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3.xml" ContentType="application/vnd.openxmlformats-officedocument.drawingml.chartshapes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4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5.xml" ContentType="application/vnd.openxmlformats-officedocument.drawingml.chartshapes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6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7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8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9.xml" ContentType="application/vnd.openxmlformats-officedocument.drawingml.chartshapes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10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11.xml" ContentType="application/vnd.openxmlformats-officedocument.drawingml.chartshapes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12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13.xml" ContentType="application/vnd.openxmlformats-officedocument.drawingml.chartshapes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14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drawings/drawing15.xml" ContentType="application/vnd.openxmlformats-officedocument.drawingml.chartshapes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16.xml" ContentType="application/vnd.openxmlformats-officedocument.drawing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drawings/drawing17.xml" ContentType="application/vnd.openxmlformats-officedocument.drawingml.chartshapes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drawings/drawing18.xml" ContentType="application/vnd.openxmlformats-officedocument.drawing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drawings/drawing19.xml" ContentType="application/vnd.openxmlformats-officedocument.drawingml.chartshapes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drawings/drawing20.xml" ContentType="application/vnd.openxmlformats-officedocument.drawing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drawings/drawing21.xml" ContentType="application/vnd.openxmlformats-officedocument.drawingml.chartshapes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drawings/drawing22.xml" ContentType="application/vnd.openxmlformats-officedocument.drawing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drawings/drawing23.xml" ContentType="application/vnd.openxmlformats-officedocument.drawingml.chartshapes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drawings/drawing24.xml" ContentType="application/vnd.openxmlformats-officedocument.drawing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drawings/drawing25.xml" ContentType="application/vnd.openxmlformats-officedocument.drawingml.chartshapes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drawings/drawing26.xml" ContentType="application/vnd.openxmlformats-officedocument.drawing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drawings/drawing27.xml" ContentType="application/vnd.openxmlformats-officedocument.drawingml.chartshapes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drawings/drawing28.xml" ContentType="application/vnd.openxmlformats-officedocument.drawing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drawings/drawing29.xml" ContentType="application/vnd.openxmlformats-officedocument.drawingml.chartshapes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drawings/drawing30.xml" ContentType="application/vnd.openxmlformats-officedocument.drawing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drawings/drawing31.xml" ContentType="application/vnd.openxmlformats-officedocument.drawingml.chartshapes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drawings/drawing32.xml" ContentType="application/vnd.openxmlformats-officedocument.drawing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drawings/drawing33.xml" ContentType="application/vnd.openxmlformats-officedocument.drawingml.chartshapes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drawings/drawing34.xml" ContentType="application/vnd.openxmlformats-officedocument.drawing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drawings/drawing35.xml" ContentType="application/vnd.openxmlformats-officedocument.drawingml.chartshapes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drawings/drawing36.xml" ContentType="application/vnd.openxmlformats-officedocument.drawing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drawings/drawing37.xml" ContentType="application/vnd.openxmlformats-officedocument.drawingml.chartshapes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drawings/drawing38.xml" ContentType="application/vnd.openxmlformats-officedocument.drawing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drawings/drawing39.xml" ContentType="application/vnd.openxmlformats-officedocument.drawingml.chartshapes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drawings/drawing40.xml" ContentType="application/vnd.openxmlformats-officedocument.drawing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drawings/drawing41.xml" ContentType="application/vnd.openxmlformats-officedocument.drawingml.chartshapes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drawings/drawing42.xml" ContentType="application/vnd.openxmlformats-officedocument.drawing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drawings/drawing43.xml" ContentType="application/vnd.openxmlformats-officedocument.drawingml.chartshapes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drawings/drawing44.xml" ContentType="application/vnd.openxmlformats-officedocument.drawing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drawings/drawing45.xml" ContentType="application/vnd.openxmlformats-officedocument.drawingml.chartshapes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drawings/drawing46.xml" ContentType="application/vnd.openxmlformats-officedocument.drawing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drawings/drawing47.xml" ContentType="application/vnd.openxmlformats-officedocument.drawingml.chartshapes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drawings/drawing48.xml" ContentType="application/vnd.openxmlformats-officedocument.drawing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drawings/drawing49.xml" ContentType="application/vnd.openxmlformats-officedocument.drawingml.chartshapes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drawings/drawing50.xml" ContentType="application/vnd.openxmlformats-officedocument.drawing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drawings/drawing51.xml" ContentType="application/vnd.openxmlformats-officedocument.drawingml.chartshapes+xml"/>
  <Override PartName="/xl/charts/chart248.xml" ContentType="application/vnd.openxmlformats-officedocument.drawingml.chart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drawings/drawing52.xml" ContentType="application/vnd.openxmlformats-officedocument.drawing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drawings/drawing53.xml" ContentType="application/vnd.openxmlformats-officedocument.drawingml.chartshapes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drawings/drawing54.xml" ContentType="application/vnd.openxmlformats-officedocument.drawing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drawings/drawing55.xml" ContentType="application/vnd.openxmlformats-officedocument.drawingml.chartshapes+xml"/>
  <Override PartName="/xl/charts/chart268.xml" ContentType="application/vnd.openxmlformats-officedocument.drawingml.chart+xml"/>
  <Override PartName="/xl/charts/chart269.xml" ContentType="application/vnd.openxmlformats-officedocument.drawingml.chart+xml"/>
  <Override PartName="/xl/charts/chart270.xml" ContentType="application/vnd.openxmlformats-officedocument.drawingml.chart+xml"/>
  <Override PartName="/xl/drawings/drawing56.xml" ContentType="application/vnd.openxmlformats-officedocument.drawing+xml"/>
  <Override PartName="/xl/charts/chart271.xml" ContentType="application/vnd.openxmlformats-officedocument.drawingml.chart+xml"/>
  <Override PartName="/xl/charts/chart272.xml" ContentType="application/vnd.openxmlformats-officedocument.drawingml.chart+xml"/>
  <Override PartName="/xl/charts/chart273.xml" ContentType="application/vnd.openxmlformats-officedocument.drawingml.chart+xml"/>
  <Override PartName="/xl/charts/chart274.xml" ContentType="application/vnd.openxmlformats-officedocument.drawingml.chart+xml"/>
  <Override PartName="/xl/charts/chart275.xml" ContentType="application/vnd.openxmlformats-officedocument.drawingml.chart+xml"/>
  <Override PartName="/xl/charts/chart276.xml" ContentType="application/vnd.openxmlformats-officedocument.drawingml.chart+xml"/>
  <Override PartName="/xl/charts/chart277.xml" ContentType="application/vnd.openxmlformats-officedocument.drawingml.chart+xml"/>
  <Override PartName="/xl/drawings/drawing57.xml" ContentType="application/vnd.openxmlformats-officedocument.drawingml.chartshapes+xml"/>
  <Override PartName="/xl/charts/chart278.xml" ContentType="application/vnd.openxmlformats-officedocument.drawingml.chart+xml"/>
  <Override PartName="/xl/charts/chart279.xml" ContentType="application/vnd.openxmlformats-officedocument.drawingml.chart+xml"/>
  <Override PartName="/xl/charts/chart280.xml" ContentType="application/vnd.openxmlformats-officedocument.drawingml.chart+xml"/>
  <Override PartName="/xl/drawings/drawing58.xml" ContentType="application/vnd.openxmlformats-officedocument.drawing+xml"/>
  <Override PartName="/xl/charts/chart281.xml" ContentType="application/vnd.openxmlformats-officedocument.drawingml.chart+xml"/>
  <Override PartName="/xl/charts/chart282.xml" ContentType="application/vnd.openxmlformats-officedocument.drawingml.chart+xml"/>
  <Override PartName="/xl/charts/chart283.xml" ContentType="application/vnd.openxmlformats-officedocument.drawingml.chart+xml"/>
  <Override PartName="/xl/charts/chart284.xml" ContentType="application/vnd.openxmlformats-officedocument.drawingml.chart+xml"/>
  <Override PartName="/xl/charts/chart285.xml" ContentType="application/vnd.openxmlformats-officedocument.drawingml.chart+xml"/>
  <Override PartName="/xl/charts/chart286.xml" ContentType="application/vnd.openxmlformats-officedocument.drawingml.chart+xml"/>
  <Override PartName="/xl/charts/chart287.xml" ContentType="application/vnd.openxmlformats-officedocument.drawingml.chart+xml"/>
  <Override PartName="/xl/drawings/drawing59.xml" ContentType="application/vnd.openxmlformats-officedocument.drawingml.chartshapes+xml"/>
  <Override PartName="/xl/charts/chart288.xml" ContentType="application/vnd.openxmlformats-officedocument.drawingml.chart+xml"/>
  <Override PartName="/xl/charts/chart289.xml" ContentType="application/vnd.openxmlformats-officedocument.drawingml.chart+xml"/>
  <Override PartName="/xl/charts/chart290.xml" ContentType="application/vnd.openxmlformats-officedocument.drawingml.chart+xml"/>
  <Override PartName="/xl/drawings/drawing60.xml" ContentType="application/vnd.openxmlformats-officedocument.drawing+xml"/>
  <Override PartName="/xl/charts/chart291.xml" ContentType="application/vnd.openxmlformats-officedocument.drawingml.chart+xml"/>
  <Override PartName="/xl/charts/chart292.xml" ContentType="application/vnd.openxmlformats-officedocument.drawingml.chart+xml"/>
  <Override PartName="/xl/charts/chart293.xml" ContentType="application/vnd.openxmlformats-officedocument.drawingml.chart+xml"/>
  <Override PartName="/xl/charts/chart294.xml" ContentType="application/vnd.openxmlformats-officedocument.drawingml.chart+xml"/>
  <Override PartName="/xl/charts/chart295.xml" ContentType="application/vnd.openxmlformats-officedocument.drawingml.chart+xml"/>
  <Override PartName="/xl/charts/chart296.xml" ContentType="application/vnd.openxmlformats-officedocument.drawingml.chart+xml"/>
  <Override PartName="/xl/charts/chart297.xml" ContentType="application/vnd.openxmlformats-officedocument.drawingml.chart+xml"/>
  <Override PartName="/xl/drawings/drawing61.xml" ContentType="application/vnd.openxmlformats-officedocument.drawingml.chartshapes+xml"/>
  <Override PartName="/xl/charts/chart298.xml" ContentType="application/vnd.openxmlformats-officedocument.drawingml.chart+xml"/>
  <Override PartName="/xl/charts/chart299.xml" ContentType="application/vnd.openxmlformats-officedocument.drawingml.chart+xml"/>
  <Override PartName="/xl/charts/chart300.xml" ContentType="application/vnd.openxmlformats-officedocument.drawingml.chart+xml"/>
  <Override PartName="/xl/drawings/drawing62.xml" ContentType="application/vnd.openxmlformats-officedocument.drawing+xml"/>
  <Override PartName="/xl/charts/chart301.xml" ContentType="application/vnd.openxmlformats-officedocument.drawingml.chart+xml"/>
  <Override PartName="/xl/charts/chart302.xml" ContentType="application/vnd.openxmlformats-officedocument.drawingml.chart+xml"/>
  <Override PartName="/xl/charts/chart303.xml" ContentType="application/vnd.openxmlformats-officedocument.drawingml.chart+xml"/>
  <Override PartName="/xl/charts/chart304.xml" ContentType="application/vnd.openxmlformats-officedocument.drawingml.chart+xml"/>
  <Override PartName="/xl/charts/chart305.xml" ContentType="application/vnd.openxmlformats-officedocument.drawingml.chart+xml"/>
  <Override PartName="/xl/charts/chart306.xml" ContentType="application/vnd.openxmlformats-officedocument.drawingml.chart+xml"/>
  <Override PartName="/xl/charts/chart307.xml" ContentType="application/vnd.openxmlformats-officedocument.drawingml.chart+xml"/>
  <Override PartName="/xl/drawings/drawing63.xml" ContentType="application/vnd.openxmlformats-officedocument.drawingml.chartshapes+xml"/>
  <Override PartName="/xl/charts/chart308.xml" ContentType="application/vnd.openxmlformats-officedocument.drawingml.chart+xml"/>
  <Override PartName="/xl/charts/chart309.xml" ContentType="application/vnd.openxmlformats-officedocument.drawingml.chart+xml"/>
  <Override PartName="/xl/charts/chart310.xml" ContentType="application/vnd.openxmlformats-officedocument.drawingml.chart+xml"/>
  <Override PartName="/xl/drawings/drawing64.xml" ContentType="application/vnd.openxmlformats-officedocument.drawing+xml"/>
  <Override PartName="/xl/charts/chart311.xml" ContentType="application/vnd.openxmlformats-officedocument.drawingml.chart+xml"/>
  <Override PartName="/xl/charts/chart312.xml" ContentType="application/vnd.openxmlformats-officedocument.drawingml.chart+xml"/>
  <Override PartName="/xl/charts/chart313.xml" ContentType="application/vnd.openxmlformats-officedocument.drawingml.chart+xml"/>
  <Override PartName="/xl/charts/chart314.xml" ContentType="application/vnd.openxmlformats-officedocument.drawingml.chart+xml"/>
  <Override PartName="/xl/charts/chart315.xml" ContentType="application/vnd.openxmlformats-officedocument.drawingml.chart+xml"/>
  <Override PartName="/xl/charts/chart316.xml" ContentType="application/vnd.openxmlformats-officedocument.drawingml.chart+xml"/>
  <Override PartName="/xl/charts/chart317.xml" ContentType="application/vnd.openxmlformats-officedocument.drawingml.chart+xml"/>
  <Override PartName="/xl/drawings/drawing65.xml" ContentType="application/vnd.openxmlformats-officedocument.drawingml.chartshapes+xml"/>
  <Override PartName="/xl/charts/chart318.xml" ContentType="application/vnd.openxmlformats-officedocument.drawingml.chart+xml"/>
  <Override PartName="/xl/charts/chart319.xml" ContentType="application/vnd.openxmlformats-officedocument.drawingml.chart+xml"/>
  <Override PartName="/xl/charts/chart320.xml" ContentType="application/vnd.openxmlformats-officedocument.drawingml.chart+xml"/>
  <Override PartName="/xl/drawings/drawing66.xml" ContentType="application/vnd.openxmlformats-officedocument.drawing+xml"/>
  <Override PartName="/xl/charts/chart321.xml" ContentType="application/vnd.openxmlformats-officedocument.drawingml.chart+xml"/>
  <Override PartName="/xl/charts/chart322.xml" ContentType="application/vnd.openxmlformats-officedocument.drawingml.chart+xml"/>
  <Override PartName="/xl/charts/chart323.xml" ContentType="application/vnd.openxmlformats-officedocument.drawingml.chart+xml"/>
  <Override PartName="/xl/charts/chart324.xml" ContentType="application/vnd.openxmlformats-officedocument.drawingml.chart+xml"/>
  <Override PartName="/xl/charts/chart325.xml" ContentType="application/vnd.openxmlformats-officedocument.drawingml.chart+xml"/>
  <Override PartName="/xl/charts/chart326.xml" ContentType="application/vnd.openxmlformats-officedocument.drawingml.chart+xml"/>
  <Override PartName="/xl/charts/chart327.xml" ContentType="application/vnd.openxmlformats-officedocument.drawingml.chart+xml"/>
  <Override PartName="/xl/drawings/drawing67.xml" ContentType="application/vnd.openxmlformats-officedocument.drawingml.chartshapes+xml"/>
  <Override PartName="/xl/charts/chart328.xml" ContentType="application/vnd.openxmlformats-officedocument.drawingml.chart+xml"/>
  <Override PartName="/xl/charts/chart329.xml" ContentType="application/vnd.openxmlformats-officedocument.drawingml.chart+xml"/>
  <Override PartName="/xl/charts/chart330.xml" ContentType="application/vnd.openxmlformats-officedocument.drawingml.chart+xml"/>
  <Override PartName="/xl/drawings/drawing68.xml" ContentType="application/vnd.openxmlformats-officedocument.drawing+xml"/>
  <Override PartName="/xl/charts/chart331.xml" ContentType="application/vnd.openxmlformats-officedocument.drawingml.chart+xml"/>
  <Override PartName="/xl/charts/chart332.xml" ContentType="application/vnd.openxmlformats-officedocument.drawingml.chart+xml"/>
  <Override PartName="/xl/charts/chart333.xml" ContentType="application/vnd.openxmlformats-officedocument.drawingml.chart+xml"/>
  <Override PartName="/xl/charts/chart334.xml" ContentType="application/vnd.openxmlformats-officedocument.drawingml.chart+xml"/>
  <Override PartName="/xl/charts/chart335.xml" ContentType="application/vnd.openxmlformats-officedocument.drawingml.chart+xml"/>
  <Override PartName="/xl/charts/chart336.xml" ContentType="application/vnd.openxmlformats-officedocument.drawingml.chart+xml"/>
  <Override PartName="/xl/charts/chart337.xml" ContentType="application/vnd.openxmlformats-officedocument.drawingml.chart+xml"/>
  <Override PartName="/xl/drawings/drawing69.xml" ContentType="application/vnd.openxmlformats-officedocument.drawingml.chartshapes+xml"/>
  <Override PartName="/xl/charts/chart338.xml" ContentType="application/vnd.openxmlformats-officedocument.drawingml.chart+xml"/>
  <Override PartName="/xl/charts/chart339.xml" ContentType="application/vnd.openxmlformats-officedocument.drawingml.chart+xml"/>
  <Override PartName="/xl/charts/chart340.xml" ContentType="application/vnd.openxmlformats-officedocument.drawingml.chart+xml"/>
  <Override PartName="/xl/drawings/drawing70.xml" ContentType="application/vnd.openxmlformats-officedocument.drawing+xml"/>
  <Override PartName="/xl/charts/chart341.xml" ContentType="application/vnd.openxmlformats-officedocument.drawingml.chart+xml"/>
  <Override PartName="/xl/charts/chart342.xml" ContentType="application/vnd.openxmlformats-officedocument.drawingml.chart+xml"/>
  <Override PartName="/xl/charts/chart343.xml" ContentType="application/vnd.openxmlformats-officedocument.drawingml.chart+xml"/>
  <Override PartName="/xl/charts/chart344.xml" ContentType="application/vnd.openxmlformats-officedocument.drawingml.chart+xml"/>
  <Override PartName="/xl/charts/chart345.xml" ContentType="application/vnd.openxmlformats-officedocument.drawingml.chart+xml"/>
  <Override PartName="/xl/charts/chart346.xml" ContentType="application/vnd.openxmlformats-officedocument.drawingml.chart+xml"/>
  <Override PartName="/xl/charts/chart347.xml" ContentType="application/vnd.openxmlformats-officedocument.drawingml.chart+xml"/>
  <Override PartName="/xl/drawings/drawing71.xml" ContentType="application/vnd.openxmlformats-officedocument.drawingml.chartshapes+xml"/>
  <Override PartName="/xl/charts/chart348.xml" ContentType="application/vnd.openxmlformats-officedocument.drawingml.chart+xml"/>
  <Override PartName="/xl/charts/chart349.xml" ContentType="application/vnd.openxmlformats-officedocument.drawingml.chart+xml"/>
  <Override PartName="/xl/charts/chart350.xml" ContentType="application/vnd.openxmlformats-officedocument.drawingml.chart+xml"/>
  <Override PartName="/xl/drawings/drawing72.xml" ContentType="application/vnd.openxmlformats-officedocument.drawing+xml"/>
  <Override PartName="/xl/charts/chart351.xml" ContentType="application/vnd.openxmlformats-officedocument.drawingml.chart+xml"/>
  <Override PartName="/xl/charts/chart352.xml" ContentType="application/vnd.openxmlformats-officedocument.drawingml.chart+xml"/>
  <Override PartName="/xl/charts/chart353.xml" ContentType="application/vnd.openxmlformats-officedocument.drawingml.chart+xml"/>
  <Override PartName="/xl/charts/chart354.xml" ContentType="application/vnd.openxmlformats-officedocument.drawingml.chart+xml"/>
  <Override PartName="/xl/charts/chart355.xml" ContentType="application/vnd.openxmlformats-officedocument.drawingml.chart+xml"/>
  <Override PartName="/xl/charts/chart356.xml" ContentType="application/vnd.openxmlformats-officedocument.drawingml.chart+xml"/>
  <Override PartName="/xl/charts/chart357.xml" ContentType="application/vnd.openxmlformats-officedocument.drawingml.chart+xml"/>
  <Override PartName="/xl/drawings/drawing73.xml" ContentType="application/vnd.openxmlformats-officedocument.drawingml.chartshapes+xml"/>
  <Override PartName="/xl/charts/chart358.xml" ContentType="application/vnd.openxmlformats-officedocument.drawingml.chart+xml"/>
  <Override PartName="/xl/charts/chart359.xml" ContentType="application/vnd.openxmlformats-officedocument.drawingml.chart+xml"/>
  <Override PartName="/xl/charts/chart360.xml" ContentType="application/vnd.openxmlformats-officedocument.drawingml.chart+xml"/>
  <Override PartName="/xl/drawings/drawing74.xml" ContentType="application/vnd.openxmlformats-officedocument.drawing+xml"/>
  <Override PartName="/xl/charts/chart361.xml" ContentType="application/vnd.openxmlformats-officedocument.drawingml.chart+xml"/>
  <Override PartName="/xl/charts/chart362.xml" ContentType="application/vnd.openxmlformats-officedocument.drawingml.chart+xml"/>
  <Override PartName="/xl/charts/chart363.xml" ContentType="application/vnd.openxmlformats-officedocument.drawingml.chart+xml"/>
  <Override PartName="/xl/charts/chart364.xml" ContentType="application/vnd.openxmlformats-officedocument.drawingml.chart+xml"/>
  <Override PartName="/xl/charts/chart365.xml" ContentType="application/vnd.openxmlformats-officedocument.drawingml.chart+xml"/>
  <Override PartName="/xl/charts/chart366.xml" ContentType="application/vnd.openxmlformats-officedocument.drawingml.chart+xml"/>
  <Override PartName="/xl/charts/chart367.xml" ContentType="application/vnd.openxmlformats-officedocument.drawingml.chart+xml"/>
  <Override PartName="/xl/drawings/drawing75.xml" ContentType="application/vnd.openxmlformats-officedocument.drawingml.chartshapes+xml"/>
  <Override PartName="/xl/charts/chart368.xml" ContentType="application/vnd.openxmlformats-officedocument.drawingml.chart+xml"/>
  <Override PartName="/xl/charts/chart369.xml" ContentType="application/vnd.openxmlformats-officedocument.drawingml.chart+xml"/>
  <Override PartName="/xl/charts/chart370.xml" ContentType="application/vnd.openxmlformats-officedocument.drawingml.chart+xml"/>
  <Override PartName="/xl/drawings/drawing76.xml" ContentType="application/vnd.openxmlformats-officedocument.drawing+xml"/>
  <Override PartName="/xl/charts/chart371.xml" ContentType="application/vnd.openxmlformats-officedocument.drawingml.chart+xml"/>
  <Override PartName="/xl/charts/chart372.xml" ContentType="application/vnd.openxmlformats-officedocument.drawingml.chart+xml"/>
  <Override PartName="/xl/charts/chart373.xml" ContentType="application/vnd.openxmlformats-officedocument.drawingml.chart+xml"/>
  <Override PartName="/xl/charts/chart374.xml" ContentType="application/vnd.openxmlformats-officedocument.drawingml.chart+xml"/>
  <Override PartName="/xl/charts/chart375.xml" ContentType="application/vnd.openxmlformats-officedocument.drawingml.chart+xml"/>
  <Override PartName="/xl/charts/chart376.xml" ContentType="application/vnd.openxmlformats-officedocument.drawingml.chart+xml"/>
  <Override PartName="/xl/charts/chart377.xml" ContentType="application/vnd.openxmlformats-officedocument.drawingml.chart+xml"/>
  <Override PartName="/xl/drawings/drawing77.xml" ContentType="application/vnd.openxmlformats-officedocument.drawingml.chartshapes+xml"/>
  <Override PartName="/xl/charts/chart378.xml" ContentType="application/vnd.openxmlformats-officedocument.drawingml.chart+xml"/>
  <Override PartName="/xl/charts/chart379.xml" ContentType="application/vnd.openxmlformats-officedocument.drawingml.chart+xml"/>
  <Override PartName="/xl/charts/chart380.xml" ContentType="application/vnd.openxmlformats-officedocument.drawingml.chart+xml"/>
  <Override PartName="/xl/drawings/drawing78.xml" ContentType="application/vnd.openxmlformats-officedocument.drawing+xml"/>
  <Override PartName="/xl/charts/chart381.xml" ContentType="application/vnd.openxmlformats-officedocument.drawingml.chart+xml"/>
  <Override PartName="/xl/charts/chart382.xml" ContentType="application/vnd.openxmlformats-officedocument.drawingml.chart+xml"/>
  <Override PartName="/xl/charts/chart383.xml" ContentType="application/vnd.openxmlformats-officedocument.drawingml.chart+xml"/>
  <Override PartName="/xl/charts/chart384.xml" ContentType="application/vnd.openxmlformats-officedocument.drawingml.chart+xml"/>
  <Override PartName="/xl/charts/chart385.xml" ContentType="application/vnd.openxmlformats-officedocument.drawingml.chart+xml"/>
  <Override PartName="/xl/charts/chart386.xml" ContentType="application/vnd.openxmlformats-officedocument.drawingml.chart+xml"/>
  <Override PartName="/xl/charts/chart387.xml" ContentType="application/vnd.openxmlformats-officedocument.drawingml.chart+xml"/>
  <Override PartName="/xl/drawings/drawing79.xml" ContentType="application/vnd.openxmlformats-officedocument.drawingml.chartshapes+xml"/>
  <Override PartName="/xl/charts/chart388.xml" ContentType="application/vnd.openxmlformats-officedocument.drawingml.chart+xml"/>
  <Override PartName="/xl/charts/chart389.xml" ContentType="application/vnd.openxmlformats-officedocument.drawingml.chart+xml"/>
  <Override PartName="/xl/charts/chart390.xml" ContentType="application/vnd.openxmlformats-officedocument.drawingml.chart+xml"/>
  <Override PartName="/xl/drawings/drawing80.xml" ContentType="application/vnd.openxmlformats-officedocument.drawing+xml"/>
  <Override PartName="/xl/charts/chart391.xml" ContentType="application/vnd.openxmlformats-officedocument.drawingml.chart+xml"/>
  <Override PartName="/xl/charts/chart392.xml" ContentType="application/vnd.openxmlformats-officedocument.drawingml.chart+xml"/>
  <Override PartName="/xl/charts/chart393.xml" ContentType="application/vnd.openxmlformats-officedocument.drawingml.chart+xml"/>
  <Override PartName="/xl/charts/chart394.xml" ContentType="application/vnd.openxmlformats-officedocument.drawingml.chart+xml"/>
  <Override PartName="/xl/charts/chart395.xml" ContentType="application/vnd.openxmlformats-officedocument.drawingml.chart+xml"/>
  <Override PartName="/xl/charts/chart396.xml" ContentType="application/vnd.openxmlformats-officedocument.drawingml.chart+xml"/>
  <Override PartName="/xl/charts/chart397.xml" ContentType="application/vnd.openxmlformats-officedocument.drawingml.chart+xml"/>
  <Override PartName="/xl/drawings/drawing81.xml" ContentType="application/vnd.openxmlformats-officedocument.drawingml.chartshapes+xml"/>
  <Override PartName="/xl/charts/chart398.xml" ContentType="application/vnd.openxmlformats-officedocument.drawingml.chart+xml"/>
  <Override PartName="/xl/charts/chart399.xml" ContentType="application/vnd.openxmlformats-officedocument.drawingml.chart+xml"/>
  <Override PartName="/xl/charts/chart400.xml" ContentType="application/vnd.openxmlformats-officedocument.drawingml.chart+xml"/>
  <Override PartName="/xl/drawings/drawing82.xml" ContentType="application/vnd.openxmlformats-officedocument.drawing+xml"/>
  <Override PartName="/xl/charts/chart401.xml" ContentType="application/vnd.openxmlformats-officedocument.drawingml.chart+xml"/>
  <Override PartName="/xl/charts/chart402.xml" ContentType="application/vnd.openxmlformats-officedocument.drawingml.chart+xml"/>
  <Override PartName="/xl/charts/chart403.xml" ContentType="application/vnd.openxmlformats-officedocument.drawingml.chart+xml"/>
  <Override PartName="/xl/charts/chart404.xml" ContentType="application/vnd.openxmlformats-officedocument.drawingml.chart+xml"/>
  <Override PartName="/xl/charts/chart405.xml" ContentType="application/vnd.openxmlformats-officedocument.drawingml.chart+xml"/>
  <Override PartName="/xl/charts/chart406.xml" ContentType="application/vnd.openxmlformats-officedocument.drawingml.chart+xml"/>
  <Override PartName="/xl/charts/chart407.xml" ContentType="application/vnd.openxmlformats-officedocument.drawingml.chart+xml"/>
  <Override PartName="/xl/drawings/drawing83.xml" ContentType="application/vnd.openxmlformats-officedocument.drawingml.chartshapes+xml"/>
  <Override PartName="/xl/charts/chart408.xml" ContentType="application/vnd.openxmlformats-officedocument.drawingml.chart+xml"/>
  <Override PartName="/xl/charts/chart409.xml" ContentType="application/vnd.openxmlformats-officedocument.drawingml.chart+xml"/>
  <Override PartName="/xl/charts/chart410.xml" ContentType="application/vnd.openxmlformats-officedocument.drawingml.chart+xml"/>
  <Override PartName="/xl/drawings/drawing84.xml" ContentType="application/vnd.openxmlformats-officedocument.drawing+xml"/>
  <Override PartName="/xl/charts/chart411.xml" ContentType="application/vnd.openxmlformats-officedocument.drawingml.chart+xml"/>
  <Override PartName="/xl/charts/chart412.xml" ContentType="application/vnd.openxmlformats-officedocument.drawingml.chart+xml"/>
  <Override PartName="/xl/charts/chart413.xml" ContentType="application/vnd.openxmlformats-officedocument.drawingml.chart+xml"/>
  <Override PartName="/xl/charts/chart414.xml" ContentType="application/vnd.openxmlformats-officedocument.drawingml.chart+xml"/>
  <Override PartName="/xl/charts/chart415.xml" ContentType="application/vnd.openxmlformats-officedocument.drawingml.chart+xml"/>
  <Override PartName="/xl/charts/chart416.xml" ContentType="application/vnd.openxmlformats-officedocument.drawingml.chart+xml"/>
  <Override PartName="/xl/charts/chart417.xml" ContentType="application/vnd.openxmlformats-officedocument.drawingml.chart+xml"/>
  <Override PartName="/xl/drawings/drawing85.xml" ContentType="application/vnd.openxmlformats-officedocument.drawingml.chartshapes+xml"/>
  <Override PartName="/xl/charts/chart418.xml" ContentType="application/vnd.openxmlformats-officedocument.drawingml.chart+xml"/>
  <Override PartName="/xl/charts/chart419.xml" ContentType="application/vnd.openxmlformats-officedocument.drawingml.chart+xml"/>
  <Override PartName="/xl/charts/chart420.xml" ContentType="application/vnd.openxmlformats-officedocument.drawingml.chart+xml"/>
  <Override PartName="/xl/drawings/drawing86.xml" ContentType="application/vnd.openxmlformats-officedocument.drawing+xml"/>
  <Override PartName="/xl/charts/chart421.xml" ContentType="application/vnd.openxmlformats-officedocument.drawingml.chart+xml"/>
  <Override PartName="/xl/charts/chart422.xml" ContentType="application/vnd.openxmlformats-officedocument.drawingml.chart+xml"/>
  <Override PartName="/xl/charts/chart423.xml" ContentType="application/vnd.openxmlformats-officedocument.drawingml.chart+xml"/>
  <Override PartName="/xl/charts/chart424.xml" ContentType="application/vnd.openxmlformats-officedocument.drawingml.chart+xml"/>
  <Override PartName="/xl/charts/chart425.xml" ContentType="application/vnd.openxmlformats-officedocument.drawingml.chart+xml"/>
  <Override PartName="/xl/charts/chart426.xml" ContentType="application/vnd.openxmlformats-officedocument.drawingml.chart+xml"/>
  <Override PartName="/xl/charts/chart427.xml" ContentType="application/vnd.openxmlformats-officedocument.drawingml.chart+xml"/>
  <Override PartName="/xl/drawings/drawing87.xml" ContentType="application/vnd.openxmlformats-officedocument.drawingml.chartshapes+xml"/>
  <Override PartName="/xl/charts/chart428.xml" ContentType="application/vnd.openxmlformats-officedocument.drawingml.chart+xml"/>
  <Override PartName="/xl/charts/chart429.xml" ContentType="application/vnd.openxmlformats-officedocument.drawingml.chart+xml"/>
  <Override PartName="/xl/charts/chart430.xml" ContentType="application/vnd.openxmlformats-officedocument.drawingml.chart+xml"/>
  <Override PartName="/xl/drawings/drawing88.xml" ContentType="application/vnd.openxmlformats-officedocument.drawing+xml"/>
  <Override PartName="/xl/charts/chart431.xml" ContentType="application/vnd.openxmlformats-officedocument.drawingml.chart+xml"/>
  <Override PartName="/xl/charts/chart432.xml" ContentType="application/vnd.openxmlformats-officedocument.drawingml.chart+xml"/>
  <Override PartName="/xl/charts/chart433.xml" ContentType="application/vnd.openxmlformats-officedocument.drawingml.chart+xml"/>
  <Override PartName="/xl/charts/chart434.xml" ContentType="application/vnd.openxmlformats-officedocument.drawingml.chart+xml"/>
  <Override PartName="/xl/charts/chart435.xml" ContentType="application/vnd.openxmlformats-officedocument.drawingml.chart+xml"/>
  <Override PartName="/xl/charts/chart436.xml" ContentType="application/vnd.openxmlformats-officedocument.drawingml.chart+xml"/>
  <Override PartName="/xl/charts/chart437.xml" ContentType="application/vnd.openxmlformats-officedocument.drawingml.chart+xml"/>
  <Override PartName="/xl/drawings/drawing89.xml" ContentType="application/vnd.openxmlformats-officedocument.drawingml.chartshapes+xml"/>
  <Override PartName="/xl/charts/chart438.xml" ContentType="application/vnd.openxmlformats-officedocument.drawingml.chart+xml"/>
  <Override PartName="/xl/charts/chart439.xml" ContentType="application/vnd.openxmlformats-officedocument.drawingml.chart+xml"/>
  <Override PartName="/xl/charts/chart440.xml" ContentType="application/vnd.openxmlformats-officedocument.drawingml.chart+xml"/>
  <Override PartName="/xl/drawings/drawing90.xml" ContentType="application/vnd.openxmlformats-officedocument.drawing+xml"/>
  <Override PartName="/xl/charts/chart441.xml" ContentType="application/vnd.openxmlformats-officedocument.drawingml.chart+xml"/>
  <Override PartName="/xl/charts/chart442.xml" ContentType="application/vnd.openxmlformats-officedocument.drawingml.chart+xml"/>
  <Override PartName="/xl/charts/chart443.xml" ContentType="application/vnd.openxmlformats-officedocument.drawingml.chart+xml"/>
  <Override PartName="/xl/charts/chart444.xml" ContentType="application/vnd.openxmlformats-officedocument.drawingml.chart+xml"/>
  <Override PartName="/xl/charts/chart445.xml" ContentType="application/vnd.openxmlformats-officedocument.drawingml.chart+xml"/>
  <Override PartName="/xl/charts/chart446.xml" ContentType="application/vnd.openxmlformats-officedocument.drawingml.chart+xml"/>
  <Override PartName="/xl/charts/chart447.xml" ContentType="application/vnd.openxmlformats-officedocument.drawingml.chart+xml"/>
  <Override PartName="/xl/drawings/drawing91.xml" ContentType="application/vnd.openxmlformats-officedocument.drawingml.chartshapes+xml"/>
  <Override PartName="/xl/charts/chart448.xml" ContentType="application/vnd.openxmlformats-officedocument.drawingml.chart+xml"/>
  <Override PartName="/xl/charts/chart449.xml" ContentType="application/vnd.openxmlformats-officedocument.drawingml.chart+xml"/>
  <Override PartName="/xl/charts/chart450.xml" ContentType="application/vnd.openxmlformats-officedocument.drawingml.chart+xml"/>
  <Override PartName="/xl/drawings/drawing92.xml" ContentType="application/vnd.openxmlformats-officedocument.drawing+xml"/>
  <Override PartName="/xl/charts/chart451.xml" ContentType="application/vnd.openxmlformats-officedocument.drawingml.chart+xml"/>
  <Override PartName="/xl/charts/chart452.xml" ContentType="application/vnd.openxmlformats-officedocument.drawingml.chart+xml"/>
  <Override PartName="/xl/charts/chart453.xml" ContentType="application/vnd.openxmlformats-officedocument.drawingml.chart+xml"/>
  <Override PartName="/xl/charts/chart454.xml" ContentType="application/vnd.openxmlformats-officedocument.drawingml.chart+xml"/>
  <Override PartName="/xl/charts/chart455.xml" ContentType="application/vnd.openxmlformats-officedocument.drawingml.chart+xml"/>
  <Override PartName="/xl/charts/chart456.xml" ContentType="application/vnd.openxmlformats-officedocument.drawingml.chart+xml"/>
  <Override PartName="/xl/charts/chart457.xml" ContentType="application/vnd.openxmlformats-officedocument.drawingml.chart+xml"/>
  <Override PartName="/xl/drawings/drawing93.xml" ContentType="application/vnd.openxmlformats-officedocument.drawingml.chartshapes+xml"/>
  <Override PartName="/xl/charts/chart458.xml" ContentType="application/vnd.openxmlformats-officedocument.drawingml.chart+xml"/>
  <Override PartName="/xl/charts/chart459.xml" ContentType="application/vnd.openxmlformats-officedocument.drawingml.chart+xml"/>
  <Override PartName="/xl/charts/chart460.xml" ContentType="application/vnd.openxmlformats-officedocument.drawingml.chart+xml"/>
  <Override PartName="/xl/drawings/drawing94.xml" ContentType="application/vnd.openxmlformats-officedocument.drawing+xml"/>
  <Override PartName="/xl/charts/chart461.xml" ContentType="application/vnd.openxmlformats-officedocument.drawingml.chart+xml"/>
  <Override PartName="/xl/charts/chart462.xml" ContentType="application/vnd.openxmlformats-officedocument.drawingml.chart+xml"/>
  <Override PartName="/xl/charts/chart463.xml" ContentType="application/vnd.openxmlformats-officedocument.drawingml.chart+xml"/>
  <Override PartName="/xl/charts/chart464.xml" ContentType="application/vnd.openxmlformats-officedocument.drawingml.chart+xml"/>
  <Override PartName="/xl/charts/chart465.xml" ContentType="application/vnd.openxmlformats-officedocument.drawingml.chart+xml"/>
  <Override PartName="/xl/charts/chart466.xml" ContentType="application/vnd.openxmlformats-officedocument.drawingml.chart+xml"/>
  <Override PartName="/xl/charts/chart467.xml" ContentType="application/vnd.openxmlformats-officedocument.drawingml.chart+xml"/>
  <Override PartName="/xl/drawings/drawing95.xml" ContentType="application/vnd.openxmlformats-officedocument.drawingml.chartshapes+xml"/>
  <Override PartName="/xl/charts/chart468.xml" ContentType="application/vnd.openxmlformats-officedocument.drawingml.chart+xml"/>
  <Override PartName="/xl/charts/chart469.xml" ContentType="application/vnd.openxmlformats-officedocument.drawingml.chart+xml"/>
  <Override PartName="/xl/charts/chart470.xml" ContentType="application/vnd.openxmlformats-officedocument.drawingml.chart+xml"/>
  <Override PartName="/xl/drawings/drawing96.xml" ContentType="application/vnd.openxmlformats-officedocument.drawing+xml"/>
  <Override PartName="/xl/charts/chart471.xml" ContentType="application/vnd.openxmlformats-officedocument.drawingml.chart+xml"/>
  <Override PartName="/xl/charts/chart472.xml" ContentType="application/vnd.openxmlformats-officedocument.drawingml.chart+xml"/>
  <Override PartName="/xl/charts/chart473.xml" ContentType="application/vnd.openxmlformats-officedocument.drawingml.chart+xml"/>
  <Override PartName="/xl/charts/chart474.xml" ContentType="application/vnd.openxmlformats-officedocument.drawingml.chart+xml"/>
  <Override PartName="/xl/charts/chart475.xml" ContentType="application/vnd.openxmlformats-officedocument.drawingml.chart+xml"/>
  <Override PartName="/xl/charts/chart476.xml" ContentType="application/vnd.openxmlformats-officedocument.drawingml.chart+xml"/>
  <Override PartName="/xl/charts/chart477.xml" ContentType="application/vnd.openxmlformats-officedocument.drawingml.chart+xml"/>
  <Override PartName="/xl/drawings/drawing97.xml" ContentType="application/vnd.openxmlformats-officedocument.drawingml.chartshapes+xml"/>
  <Override PartName="/xl/charts/chart478.xml" ContentType="application/vnd.openxmlformats-officedocument.drawingml.chart+xml"/>
  <Override PartName="/xl/charts/chart479.xml" ContentType="application/vnd.openxmlformats-officedocument.drawingml.chart+xml"/>
  <Override PartName="/xl/charts/chart480.xml" ContentType="application/vnd.openxmlformats-officedocument.drawingml.chart+xml"/>
  <Override PartName="/xl/drawings/drawing98.xml" ContentType="application/vnd.openxmlformats-officedocument.drawing+xml"/>
  <Override PartName="/xl/charts/chart481.xml" ContentType="application/vnd.openxmlformats-officedocument.drawingml.chart+xml"/>
  <Override PartName="/xl/charts/chart482.xml" ContentType="application/vnd.openxmlformats-officedocument.drawingml.chart+xml"/>
  <Override PartName="/xl/charts/chart483.xml" ContentType="application/vnd.openxmlformats-officedocument.drawingml.chart+xml"/>
  <Override PartName="/xl/charts/chart484.xml" ContentType="application/vnd.openxmlformats-officedocument.drawingml.chart+xml"/>
  <Override PartName="/xl/charts/chart485.xml" ContentType="application/vnd.openxmlformats-officedocument.drawingml.chart+xml"/>
  <Override PartName="/xl/charts/chart486.xml" ContentType="application/vnd.openxmlformats-officedocument.drawingml.chart+xml"/>
  <Override PartName="/xl/charts/chart487.xml" ContentType="application/vnd.openxmlformats-officedocument.drawingml.chart+xml"/>
  <Override PartName="/xl/drawings/drawing99.xml" ContentType="application/vnd.openxmlformats-officedocument.drawingml.chartshapes+xml"/>
  <Override PartName="/xl/charts/chart488.xml" ContentType="application/vnd.openxmlformats-officedocument.drawingml.chart+xml"/>
  <Override PartName="/xl/charts/chart489.xml" ContentType="application/vnd.openxmlformats-officedocument.drawingml.chart+xml"/>
  <Override PartName="/xl/charts/chart490.xml" ContentType="application/vnd.openxmlformats-officedocument.drawingml.chart+xml"/>
  <Override PartName="/xl/drawings/drawing100.xml" ContentType="application/vnd.openxmlformats-officedocument.drawing+xml"/>
  <Override PartName="/xl/charts/chart491.xml" ContentType="application/vnd.openxmlformats-officedocument.drawingml.chart+xml"/>
  <Override PartName="/xl/charts/chart492.xml" ContentType="application/vnd.openxmlformats-officedocument.drawingml.chart+xml"/>
  <Override PartName="/xl/charts/chart493.xml" ContentType="application/vnd.openxmlformats-officedocument.drawingml.chart+xml"/>
  <Override PartName="/xl/charts/chart494.xml" ContentType="application/vnd.openxmlformats-officedocument.drawingml.chart+xml"/>
  <Override PartName="/xl/charts/chart495.xml" ContentType="application/vnd.openxmlformats-officedocument.drawingml.chart+xml"/>
  <Override PartName="/xl/charts/chart496.xml" ContentType="application/vnd.openxmlformats-officedocument.drawingml.chart+xml"/>
  <Override PartName="/xl/charts/chart497.xml" ContentType="application/vnd.openxmlformats-officedocument.drawingml.chart+xml"/>
  <Override PartName="/xl/drawings/drawing101.xml" ContentType="application/vnd.openxmlformats-officedocument.drawingml.chartshapes+xml"/>
  <Override PartName="/xl/charts/chart498.xml" ContentType="application/vnd.openxmlformats-officedocument.drawingml.chart+xml"/>
  <Override PartName="/xl/charts/chart499.xml" ContentType="application/vnd.openxmlformats-officedocument.drawingml.chart+xml"/>
  <Override PartName="/xl/charts/chart500.xml" ContentType="application/vnd.openxmlformats-officedocument.drawingml.chart+xml"/>
  <Override PartName="/xl/drawings/drawing102.xml" ContentType="application/vnd.openxmlformats-officedocument.drawing+xml"/>
  <Override PartName="/xl/charts/chart501.xml" ContentType="application/vnd.openxmlformats-officedocument.drawingml.chart+xml"/>
  <Override PartName="/xl/charts/chart502.xml" ContentType="application/vnd.openxmlformats-officedocument.drawingml.chart+xml"/>
  <Override PartName="/xl/charts/chart503.xml" ContentType="application/vnd.openxmlformats-officedocument.drawingml.chart+xml"/>
  <Override PartName="/xl/charts/chart504.xml" ContentType="application/vnd.openxmlformats-officedocument.drawingml.chart+xml"/>
  <Override PartName="/xl/charts/chart505.xml" ContentType="application/vnd.openxmlformats-officedocument.drawingml.chart+xml"/>
  <Override PartName="/xl/charts/chart506.xml" ContentType="application/vnd.openxmlformats-officedocument.drawingml.chart+xml"/>
  <Override PartName="/xl/charts/chart507.xml" ContentType="application/vnd.openxmlformats-officedocument.drawingml.chart+xml"/>
  <Override PartName="/xl/drawings/drawing103.xml" ContentType="application/vnd.openxmlformats-officedocument.drawingml.chartshapes+xml"/>
  <Override PartName="/xl/charts/chart508.xml" ContentType="application/vnd.openxmlformats-officedocument.drawingml.chart+xml"/>
  <Override PartName="/xl/charts/chart509.xml" ContentType="application/vnd.openxmlformats-officedocument.drawingml.chart+xml"/>
  <Override PartName="/xl/charts/chart510.xml" ContentType="application/vnd.openxmlformats-officedocument.drawingml.chart+xml"/>
  <Override PartName="/xl/drawings/drawing104.xml" ContentType="application/vnd.openxmlformats-officedocument.drawing+xml"/>
  <Override PartName="/xl/charts/chart511.xml" ContentType="application/vnd.openxmlformats-officedocument.drawingml.chart+xml"/>
  <Override PartName="/xl/charts/chart512.xml" ContentType="application/vnd.openxmlformats-officedocument.drawingml.chart+xml"/>
  <Override PartName="/xl/charts/chart513.xml" ContentType="application/vnd.openxmlformats-officedocument.drawingml.chart+xml"/>
  <Override PartName="/xl/charts/chart514.xml" ContentType="application/vnd.openxmlformats-officedocument.drawingml.chart+xml"/>
  <Override PartName="/xl/charts/chart515.xml" ContentType="application/vnd.openxmlformats-officedocument.drawingml.chart+xml"/>
  <Override PartName="/xl/charts/chart516.xml" ContentType="application/vnd.openxmlformats-officedocument.drawingml.chart+xml"/>
  <Override PartName="/xl/charts/chart517.xml" ContentType="application/vnd.openxmlformats-officedocument.drawingml.chart+xml"/>
  <Override PartName="/xl/drawings/drawing105.xml" ContentType="application/vnd.openxmlformats-officedocument.drawingml.chartshapes+xml"/>
  <Override PartName="/xl/charts/chart518.xml" ContentType="application/vnd.openxmlformats-officedocument.drawingml.chart+xml"/>
  <Override PartName="/xl/charts/chart519.xml" ContentType="application/vnd.openxmlformats-officedocument.drawingml.chart+xml"/>
  <Override PartName="/xl/charts/chart520.xml" ContentType="application/vnd.openxmlformats-officedocument.drawingml.chart+xml"/>
  <Override PartName="/xl/drawings/drawing106.xml" ContentType="application/vnd.openxmlformats-officedocument.drawing+xml"/>
  <Override PartName="/xl/charts/chart521.xml" ContentType="application/vnd.openxmlformats-officedocument.drawingml.chart+xml"/>
  <Override PartName="/xl/charts/chart522.xml" ContentType="application/vnd.openxmlformats-officedocument.drawingml.chart+xml"/>
  <Override PartName="/xl/charts/chart523.xml" ContentType="application/vnd.openxmlformats-officedocument.drawingml.chart+xml"/>
  <Override PartName="/xl/charts/chart524.xml" ContentType="application/vnd.openxmlformats-officedocument.drawingml.chart+xml"/>
  <Override PartName="/xl/charts/chart525.xml" ContentType="application/vnd.openxmlformats-officedocument.drawingml.chart+xml"/>
  <Override PartName="/xl/charts/chart526.xml" ContentType="application/vnd.openxmlformats-officedocument.drawingml.chart+xml"/>
  <Override PartName="/xl/charts/chart527.xml" ContentType="application/vnd.openxmlformats-officedocument.drawingml.chart+xml"/>
  <Override PartName="/xl/drawings/drawing107.xml" ContentType="application/vnd.openxmlformats-officedocument.drawingml.chartshapes+xml"/>
  <Override PartName="/xl/charts/chart528.xml" ContentType="application/vnd.openxmlformats-officedocument.drawingml.chart+xml"/>
  <Override PartName="/xl/charts/chart529.xml" ContentType="application/vnd.openxmlformats-officedocument.drawingml.chart+xml"/>
  <Override PartName="/xl/charts/chart530.xml" ContentType="application/vnd.openxmlformats-officedocument.drawingml.chart+xml"/>
  <Override PartName="/xl/drawings/drawing108.xml" ContentType="application/vnd.openxmlformats-officedocument.drawing+xml"/>
  <Override PartName="/xl/charts/chart531.xml" ContentType="application/vnd.openxmlformats-officedocument.drawingml.chart+xml"/>
  <Override PartName="/xl/charts/chart532.xml" ContentType="application/vnd.openxmlformats-officedocument.drawingml.chart+xml"/>
  <Override PartName="/xl/charts/chart533.xml" ContentType="application/vnd.openxmlformats-officedocument.drawingml.chart+xml"/>
  <Override PartName="/xl/charts/chart534.xml" ContentType="application/vnd.openxmlformats-officedocument.drawingml.chart+xml"/>
  <Override PartName="/xl/charts/chart535.xml" ContentType="application/vnd.openxmlformats-officedocument.drawingml.chart+xml"/>
  <Override PartName="/xl/charts/chart536.xml" ContentType="application/vnd.openxmlformats-officedocument.drawingml.chart+xml"/>
  <Override PartName="/xl/charts/chart537.xml" ContentType="application/vnd.openxmlformats-officedocument.drawingml.chart+xml"/>
  <Override PartName="/xl/drawings/drawing109.xml" ContentType="application/vnd.openxmlformats-officedocument.drawingml.chartshapes+xml"/>
  <Override PartName="/xl/charts/chart538.xml" ContentType="application/vnd.openxmlformats-officedocument.drawingml.chart+xml"/>
  <Override PartName="/xl/charts/chart539.xml" ContentType="application/vnd.openxmlformats-officedocument.drawingml.chart+xml"/>
  <Override PartName="/xl/charts/chart540.xml" ContentType="application/vnd.openxmlformats-officedocument.drawingml.chart+xml"/>
  <Override PartName="/xl/drawings/drawing110.xml" ContentType="application/vnd.openxmlformats-officedocument.drawing+xml"/>
  <Override PartName="/xl/charts/chart541.xml" ContentType="application/vnd.openxmlformats-officedocument.drawingml.chart+xml"/>
  <Override PartName="/xl/charts/chart542.xml" ContentType="application/vnd.openxmlformats-officedocument.drawingml.chart+xml"/>
  <Override PartName="/xl/charts/chart543.xml" ContentType="application/vnd.openxmlformats-officedocument.drawingml.chart+xml"/>
  <Override PartName="/xl/charts/chart544.xml" ContentType="application/vnd.openxmlformats-officedocument.drawingml.chart+xml"/>
  <Override PartName="/xl/charts/chart545.xml" ContentType="application/vnd.openxmlformats-officedocument.drawingml.chart+xml"/>
  <Override PartName="/xl/charts/chart546.xml" ContentType="application/vnd.openxmlformats-officedocument.drawingml.chart+xml"/>
  <Override PartName="/xl/charts/chart547.xml" ContentType="application/vnd.openxmlformats-officedocument.drawingml.chart+xml"/>
  <Override PartName="/xl/drawings/drawing111.xml" ContentType="application/vnd.openxmlformats-officedocument.drawingml.chartshapes+xml"/>
  <Override PartName="/xl/charts/chart548.xml" ContentType="application/vnd.openxmlformats-officedocument.drawingml.chart+xml"/>
  <Override PartName="/xl/charts/chart549.xml" ContentType="application/vnd.openxmlformats-officedocument.drawingml.chart+xml"/>
  <Override PartName="/xl/charts/chart550.xml" ContentType="application/vnd.openxmlformats-officedocument.drawingml.chart+xml"/>
  <Override PartName="/xl/drawings/drawing112.xml" ContentType="application/vnd.openxmlformats-officedocument.drawing+xml"/>
  <Override PartName="/xl/charts/chart551.xml" ContentType="application/vnd.openxmlformats-officedocument.drawingml.chart+xml"/>
  <Override PartName="/xl/charts/chart552.xml" ContentType="application/vnd.openxmlformats-officedocument.drawingml.chart+xml"/>
  <Override PartName="/xl/charts/chart553.xml" ContentType="application/vnd.openxmlformats-officedocument.drawingml.chart+xml"/>
  <Override PartName="/xl/charts/chart554.xml" ContentType="application/vnd.openxmlformats-officedocument.drawingml.chart+xml"/>
  <Override PartName="/xl/charts/chart555.xml" ContentType="application/vnd.openxmlformats-officedocument.drawingml.chart+xml"/>
  <Override PartName="/xl/charts/chart556.xml" ContentType="application/vnd.openxmlformats-officedocument.drawingml.chart+xml"/>
  <Override PartName="/xl/charts/chart557.xml" ContentType="application/vnd.openxmlformats-officedocument.drawingml.chart+xml"/>
  <Override PartName="/xl/drawings/drawing113.xml" ContentType="application/vnd.openxmlformats-officedocument.drawingml.chartshapes+xml"/>
  <Override PartName="/xl/charts/chart558.xml" ContentType="application/vnd.openxmlformats-officedocument.drawingml.chart+xml"/>
  <Override PartName="/xl/charts/chart559.xml" ContentType="application/vnd.openxmlformats-officedocument.drawingml.chart+xml"/>
  <Override PartName="/xl/charts/chart560.xml" ContentType="application/vnd.openxmlformats-officedocument.drawingml.chart+xml"/>
  <Override PartName="/xl/drawings/drawing114.xml" ContentType="application/vnd.openxmlformats-officedocument.drawing+xml"/>
  <Override PartName="/xl/charts/chart561.xml" ContentType="application/vnd.openxmlformats-officedocument.drawingml.chart+xml"/>
  <Override PartName="/xl/charts/chart562.xml" ContentType="application/vnd.openxmlformats-officedocument.drawingml.chart+xml"/>
  <Override PartName="/xl/charts/chart563.xml" ContentType="application/vnd.openxmlformats-officedocument.drawingml.chart+xml"/>
  <Override PartName="/xl/charts/chart564.xml" ContentType="application/vnd.openxmlformats-officedocument.drawingml.chart+xml"/>
  <Override PartName="/xl/charts/chart565.xml" ContentType="application/vnd.openxmlformats-officedocument.drawingml.chart+xml"/>
  <Override PartName="/xl/charts/chart566.xml" ContentType="application/vnd.openxmlformats-officedocument.drawingml.chart+xml"/>
  <Override PartName="/xl/charts/chart567.xml" ContentType="application/vnd.openxmlformats-officedocument.drawingml.chart+xml"/>
  <Override PartName="/xl/drawings/drawing115.xml" ContentType="application/vnd.openxmlformats-officedocument.drawingml.chartshapes+xml"/>
  <Override PartName="/xl/charts/chart568.xml" ContentType="application/vnd.openxmlformats-officedocument.drawingml.chart+xml"/>
  <Override PartName="/xl/charts/chart569.xml" ContentType="application/vnd.openxmlformats-officedocument.drawingml.chart+xml"/>
  <Override PartName="/xl/charts/chart570.xml" ContentType="application/vnd.openxmlformats-officedocument.drawingml.chart+xml"/>
  <Override PartName="/xl/drawings/drawing116.xml" ContentType="application/vnd.openxmlformats-officedocument.drawing+xml"/>
  <Override PartName="/xl/charts/chart571.xml" ContentType="application/vnd.openxmlformats-officedocument.drawingml.chart+xml"/>
  <Override PartName="/xl/charts/chart572.xml" ContentType="application/vnd.openxmlformats-officedocument.drawingml.chart+xml"/>
  <Override PartName="/xl/charts/chart573.xml" ContentType="application/vnd.openxmlformats-officedocument.drawingml.chart+xml"/>
  <Override PartName="/xl/charts/chart574.xml" ContentType="application/vnd.openxmlformats-officedocument.drawingml.chart+xml"/>
  <Override PartName="/xl/charts/chart575.xml" ContentType="application/vnd.openxmlformats-officedocument.drawingml.chart+xml"/>
  <Override PartName="/xl/charts/chart576.xml" ContentType="application/vnd.openxmlformats-officedocument.drawingml.chart+xml"/>
  <Override PartName="/xl/charts/chart577.xml" ContentType="application/vnd.openxmlformats-officedocument.drawingml.chart+xml"/>
  <Override PartName="/xl/drawings/drawing117.xml" ContentType="application/vnd.openxmlformats-officedocument.drawingml.chartshapes+xml"/>
  <Override PartName="/xl/charts/chart578.xml" ContentType="application/vnd.openxmlformats-officedocument.drawingml.chart+xml"/>
  <Override PartName="/xl/charts/chart579.xml" ContentType="application/vnd.openxmlformats-officedocument.drawingml.chart+xml"/>
  <Override PartName="/xl/charts/chart580.xml" ContentType="application/vnd.openxmlformats-officedocument.drawingml.chart+xml"/>
  <Override PartName="/xl/drawings/drawing118.xml" ContentType="application/vnd.openxmlformats-officedocument.drawing+xml"/>
  <Override PartName="/xl/charts/chart581.xml" ContentType="application/vnd.openxmlformats-officedocument.drawingml.chart+xml"/>
  <Override PartName="/xl/charts/chart582.xml" ContentType="application/vnd.openxmlformats-officedocument.drawingml.chart+xml"/>
  <Override PartName="/xl/charts/chart583.xml" ContentType="application/vnd.openxmlformats-officedocument.drawingml.chart+xml"/>
  <Override PartName="/xl/charts/chart584.xml" ContentType="application/vnd.openxmlformats-officedocument.drawingml.chart+xml"/>
  <Override PartName="/xl/charts/chart585.xml" ContentType="application/vnd.openxmlformats-officedocument.drawingml.chart+xml"/>
  <Override PartName="/xl/charts/chart586.xml" ContentType="application/vnd.openxmlformats-officedocument.drawingml.chart+xml"/>
  <Override PartName="/xl/charts/chart587.xml" ContentType="application/vnd.openxmlformats-officedocument.drawingml.chart+xml"/>
  <Override PartName="/xl/drawings/drawing119.xml" ContentType="application/vnd.openxmlformats-officedocument.drawingml.chartshapes+xml"/>
  <Override PartName="/xl/charts/chart588.xml" ContentType="application/vnd.openxmlformats-officedocument.drawingml.chart+xml"/>
  <Override PartName="/xl/charts/chart589.xml" ContentType="application/vnd.openxmlformats-officedocument.drawingml.chart+xml"/>
  <Override PartName="/xl/charts/chart590.xml" ContentType="application/vnd.openxmlformats-officedocument.drawingml.chart+xml"/>
  <Override PartName="/xl/drawings/drawing120.xml" ContentType="application/vnd.openxmlformats-officedocument.drawing+xml"/>
  <Override PartName="/xl/charts/chart591.xml" ContentType="application/vnd.openxmlformats-officedocument.drawingml.chart+xml"/>
  <Override PartName="/xl/charts/chart592.xml" ContentType="application/vnd.openxmlformats-officedocument.drawingml.chart+xml"/>
  <Override PartName="/xl/charts/chart593.xml" ContentType="application/vnd.openxmlformats-officedocument.drawingml.chart+xml"/>
  <Override PartName="/xl/charts/chart594.xml" ContentType="application/vnd.openxmlformats-officedocument.drawingml.chart+xml"/>
  <Override PartName="/xl/charts/chart595.xml" ContentType="application/vnd.openxmlformats-officedocument.drawingml.chart+xml"/>
  <Override PartName="/xl/charts/chart596.xml" ContentType="application/vnd.openxmlformats-officedocument.drawingml.chart+xml"/>
  <Override PartName="/xl/charts/chart597.xml" ContentType="application/vnd.openxmlformats-officedocument.drawingml.chart+xml"/>
  <Override PartName="/xl/drawings/drawing121.xml" ContentType="application/vnd.openxmlformats-officedocument.drawingml.chartshapes+xml"/>
  <Override PartName="/xl/charts/chart598.xml" ContentType="application/vnd.openxmlformats-officedocument.drawingml.chart+xml"/>
  <Override PartName="/xl/charts/chart599.xml" ContentType="application/vnd.openxmlformats-officedocument.drawingml.chart+xml"/>
  <Override PartName="/xl/charts/chart600.xml" ContentType="application/vnd.openxmlformats-officedocument.drawingml.chart+xml"/>
  <Override PartName="/xl/drawings/drawing122.xml" ContentType="application/vnd.openxmlformats-officedocument.drawing+xml"/>
  <Override PartName="/xl/charts/chart601.xml" ContentType="application/vnd.openxmlformats-officedocument.drawingml.chart+xml"/>
  <Override PartName="/xl/charts/chart602.xml" ContentType="application/vnd.openxmlformats-officedocument.drawingml.chart+xml"/>
  <Override PartName="/xl/charts/chart603.xml" ContentType="application/vnd.openxmlformats-officedocument.drawingml.chart+xml"/>
  <Override PartName="/xl/charts/chart604.xml" ContentType="application/vnd.openxmlformats-officedocument.drawingml.chart+xml"/>
  <Override PartName="/xl/charts/chart605.xml" ContentType="application/vnd.openxmlformats-officedocument.drawingml.chart+xml"/>
  <Override PartName="/xl/charts/chart606.xml" ContentType="application/vnd.openxmlformats-officedocument.drawingml.chart+xml"/>
  <Override PartName="/xl/charts/chart607.xml" ContentType="application/vnd.openxmlformats-officedocument.drawingml.chart+xml"/>
  <Override PartName="/xl/drawings/drawing123.xml" ContentType="application/vnd.openxmlformats-officedocument.drawingml.chartshapes+xml"/>
  <Override PartName="/xl/charts/chart608.xml" ContentType="application/vnd.openxmlformats-officedocument.drawingml.chart+xml"/>
  <Override PartName="/xl/charts/chart609.xml" ContentType="application/vnd.openxmlformats-officedocument.drawingml.chart+xml"/>
  <Override PartName="/xl/charts/chart610.xml" ContentType="application/vnd.openxmlformats-officedocument.drawingml.chart+xml"/>
  <Override PartName="/xl/drawings/drawing124.xml" ContentType="application/vnd.openxmlformats-officedocument.drawing+xml"/>
  <Override PartName="/xl/charts/chart611.xml" ContentType="application/vnd.openxmlformats-officedocument.drawingml.chart+xml"/>
  <Override PartName="/xl/charts/chart612.xml" ContentType="application/vnd.openxmlformats-officedocument.drawingml.chart+xml"/>
  <Override PartName="/xl/charts/chart613.xml" ContentType="application/vnd.openxmlformats-officedocument.drawingml.chart+xml"/>
  <Override PartName="/xl/charts/chart614.xml" ContentType="application/vnd.openxmlformats-officedocument.drawingml.chart+xml"/>
  <Override PartName="/xl/charts/chart615.xml" ContentType="application/vnd.openxmlformats-officedocument.drawingml.chart+xml"/>
  <Override PartName="/xl/charts/chart616.xml" ContentType="application/vnd.openxmlformats-officedocument.drawingml.chart+xml"/>
  <Override PartName="/xl/charts/chart617.xml" ContentType="application/vnd.openxmlformats-officedocument.drawingml.chart+xml"/>
  <Override PartName="/xl/drawings/drawing125.xml" ContentType="application/vnd.openxmlformats-officedocument.drawingml.chartshapes+xml"/>
  <Override PartName="/xl/charts/chart618.xml" ContentType="application/vnd.openxmlformats-officedocument.drawingml.chart+xml"/>
  <Override PartName="/xl/charts/chart619.xml" ContentType="application/vnd.openxmlformats-officedocument.drawingml.chart+xml"/>
  <Override PartName="/xl/charts/chart620.xml" ContentType="application/vnd.openxmlformats-officedocument.drawingml.chart+xml"/>
  <Override PartName="/xl/drawings/drawing126.xml" ContentType="application/vnd.openxmlformats-officedocument.drawing+xml"/>
  <Override PartName="/xl/charts/chart621.xml" ContentType="application/vnd.openxmlformats-officedocument.drawingml.chart+xml"/>
  <Override PartName="/xl/charts/chart622.xml" ContentType="application/vnd.openxmlformats-officedocument.drawingml.chart+xml"/>
  <Override PartName="/xl/charts/chart623.xml" ContentType="application/vnd.openxmlformats-officedocument.drawingml.chart+xml"/>
  <Override PartName="/xl/charts/chart624.xml" ContentType="application/vnd.openxmlformats-officedocument.drawingml.chart+xml"/>
  <Override PartName="/xl/charts/chart625.xml" ContentType="application/vnd.openxmlformats-officedocument.drawingml.chart+xml"/>
  <Override PartName="/xl/charts/chart626.xml" ContentType="application/vnd.openxmlformats-officedocument.drawingml.chart+xml"/>
  <Override PartName="/xl/charts/chart627.xml" ContentType="application/vnd.openxmlformats-officedocument.drawingml.chart+xml"/>
  <Override PartName="/xl/drawings/drawing127.xml" ContentType="application/vnd.openxmlformats-officedocument.drawingml.chartshapes+xml"/>
  <Override PartName="/xl/charts/chart628.xml" ContentType="application/vnd.openxmlformats-officedocument.drawingml.chart+xml"/>
  <Override PartName="/xl/charts/chart629.xml" ContentType="application/vnd.openxmlformats-officedocument.drawingml.chart+xml"/>
  <Override PartName="/xl/charts/chart630.xml" ContentType="application/vnd.openxmlformats-officedocument.drawingml.chart+xml"/>
  <Override PartName="/xl/drawings/drawing128.xml" ContentType="application/vnd.openxmlformats-officedocument.drawing+xml"/>
  <Override PartName="/xl/charts/chart631.xml" ContentType="application/vnd.openxmlformats-officedocument.drawingml.chart+xml"/>
  <Override PartName="/xl/charts/chart632.xml" ContentType="application/vnd.openxmlformats-officedocument.drawingml.chart+xml"/>
  <Override PartName="/xl/charts/chart633.xml" ContentType="application/vnd.openxmlformats-officedocument.drawingml.chart+xml"/>
  <Override PartName="/xl/charts/chart634.xml" ContentType="application/vnd.openxmlformats-officedocument.drawingml.chart+xml"/>
  <Override PartName="/xl/charts/chart635.xml" ContentType="application/vnd.openxmlformats-officedocument.drawingml.chart+xml"/>
  <Override PartName="/xl/charts/chart636.xml" ContentType="application/vnd.openxmlformats-officedocument.drawingml.chart+xml"/>
  <Override PartName="/xl/charts/chart637.xml" ContentType="application/vnd.openxmlformats-officedocument.drawingml.chart+xml"/>
  <Override PartName="/xl/drawings/drawing129.xml" ContentType="application/vnd.openxmlformats-officedocument.drawingml.chartshapes+xml"/>
  <Override PartName="/xl/charts/chart638.xml" ContentType="application/vnd.openxmlformats-officedocument.drawingml.chart+xml"/>
  <Override PartName="/xl/charts/chart639.xml" ContentType="application/vnd.openxmlformats-officedocument.drawingml.chart+xml"/>
  <Override PartName="/xl/charts/chart640.xml" ContentType="application/vnd.openxmlformats-officedocument.drawingml.chart+xml"/>
  <Override PartName="/xl/drawings/drawing130.xml" ContentType="application/vnd.openxmlformats-officedocument.drawing+xml"/>
  <Override PartName="/xl/charts/chart641.xml" ContentType="application/vnd.openxmlformats-officedocument.drawingml.chart+xml"/>
  <Override PartName="/xl/charts/chart642.xml" ContentType="application/vnd.openxmlformats-officedocument.drawingml.chart+xml"/>
  <Override PartName="/xl/charts/chart643.xml" ContentType="application/vnd.openxmlformats-officedocument.drawingml.chart+xml"/>
  <Override PartName="/xl/charts/chart644.xml" ContentType="application/vnd.openxmlformats-officedocument.drawingml.chart+xml"/>
  <Override PartName="/xl/charts/chart645.xml" ContentType="application/vnd.openxmlformats-officedocument.drawingml.chart+xml"/>
  <Override PartName="/xl/charts/chart646.xml" ContentType="application/vnd.openxmlformats-officedocument.drawingml.chart+xml"/>
  <Override PartName="/xl/charts/chart647.xml" ContentType="application/vnd.openxmlformats-officedocument.drawingml.chart+xml"/>
  <Override PartName="/xl/drawings/drawing131.xml" ContentType="application/vnd.openxmlformats-officedocument.drawingml.chartshapes+xml"/>
  <Override PartName="/xl/charts/chart648.xml" ContentType="application/vnd.openxmlformats-officedocument.drawingml.chart+xml"/>
  <Override PartName="/xl/charts/chart649.xml" ContentType="application/vnd.openxmlformats-officedocument.drawingml.chart+xml"/>
  <Override PartName="/xl/charts/chart650.xml" ContentType="application/vnd.openxmlformats-officedocument.drawingml.chart+xml"/>
  <Override PartName="/xl/drawings/drawing132.xml" ContentType="application/vnd.openxmlformats-officedocument.drawing+xml"/>
  <Override PartName="/xl/charts/chart651.xml" ContentType="application/vnd.openxmlformats-officedocument.drawingml.chart+xml"/>
  <Override PartName="/xl/charts/chart652.xml" ContentType="application/vnd.openxmlformats-officedocument.drawingml.chart+xml"/>
  <Override PartName="/xl/charts/chart653.xml" ContentType="application/vnd.openxmlformats-officedocument.drawingml.chart+xml"/>
  <Override PartName="/xl/charts/chart654.xml" ContentType="application/vnd.openxmlformats-officedocument.drawingml.chart+xml"/>
  <Override PartName="/xl/charts/chart655.xml" ContentType="application/vnd.openxmlformats-officedocument.drawingml.chart+xml"/>
  <Override PartName="/xl/charts/chart656.xml" ContentType="application/vnd.openxmlformats-officedocument.drawingml.chart+xml"/>
  <Override PartName="/xl/charts/chart657.xml" ContentType="application/vnd.openxmlformats-officedocument.drawingml.chart+xml"/>
  <Override PartName="/xl/drawings/drawing133.xml" ContentType="application/vnd.openxmlformats-officedocument.drawingml.chartshapes+xml"/>
  <Override PartName="/xl/charts/chart658.xml" ContentType="application/vnd.openxmlformats-officedocument.drawingml.chart+xml"/>
  <Override PartName="/xl/charts/chart659.xml" ContentType="application/vnd.openxmlformats-officedocument.drawingml.chart+xml"/>
  <Override PartName="/xl/charts/chart660.xml" ContentType="application/vnd.openxmlformats-officedocument.drawingml.chart+xml"/>
  <Override PartName="/xl/drawings/drawing134.xml" ContentType="application/vnd.openxmlformats-officedocument.drawing+xml"/>
  <Override PartName="/xl/charts/chart661.xml" ContentType="application/vnd.openxmlformats-officedocument.drawingml.chart+xml"/>
  <Override PartName="/xl/charts/chart662.xml" ContentType="application/vnd.openxmlformats-officedocument.drawingml.chart+xml"/>
  <Override PartName="/xl/charts/chart663.xml" ContentType="application/vnd.openxmlformats-officedocument.drawingml.chart+xml"/>
  <Override PartName="/xl/charts/chart664.xml" ContentType="application/vnd.openxmlformats-officedocument.drawingml.chart+xml"/>
  <Override PartName="/xl/charts/chart665.xml" ContentType="application/vnd.openxmlformats-officedocument.drawingml.chart+xml"/>
  <Override PartName="/xl/charts/chart666.xml" ContentType="application/vnd.openxmlformats-officedocument.drawingml.chart+xml"/>
  <Override PartName="/xl/charts/chart667.xml" ContentType="application/vnd.openxmlformats-officedocument.drawingml.chart+xml"/>
  <Override PartName="/xl/drawings/drawing135.xml" ContentType="application/vnd.openxmlformats-officedocument.drawingml.chartshapes+xml"/>
  <Override PartName="/xl/charts/chart668.xml" ContentType="application/vnd.openxmlformats-officedocument.drawingml.chart+xml"/>
  <Override PartName="/xl/charts/chart669.xml" ContentType="application/vnd.openxmlformats-officedocument.drawingml.chart+xml"/>
  <Override PartName="/xl/charts/chart670.xml" ContentType="application/vnd.openxmlformats-officedocument.drawingml.chart+xml"/>
  <Override PartName="/xl/drawings/drawing136.xml" ContentType="application/vnd.openxmlformats-officedocument.drawing+xml"/>
  <Override PartName="/xl/charts/chart671.xml" ContentType="application/vnd.openxmlformats-officedocument.drawingml.chart+xml"/>
  <Override PartName="/xl/charts/chart672.xml" ContentType="application/vnd.openxmlformats-officedocument.drawingml.chart+xml"/>
  <Override PartName="/xl/charts/chart673.xml" ContentType="application/vnd.openxmlformats-officedocument.drawingml.chart+xml"/>
  <Override PartName="/xl/charts/chart674.xml" ContentType="application/vnd.openxmlformats-officedocument.drawingml.chart+xml"/>
  <Override PartName="/xl/charts/chart675.xml" ContentType="application/vnd.openxmlformats-officedocument.drawingml.chart+xml"/>
  <Override PartName="/xl/charts/chart676.xml" ContentType="application/vnd.openxmlformats-officedocument.drawingml.chart+xml"/>
  <Override PartName="/xl/charts/chart677.xml" ContentType="application/vnd.openxmlformats-officedocument.drawingml.chart+xml"/>
  <Override PartName="/xl/drawings/drawing137.xml" ContentType="application/vnd.openxmlformats-officedocument.drawingml.chartshapes+xml"/>
  <Override PartName="/xl/charts/chart678.xml" ContentType="application/vnd.openxmlformats-officedocument.drawingml.chart+xml"/>
  <Override PartName="/xl/charts/chart679.xml" ContentType="application/vnd.openxmlformats-officedocument.drawingml.chart+xml"/>
  <Override PartName="/xl/charts/chart680.xml" ContentType="application/vnd.openxmlformats-officedocument.drawingml.chart+xml"/>
  <Override PartName="/xl/drawings/drawing138.xml" ContentType="application/vnd.openxmlformats-officedocument.drawing+xml"/>
  <Override PartName="/xl/charts/chart681.xml" ContentType="application/vnd.openxmlformats-officedocument.drawingml.chart+xml"/>
  <Override PartName="/xl/charts/chart682.xml" ContentType="application/vnd.openxmlformats-officedocument.drawingml.chart+xml"/>
  <Override PartName="/xl/charts/chart683.xml" ContentType="application/vnd.openxmlformats-officedocument.drawingml.chart+xml"/>
  <Override PartName="/xl/charts/chart684.xml" ContentType="application/vnd.openxmlformats-officedocument.drawingml.chart+xml"/>
  <Override PartName="/xl/charts/chart685.xml" ContentType="application/vnd.openxmlformats-officedocument.drawingml.chart+xml"/>
  <Override PartName="/xl/charts/chart686.xml" ContentType="application/vnd.openxmlformats-officedocument.drawingml.chart+xml"/>
  <Override PartName="/xl/charts/chart687.xml" ContentType="application/vnd.openxmlformats-officedocument.drawingml.chart+xml"/>
  <Override PartName="/xl/drawings/drawing139.xml" ContentType="application/vnd.openxmlformats-officedocument.drawingml.chartshapes+xml"/>
  <Override PartName="/xl/charts/chart688.xml" ContentType="application/vnd.openxmlformats-officedocument.drawingml.chart+xml"/>
  <Override PartName="/xl/charts/chart689.xml" ContentType="application/vnd.openxmlformats-officedocument.drawingml.chart+xml"/>
  <Override PartName="/xl/charts/chart690.xml" ContentType="application/vnd.openxmlformats-officedocument.drawingml.chart+xml"/>
  <Override PartName="/xl/drawings/drawing140.xml" ContentType="application/vnd.openxmlformats-officedocument.drawing+xml"/>
  <Override PartName="/xl/charts/chart691.xml" ContentType="application/vnd.openxmlformats-officedocument.drawingml.chart+xml"/>
  <Override PartName="/xl/charts/chart692.xml" ContentType="application/vnd.openxmlformats-officedocument.drawingml.chart+xml"/>
  <Override PartName="/xl/charts/chart693.xml" ContentType="application/vnd.openxmlformats-officedocument.drawingml.chart+xml"/>
  <Override PartName="/xl/charts/chart694.xml" ContentType="application/vnd.openxmlformats-officedocument.drawingml.chart+xml"/>
  <Override PartName="/xl/charts/chart695.xml" ContentType="application/vnd.openxmlformats-officedocument.drawingml.chart+xml"/>
  <Override PartName="/xl/charts/chart696.xml" ContentType="application/vnd.openxmlformats-officedocument.drawingml.chart+xml"/>
  <Override PartName="/xl/charts/chart697.xml" ContentType="application/vnd.openxmlformats-officedocument.drawingml.chart+xml"/>
  <Override PartName="/xl/drawings/drawing141.xml" ContentType="application/vnd.openxmlformats-officedocument.drawingml.chartshapes+xml"/>
  <Override PartName="/xl/charts/chart698.xml" ContentType="application/vnd.openxmlformats-officedocument.drawingml.chart+xml"/>
  <Override PartName="/xl/charts/chart699.xml" ContentType="application/vnd.openxmlformats-officedocument.drawingml.chart+xml"/>
  <Override PartName="/xl/charts/chart700.xml" ContentType="application/vnd.openxmlformats-officedocument.drawingml.chart+xml"/>
  <Override PartName="/xl/drawings/drawing142.xml" ContentType="application/vnd.openxmlformats-officedocument.drawing+xml"/>
  <Override PartName="/xl/charts/chart701.xml" ContentType="application/vnd.openxmlformats-officedocument.drawingml.chart+xml"/>
  <Override PartName="/xl/charts/chart702.xml" ContentType="application/vnd.openxmlformats-officedocument.drawingml.chart+xml"/>
  <Override PartName="/xl/charts/chart703.xml" ContentType="application/vnd.openxmlformats-officedocument.drawingml.chart+xml"/>
  <Override PartName="/xl/charts/chart704.xml" ContentType="application/vnd.openxmlformats-officedocument.drawingml.chart+xml"/>
  <Override PartName="/xl/charts/chart705.xml" ContentType="application/vnd.openxmlformats-officedocument.drawingml.chart+xml"/>
  <Override PartName="/xl/charts/chart706.xml" ContentType="application/vnd.openxmlformats-officedocument.drawingml.chart+xml"/>
  <Override PartName="/xl/charts/chart707.xml" ContentType="application/vnd.openxmlformats-officedocument.drawingml.chart+xml"/>
  <Override PartName="/xl/drawings/drawing143.xml" ContentType="application/vnd.openxmlformats-officedocument.drawingml.chartshapes+xml"/>
  <Override PartName="/xl/charts/chart708.xml" ContentType="application/vnd.openxmlformats-officedocument.drawingml.chart+xml"/>
  <Override PartName="/xl/charts/chart709.xml" ContentType="application/vnd.openxmlformats-officedocument.drawingml.chart+xml"/>
  <Override PartName="/xl/charts/chart710.xml" ContentType="application/vnd.openxmlformats-officedocument.drawingml.chart+xml"/>
  <Override PartName="/xl/drawings/drawing144.xml" ContentType="application/vnd.openxmlformats-officedocument.drawing+xml"/>
  <Override PartName="/xl/charts/chart711.xml" ContentType="application/vnd.openxmlformats-officedocument.drawingml.chart+xml"/>
  <Override PartName="/xl/charts/chart712.xml" ContentType="application/vnd.openxmlformats-officedocument.drawingml.chart+xml"/>
  <Override PartName="/xl/charts/chart713.xml" ContentType="application/vnd.openxmlformats-officedocument.drawingml.chart+xml"/>
  <Override PartName="/xl/charts/chart714.xml" ContentType="application/vnd.openxmlformats-officedocument.drawingml.chart+xml"/>
  <Override PartName="/xl/charts/chart715.xml" ContentType="application/vnd.openxmlformats-officedocument.drawingml.chart+xml"/>
  <Override PartName="/xl/charts/chart716.xml" ContentType="application/vnd.openxmlformats-officedocument.drawingml.chart+xml"/>
  <Override PartName="/xl/charts/chart717.xml" ContentType="application/vnd.openxmlformats-officedocument.drawingml.chart+xml"/>
  <Override PartName="/xl/drawings/drawing145.xml" ContentType="application/vnd.openxmlformats-officedocument.drawingml.chartshapes+xml"/>
  <Override PartName="/xl/charts/chart718.xml" ContentType="application/vnd.openxmlformats-officedocument.drawingml.chart+xml"/>
  <Override PartName="/xl/charts/chart719.xml" ContentType="application/vnd.openxmlformats-officedocument.drawingml.chart+xml"/>
  <Override PartName="/xl/charts/chart720.xml" ContentType="application/vnd.openxmlformats-officedocument.drawingml.chart+xml"/>
  <Override PartName="/xl/drawings/drawing146.xml" ContentType="application/vnd.openxmlformats-officedocument.drawing+xml"/>
  <Override PartName="/xl/charts/chart721.xml" ContentType="application/vnd.openxmlformats-officedocument.drawingml.chart+xml"/>
  <Override PartName="/xl/charts/chart722.xml" ContentType="application/vnd.openxmlformats-officedocument.drawingml.chart+xml"/>
  <Override PartName="/xl/charts/chart723.xml" ContentType="application/vnd.openxmlformats-officedocument.drawingml.chart+xml"/>
  <Override PartName="/xl/charts/chart724.xml" ContentType="application/vnd.openxmlformats-officedocument.drawingml.chart+xml"/>
  <Override PartName="/xl/charts/chart725.xml" ContentType="application/vnd.openxmlformats-officedocument.drawingml.chart+xml"/>
  <Override PartName="/xl/charts/chart726.xml" ContentType="application/vnd.openxmlformats-officedocument.drawingml.chart+xml"/>
  <Override PartName="/xl/charts/chart727.xml" ContentType="application/vnd.openxmlformats-officedocument.drawingml.chart+xml"/>
  <Override PartName="/xl/drawings/drawing147.xml" ContentType="application/vnd.openxmlformats-officedocument.drawingml.chartshapes+xml"/>
  <Override PartName="/xl/charts/chart728.xml" ContentType="application/vnd.openxmlformats-officedocument.drawingml.chart+xml"/>
  <Override PartName="/xl/charts/chart729.xml" ContentType="application/vnd.openxmlformats-officedocument.drawingml.chart+xml"/>
  <Override PartName="/xl/charts/chart730.xml" ContentType="application/vnd.openxmlformats-officedocument.drawingml.chart+xml"/>
  <Override PartName="/xl/drawings/drawing148.xml" ContentType="application/vnd.openxmlformats-officedocument.drawing+xml"/>
  <Override PartName="/xl/charts/chart731.xml" ContentType="application/vnd.openxmlformats-officedocument.drawingml.chart+xml"/>
  <Override PartName="/xl/charts/chart732.xml" ContentType="application/vnd.openxmlformats-officedocument.drawingml.chart+xml"/>
  <Override PartName="/xl/charts/chart733.xml" ContentType="application/vnd.openxmlformats-officedocument.drawingml.chart+xml"/>
  <Override PartName="/xl/charts/chart734.xml" ContentType="application/vnd.openxmlformats-officedocument.drawingml.chart+xml"/>
  <Override PartName="/xl/charts/chart735.xml" ContentType="application/vnd.openxmlformats-officedocument.drawingml.chart+xml"/>
  <Override PartName="/xl/charts/chart736.xml" ContentType="application/vnd.openxmlformats-officedocument.drawingml.chart+xml"/>
  <Override PartName="/xl/charts/chart737.xml" ContentType="application/vnd.openxmlformats-officedocument.drawingml.chart+xml"/>
  <Override PartName="/xl/drawings/drawing149.xml" ContentType="application/vnd.openxmlformats-officedocument.drawingml.chartshapes+xml"/>
  <Override PartName="/xl/charts/chart738.xml" ContentType="application/vnd.openxmlformats-officedocument.drawingml.chart+xml"/>
  <Override PartName="/xl/charts/chart739.xml" ContentType="application/vnd.openxmlformats-officedocument.drawingml.chart+xml"/>
  <Override PartName="/xl/charts/chart740.xml" ContentType="application/vnd.openxmlformats-officedocument.drawingml.chart+xml"/>
  <Override PartName="/xl/drawings/drawing150.xml" ContentType="application/vnd.openxmlformats-officedocument.drawing+xml"/>
  <Override PartName="/xl/charts/chart741.xml" ContentType="application/vnd.openxmlformats-officedocument.drawingml.chart+xml"/>
  <Override PartName="/xl/charts/chart742.xml" ContentType="application/vnd.openxmlformats-officedocument.drawingml.chart+xml"/>
  <Override PartName="/xl/charts/chart743.xml" ContentType="application/vnd.openxmlformats-officedocument.drawingml.chart+xml"/>
  <Override PartName="/xl/charts/chart744.xml" ContentType="application/vnd.openxmlformats-officedocument.drawingml.chart+xml"/>
  <Override PartName="/xl/charts/chart745.xml" ContentType="application/vnd.openxmlformats-officedocument.drawingml.chart+xml"/>
  <Override PartName="/xl/charts/chart746.xml" ContentType="application/vnd.openxmlformats-officedocument.drawingml.chart+xml"/>
  <Override PartName="/xl/charts/chart747.xml" ContentType="application/vnd.openxmlformats-officedocument.drawingml.chart+xml"/>
  <Override PartName="/xl/drawings/drawing151.xml" ContentType="application/vnd.openxmlformats-officedocument.drawingml.chartshapes+xml"/>
  <Override PartName="/xl/charts/chart748.xml" ContentType="application/vnd.openxmlformats-officedocument.drawingml.chart+xml"/>
  <Override PartName="/xl/charts/chart749.xml" ContentType="application/vnd.openxmlformats-officedocument.drawingml.chart+xml"/>
  <Override PartName="/xl/charts/chart750.xml" ContentType="application/vnd.openxmlformats-officedocument.drawingml.chart+xml"/>
  <Override PartName="/xl/drawings/drawing152.xml" ContentType="application/vnd.openxmlformats-officedocument.drawing+xml"/>
  <Override PartName="/xl/charts/chart751.xml" ContentType="application/vnd.openxmlformats-officedocument.drawingml.chart+xml"/>
  <Override PartName="/xl/charts/chart752.xml" ContentType="application/vnd.openxmlformats-officedocument.drawingml.chart+xml"/>
  <Override PartName="/xl/charts/chart753.xml" ContentType="application/vnd.openxmlformats-officedocument.drawingml.chart+xml"/>
  <Override PartName="/xl/charts/chart754.xml" ContentType="application/vnd.openxmlformats-officedocument.drawingml.chart+xml"/>
  <Override PartName="/xl/charts/chart755.xml" ContentType="application/vnd.openxmlformats-officedocument.drawingml.chart+xml"/>
  <Override PartName="/xl/charts/chart756.xml" ContentType="application/vnd.openxmlformats-officedocument.drawingml.chart+xml"/>
  <Override PartName="/xl/charts/chart757.xml" ContentType="application/vnd.openxmlformats-officedocument.drawingml.chart+xml"/>
  <Override PartName="/xl/drawings/drawing153.xml" ContentType="application/vnd.openxmlformats-officedocument.drawingml.chartshapes+xml"/>
  <Override PartName="/xl/charts/chart758.xml" ContentType="application/vnd.openxmlformats-officedocument.drawingml.chart+xml"/>
  <Override PartName="/xl/charts/chart759.xml" ContentType="application/vnd.openxmlformats-officedocument.drawingml.chart+xml"/>
  <Override PartName="/xl/charts/chart760.xml" ContentType="application/vnd.openxmlformats-officedocument.drawingml.chart+xml"/>
  <Override PartName="/xl/drawings/drawing154.xml" ContentType="application/vnd.openxmlformats-officedocument.drawing+xml"/>
  <Override PartName="/xl/charts/chart761.xml" ContentType="application/vnd.openxmlformats-officedocument.drawingml.chart+xml"/>
  <Override PartName="/xl/charts/chart762.xml" ContentType="application/vnd.openxmlformats-officedocument.drawingml.chart+xml"/>
  <Override PartName="/xl/charts/chart763.xml" ContentType="application/vnd.openxmlformats-officedocument.drawingml.chart+xml"/>
  <Override PartName="/xl/charts/chart764.xml" ContentType="application/vnd.openxmlformats-officedocument.drawingml.chart+xml"/>
  <Override PartName="/xl/charts/chart765.xml" ContentType="application/vnd.openxmlformats-officedocument.drawingml.chart+xml"/>
  <Override PartName="/xl/charts/chart766.xml" ContentType="application/vnd.openxmlformats-officedocument.drawingml.chart+xml"/>
  <Override PartName="/xl/charts/chart767.xml" ContentType="application/vnd.openxmlformats-officedocument.drawingml.chart+xml"/>
  <Override PartName="/xl/drawings/drawing155.xml" ContentType="application/vnd.openxmlformats-officedocument.drawingml.chartshapes+xml"/>
  <Override PartName="/xl/charts/chart768.xml" ContentType="application/vnd.openxmlformats-officedocument.drawingml.chart+xml"/>
  <Override PartName="/xl/charts/chart769.xml" ContentType="application/vnd.openxmlformats-officedocument.drawingml.chart+xml"/>
  <Override PartName="/xl/charts/chart770.xml" ContentType="application/vnd.openxmlformats-officedocument.drawingml.chart+xml"/>
  <Override PartName="/xl/drawings/drawing156.xml" ContentType="application/vnd.openxmlformats-officedocument.drawing+xml"/>
  <Override PartName="/xl/charts/chart771.xml" ContentType="application/vnd.openxmlformats-officedocument.drawingml.chart+xml"/>
  <Override PartName="/xl/charts/chart772.xml" ContentType="application/vnd.openxmlformats-officedocument.drawingml.chart+xml"/>
  <Override PartName="/xl/charts/chart773.xml" ContentType="application/vnd.openxmlformats-officedocument.drawingml.chart+xml"/>
  <Override PartName="/xl/charts/chart774.xml" ContentType="application/vnd.openxmlformats-officedocument.drawingml.chart+xml"/>
  <Override PartName="/xl/charts/chart775.xml" ContentType="application/vnd.openxmlformats-officedocument.drawingml.chart+xml"/>
  <Override PartName="/xl/charts/chart776.xml" ContentType="application/vnd.openxmlformats-officedocument.drawingml.chart+xml"/>
  <Override PartName="/xl/charts/chart777.xml" ContentType="application/vnd.openxmlformats-officedocument.drawingml.chart+xml"/>
  <Override PartName="/xl/drawings/drawing157.xml" ContentType="application/vnd.openxmlformats-officedocument.drawingml.chartshapes+xml"/>
  <Override PartName="/xl/charts/chart778.xml" ContentType="application/vnd.openxmlformats-officedocument.drawingml.chart+xml"/>
  <Override PartName="/xl/charts/chart779.xml" ContentType="application/vnd.openxmlformats-officedocument.drawingml.chart+xml"/>
  <Override PartName="/xl/charts/chart78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codeName="ThisWorkbook"/>
  <mc:AlternateContent xmlns:mc="http://schemas.openxmlformats.org/markup-compatibility/2006">
    <mc:Choice Requires="x15">
      <x15ac:absPath xmlns:x15ac="http://schemas.microsoft.com/office/spreadsheetml/2010/11/ac" url="S:\LEED\2018 LEED Project\Output\2022 JIA Publication\Output tables\test MM\IPE Contents and DL Tables - Final Checks\Data Downloads\"/>
    </mc:Choice>
  </mc:AlternateContent>
  <xr:revisionPtr revIDLastSave="0" documentId="13_ncr:1_{DE8EF406-8B39-4266-B0BF-C17516C34269}" xr6:coauthVersionLast="47" xr6:coauthVersionMax="47" xr10:uidLastSave="{00000000-0000-0000-0000-000000000000}"/>
  <bookViews>
    <workbookView xWindow="-120" yWindow="-120" windowWidth="29040" windowHeight="15840" tabRatio="841" xr2:uid="{00000000-000D-0000-FFFF-FFFF00000000}"/>
  </bookViews>
  <sheets>
    <sheet name="Contents" sheetId="172" r:id="rId1"/>
    <sheet name="Table 9.1" sheetId="180" r:id="rId2"/>
    <sheet name="Table 9.2" sheetId="181" r:id="rId3"/>
    <sheet name="Table 9.3" sheetId="182" r:id="rId4"/>
    <sheet name="Table 9.4" sheetId="183" r:id="rId5"/>
    <sheet name="Table 9.5" sheetId="184" r:id="rId6"/>
    <sheet name="Table 9.6" sheetId="185" r:id="rId7"/>
    <sheet name="Table 9.7" sheetId="186" r:id="rId8"/>
    <sheet name="Table 9.8" sheetId="187" r:id="rId9"/>
    <sheet name="Table 9.9" sheetId="188" r:id="rId10"/>
    <sheet name="Table 9.10" sheetId="189" r:id="rId11"/>
    <sheet name="Table 9.11" sheetId="190" r:id="rId12"/>
    <sheet name="Table 9.12" sheetId="191" r:id="rId13"/>
    <sheet name="Table 9.13" sheetId="192" r:id="rId14"/>
    <sheet name="Table 9.14" sheetId="193" r:id="rId15"/>
    <sheet name="Table 9.15" sheetId="194" r:id="rId16"/>
    <sheet name="Table 9.16" sheetId="195" r:id="rId17"/>
    <sheet name="Table 9.17" sheetId="196" r:id="rId18"/>
    <sheet name="Table 9.18" sheetId="197" r:id="rId19"/>
    <sheet name="Table 9.19" sheetId="198" r:id="rId20"/>
    <sheet name="Table 9.20" sheetId="199" r:id="rId21"/>
    <sheet name="Table 9.21" sheetId="200" r:id="rId22"/>
    <sheet name="Table 9.22" sheetId="201" r:id="rId23"/>
    <sheet name="Table 9.23" sheetId="202" r:id="rId24"/>
    <sheet name="Table 9.24" sheetId="203" r:id="rId25"/>
    <sheet name="Table 9.25" sheetId="204" r:id="rId26"/>
    <sheet name="Table 9.26" sheetId="205" r:id="rId27"/>
    <sheet name="Table 9.27" sheetId="206" r:id="rId28"/>
    <sheet name="Table 9.28" sheetId="207" r:id="rId29"/>
    <sheet name="Table 9.29" sheetId="208" r:id="rId30"/>
    <sheet name="Table 9.30" sheetId="209" r:id="rId31"/>
    <sheet name="Table 9.31" sheetId="210" r:id="rId32"/>
    <sheet name="Table 9.32" sheetId="211" r:id="rId33"/>
    <sheet name="Table 9.33" sheetId="212" r:id="rId34"/>
    <sheet name="Table 9.34" sheetId="213" r:id="rId35"/>
    <sheet name="Table 9.35" sheetId="214" r:id="rId36"/>
    <sheet name="Table 9.36" sheetId="215" r:id="rId37"/>
    <sheet name="Table 9.37" sheetId="216" r:id="rId38"/>
    <sheet name="Table 9.38" sheetId="217" r:id="rId39"/>
    <sheet name="Table 9.39" sheetId="218" r:id="rId40"/>
    <sheet name="Table 9.40" sheetId="219" r:id="rId41"/>
    <sheet name="Table 9.41" sheetId="220" r:id="rId42"/>
    <sheet name="Table 9.42" sheetId="221" r:id="rId43"/>
    <sheet name="Table 9.43" sheetId="222" r:id="rId44"/>
    <sheet name="Table 9.44" sheetId="223" r:id="rId45"/>
    <sheet name="Table 9.45" sheetId="224" r:id="rId46"/>
    <sheet name="Table 9.46" sheetId="225" r:id="rId47"/>
    <sheet name="Table 9.47" sheetId="226" r:id="rId48"/>
    <sheet name="Table 9.48" sheetId="227" r:id="rId49"/>
    <sheet name="Table 9.49" sheetId="228" r:id="rId50"/>
    <sheet name="Table 9.50" sheetId="229" r:id="rId51"/>
    <sheet name="Table 9.51" sheetId="230" r:id="rId52"/>
    <sheet name="Table 9.52" sheetId="231" r:id="rId53"/>
    <sheet name="Table 9.53" sheetId="232" r:id="rId54"/>
    <sheet name="Table 9.54" sheetId="233" r:id="rId55"/>
    <sheet name="Table 9.55" sheetId="234" r:id="rId56"/>
    <sheet name="Table 9.56" sheetId="235" r:id="rId57"/>
    <sheet name="Table 9.57" sheetId="236" r:id="rId58"/>
    <sheet name="Table 9.58" sheetId="237" r:id="rId59"/>
    <sheet name="Table 9.59" sheetId="238" r:id="rId60"/>
    <sheet name="Table 9.60" sheetId="239" r:id="rId61"/>
    <sheet name="Table 9.61" sheetId="240" r:id="rId62"/>
    <sheet name="Table 9.62" sheetId="241" r:id="rId63"/>
    <sheet name="Table 9.63" sheetId="242" r:id="rId64"/>
    <sheet name="Table 9.64" sheetId="243" r:id="rId65"/>
    <sheet name="Table 9.65" sheetId="244" r:id="rId66"/>
    <sheet name="Table 9.66" sheetId="245" r:id="rId67"/>
    <sheet name="Table 9.67" sheetId="246" r:id="rId68"/>
    <sheet name="Table 9.68" sheetId="247" r:id="rId69"/>
    <sheet name="Table 9.69" sheetId="248" r:id="rId70"/>
    <sheet name="Table 9.70" sheetId="249" r:id="rId71"/>
    <sheet name="Table 9.71" sheetId="250" r:id="rId72"/>
    <sheet name="Table 9.72" sheetId="251" r:id="rId73"/>
    <sheet name="Table 9.73" sheetId="252" r:id="rId74"/>
    <sheet name="Table 9.74" sheetId="253" r:id="rId75"/>
    <sheet name="Table 9.75" sheetId="254" r:id="rId76"/>
    <sheet name="Table 9.76" sheetId="255" r:id="rId77"/>
    <sheet name="Table 9.77" sheetId="256" r:id="rId78"/>
    <sheet name="Table 9.78" sheetId="257" r:id="rId79"/>
    <sheet name="State data for spotlight" sheetId="179" state="hidden" r:id="rId80"/>
  </sheets>
  <definedNames>
    <definedName name="_AMO_UniqueIdentifier" hidden="1">"'2995e12c-7f92-4103-a2d1-a1d598d57c6f'"</definedName>
    <definedName name="_xlnm.Print_Area" localSheetId="1">'Table 9.1'!$A$1:$P$99</definedName>
    <definedName name="_xlnm.Print_Area" localSheetId="10">'Table 9.10'!$A$1:$P$99</definedName>
    <definedName name="_xlnm.Print_Area" localSheetId="11">'Table 9.11'!$A$1:$P$99</definedName>
    <definedName name="_xlnm.Print_Area" localSheetId="12">'Table 9.12'!$A$1:$P$99</definedName>
    <definedName name="_xlnm.Print_Area" localSheetId="13">'Table 9.13'!$A$1:$P$99</definedName>
    <definedName name="_xlnm.Print_Area" localSheetId="14">'Table 9.14'!$A$1:$P$99</definedName>
    <definedName name="_xlnm.Print_Area" localSheetId="15">'Table 9.15'!$A$1:$P$99</definedName>
    <definedName name="_xlnm.Print_Area" localSheetId="16">'Table 9.16'!$A$1:$P$99</definedName>
    <definedName name="_xlnm.Print_Area" localSheetId="17">'Table 9.17'!$A$1:$P$99</definedName>
    <definedName name="_xlnm.Print_Area" localSheetId="18">'Table 9.18'!$A$1:$P$99</definedName>
    <definedName name="_xlnm.Print_Area" localSheetId="19">'Table 9.19'!$A$1:$P$99</definedName>
    <definedName name="_xlnm.Print_Area" localSheetId="2">'Table 9.2'!$A$1:$P$99</definedName>
    <definedName name="_xlnm.Print_Area" localSheetId="20">'Table 9.20'!$A$1:$P$99</definedName>
    <definedName name="_xlnm.Print_Area" localSheetId="21">'Table 9.21'!$A$1:$P$99</definedName>
    <definedName name="_xlnm.Print_Area" localSheetId="22">'Table 9.22'!$A$1:$P$99</definedName>
    <definedName name="_xlnm.Print_Area" localSheetId="23">'Table 9.23'!$A$1:$P$99</definedName>
    <definedName name="_xlnm.Print_Area" localSheetId="24">'Table 9.24'!$A$1:$P$99</definedName>
    <definedName name="_xlnm.Print_Area" localSheetId="25">'Table 9.25'!$A$1:$P$99</definedName>
    <definedName name="_xlnm.Print_Area" localSheetId="26">'Table 9.26'!$A$1:$P$99</definedName>
    <definedName name="_xlnm.Print_Area" localSheetId="27">'Table 9.27'!$A$1:$P$99</definedName>
    <definedName name="_xlnm.Print_Area" localSheetId="28">'Table 9.28'!$A$1:$P$99</definedName>
    <definedName name="_xlnm.Print_Area" localSheetId="29">'Table 9.29'!$A$1:$P$99</definedName>
    <definedName name="_xlnm.Print_Area" localSheetId="3">'Table 9.3'!$A$1:$P$99</definedName>
    <definedName name="_xlnm.Print_Area" localSheetId="30">'Table 9.30'!$A$1:$P$99</definedName>
    <definedName name="_xlnm.Print_Area" localSheetId="31">'Table 9.31'!$A$1:$P$99</definedName>
    <definedName name="_xlnm.Print_Area" localSheetId="32">'Table 9.32'!$A$1:$P$99</definedName>
    <definedName name="_xlnm.Print_Area" localSheetId="33">'Table 9.33'!$A$1:$P$99</definedName>
    <definedName name="_xlnm.Print_Area" localSheetId="34">'Table 9.34'!$A$1:$P$99</definedName>
    <definedName name="_xlnm.Print_Area" localSheetId="35">'Table 9.35'!$A$1:$P$99</definedName>
    <definedName name="_xlnm.Print_Area" localSheetId="36">'Table 9.36'!$A$1:$P$99</definedName>
    <definedName name="_xlnm.Print_Area" localSheetId="37">'Table 9.37'!$A$1:$P$99</definedName>
    <definedName name="_xlnm.Print_Area" localSheetId="38">'Table 9.38'!$A$1:$P$99</definedName>
    <definedName name="_xlnm.Print_Area" localSheetId="39">'Table 9.39'!$A$1:$P$99</definedName>
    <definedName name="_xlnm.Print_Area" localSheetId="4">'Table 9.4'!$A$1:$P$99</definedName>
    <definedName name="_xlnm.Print_Area" localSheetId="40">'Table 9.40'!$A$1:$P$99</definedName>
    <definedName name="_xlnm.Print_Area" localSheetId="41">'Table 9.41'!$A$1:$P$99</definedName>
    <definedName name="_xlnm.Print_Area" localSheetId="42">'Table 9.42'!$A$1:$P$99</definedName>
    <definedName name="_xlnm.Print_Area" localSheetId="43">'Table 9.43'!$A$1:$P$99</definedName>
    <definedName name="_xlnm.Print_Area" localSheetId="44">'Table 9.44'!$A$1:$P$99</definedName>
    <definedName name="_xlnm.Print_Area" localSheetId="45">'Table 9.45'!$A$1:$P$99</definedName>
    <definedName name="_xlnm.Print_Area" localSheetId="46">'Table 9.46'!$A$1:$P$99</definedName>
    <definedName name="_xlnm.Print_Area" localSheetId="47">'Table 9.47'!$A$1:$P$99</definedName>
    <definedName name="_xlnm.Print_Area" localSheetId="48">'Table 9.48'!$A$1:$P$99</definedName>
    <definedName name="_xlnm.Print_Area" localSheetId="49">'Table 9.49'!$A$1:$P$99</definedName>
    <definedName name="_xlnm.Print_Area" localSheetId="5">'Table 9.5'!$A$1:$P$99</definedName>
    <definedName name="_xlnm.Print_Area" localSheetId="50">'Table 9.50'!$A$1:$P$99</definedName>
    <definedName name="_xlnm.Print_Area" localSheetId="51">'Table 9.51'!$A$1:$P$99</definedName>
    <definedName name="_xlnm.Print_Area" localSheetId="52">'Table 9.52'!$A$1:$P$99</definedName>
    <definedName name="_xlnm.Print_Area" localSheetId="53">'Table 9.53'!$A$1:$P$99</definedName>
    <definedName name="_xlnm.Print_Area" localSheetId="54">'Table 9.54'!$A$1:$P$99</definedName>
    <definedName name="_xlnm.Print_Area" localSheetId="55">'Table 9.55'!$A$1:$P$99</definedName>
    <definedName name="_xlnm.Print_Area" localSheetId="56">'Table 9.56'!$A$1:$P$99</definedName>
    <definedName name="_xlnm.Print_Area" localSheetId="57">'Table 9.57'!$A$1:$P$99</definedName>
    <definedName name="_xlnm.Print_Area" localSheetId="58">'Table 9.58'!$A$1:$P$99</definedName>
    <definedName name="_xlnm.Print_Area" localSheetId="59">'Table 9.59'!$A$1:$P$99</definedName>
    <definedName name="_xlnm.Print_Area" localSheetId="6">'Table 9.6'!$A$1:$P$99</definedName>
    <definedName name="_xlnm.Print_Area" localSheetId="60">'Table 9.60'!$A$1:$P$99</definedName>
    <definedName name="_xlnm.Print_Area" localSheetId="61">'Table 9.61'!$A$1:$P$99</definedName>
    <definedName name="_xlnm.Print_Area" localSheetId="62">'Table 9.62'!$A$1:$P$99</definedName>
    <definedName name="_xlnm.Print_Area" localSheetId="63">'Table 9.63'!$A$1:$P$99</definedName>
    <definedName name="_xlnm.Print_Area" localSheetId="64">'Table 9.64'!$A$1:$P$99</definedName>
    <definedName name="_xlnm.Print_Area" localSheetId="65">'Table 9.65'!$A$1:$P$99</definedName>
    <definedName name="_xlnm.Print_Area" localSheetId="66">'Table 9.66'!$A$1:$P$99</definedName>
    <definedName name="_xlnm.Print_Area" localSheetId="67">'Table 9.67'!$A$1:$P$99</definedName>
    <definedName name="_xlnm.Print_Area" localSheetId="68">'Table 9.68'!$A$1:$P$99</definedName>
    <definedName name="_xlnm.Print_Area" localSheetId="69">'Table 9.69'!$A$1:$P$99</definedName>
    <definedName name="_xlnm.Print_Area" localSheetId="7">'Table 9.7'!$A$1:$P$99</definedName>
    <definedName name="_xlnm.Print_Area" localSheetId="70">'Table 9.70'!$A$1:$P$99</definedName>
    <definedName name="_xlnm.Print_Area" localSheetId="71">'Table 9.71'!$A$1:$P$99</definedName>
    <definedName name="_xlnm.Print_Area" localSheetId="72">'Table 9.72'!$A$1:$P$99</definedName>
    <definedName name="_xlnm.Print_Area" localSheetId="73">'Table 9.73'!$A$1:$P$99</definedName>
    <definedName name="_xlnm.Print_Area" localSheetId="74">'Table 9.74'!$A$1:$P$99</definedName>
    <definedName name="_xlnm.Print_Area" localSheetId="75">'Table 9.75'!$A$1:$P$99</definedName>
    <definedName name="_xlnm.Print_Area" localSheetId="76">'Table 9.76'!$A$1:$P$99</definedName>
    <definedName name="_xlnm.Print_Area" localSheetId="77">'Table 9.77'!$A$1:$P$99</definedName>
    <definedName name="_xlnm.Print_Area" localSheetId="78">'Table 9.78'!$A$1:$P$99</definedName>
    <definedName name="_xlnm.Print_Area" localSheetId="8">'Table 9.8'!$A$1:$P$99</definedName>
    <definedName name="_xlnm.Print_Area" localSheetId="9">'Table 9.9'!$A$1:$P$99</definedName>
  </definedName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13" i="257" l="1"/>
  <c r="O12" i="257"/>
  <c r="O11" i="257"/>
  <c r="O13" i="256"/>
  <c r="O12" i="256"/>
  <c r="O11" i="256"/>
  <c r="O13" i="255"/>
  <c r="O12" i="255"/>
  <c r="O11" i="255"/>
  <c r="O13" i="254"/>
  <c r="O12" i="254"/>
  <c r="O11" i="254"/>
  <c r="O13" i="253"/>
  <c r="O12" i="253"/>
  <c r="O11" i="253"/>
  <c r="O13" i="252"/>
  <c r="O12" i="252"/>
  <c r="O11" i="252"/>
  <c r="O13" i="251"/>
  <c r="O12" i="251"/>
  <c r="O11" i="251"/>
  <c r="O13" i="250"/>
  <c r="O12" i="250"/>
  <c r="O11" i="250"/>
  <c r="O13" i="249"/>
  <c r="O12" i="249"/>
  <c r="O11" i="249"/>
  <c r="O13" i="248"/>
  <c r="O12" i="248"/>
  <c r="O11" i="248"/>
  <c r="O13" i="247"/>
  <c r="O12" i="247"/>
  <c r="O11" i="247"/>
  <c r="O13" i="246"/>
  <c r="O12" i="246"/>
  <c r="O11" i="246"/>
  <c r="O13" i="245"/>
  <c r="O12" i="245"/>
  <c r="O11" i="245"/>
  <c r="O13" i="244"/>
  <c r="O12" i="244"/>
  <c r="O11" i="244"/>
  <c r="O13" i="243"/>
  <c r="O12" i="243"/>
  <c r="O11" i="243"/>
  <c r="O13" i="242"/>
  <c r="O12" i="242"/>
  <c r="O11" i="242"/>
  <c r="O13" i="241"/>
  <c r="O12" i="241"/>
  <c r="O11" i="241"/>
  <c r="O13" i="240"/>
  <c r="O12" i="240"/>
  <c r="O11" i="240"/>
  <c r="O13" i="239"/>
  <c r="O12" i="239"/>
  <c r="O11" i="239"/>
  <c r="O13" i="238"/>
  <c r="O12" i="238"/>
  <c r="O11" i="238"/>
  <c r="O13" i="237"/>
  <c r="O12" i="237"/>
  <c r="O11" i="237"/>
  <c r="O13" i="236"/>
  <c r="O12" i="236"/>
  <c r="O11" i="236"/>
  <c r="O13" i="235"/>
  <c r="O12" i="235"/>
  <c r="O11" i="235"/>
  <c r="O13" i="234"/>
  <c r="O12" i="234"/>
  <c r="O11" i="234"/>
  <c r="O13" i="233"/>
  <c r="O12" i="233"/>
  <c r="O11" i="233"/>
  <c r="O13" i="232"/>
  <c r="O12" i="232"/>
  <c r="O11" i="232"/>
  <c r="O13" i="231"/>
  <c r="O12" i="231"/>
  <c r="O11" i="231"/>
  <c r="O13" i="230"/>
  <c r="O12" i="230"/>
  <c r="O11" i="230"/>
  <c r="O13" i="229"/>
  <c r="O12" i="229"/>
  <c r="O11" i="229"/>
  <c r="O13" i="228"/>
  <c r="O12" i="228"/>
  <c r="O11" i="228"/>
  <c r="O13" i="227"/>
  <c r="O12" i="227"/>
  <c r="O11" i="227"/>
  <c r="O13" i="226"/>
  <c r="O12" i="226"/>
  <c r="O11" i="226"/>
  <c r="O13" i="225"/>
  <c r="O12" i="225"/>
  <c r="O11" i="225"/>
  <c r="O13" i="224"/>
  <c r="O12" i="224"/>
  <c r="O11" i="224"/>
  <c r="O13" i="223"/>
  <c r="O12" i="223"/>
  <c r="O11" i="223"/>
  <c r="O13" i="222"/>
  <c r="O12" i="222"/>
  <c r="O11" i="222"/>
  <c r="O13" i="221"/>
  <c r="O12" i="221"/>
  <c r="O11" i="221"/>
  <c r="O13" i="220"/>
  <c r="O12" i="220"/>
  <c r="O11" i="220"/>
  <c r="O13" i="219"/>
  <c r="O12" i="219"/>
  <c r="O11" i="219"/>
  <c r="O13" i="218"/>
  <c r="O12" i="218"/>
  <c r="O11" i="218"/>
  <c r="O13" i="217"/>
  <c r="O12" i="217"/>
  <c r="O11" i="217"/>
  <c r="O13" i="216"/>
  <c r="O12" i="216"/>
  <c r="O11" i="216"/>
  <c r="O13" i="215"/>
  <c r="O12" i="215"/>
  <c r="O11" i="215"/>
  <c r="O13" i="214"/>
  <c r="O12" i="214"/>
  <c r="O11" i="214"/>
  <c r="O13" i="213"/>
  <c r="O12" i="213"/>
  <c r="O11" i="213"/>
  <c r="O13" i="212"/>
  <c r="O12" i="212"/>
  <c r="O11" i="212"/>
  <c r="O13" i="211"/>
  <c r="O12" i="211"/>
  <c r="O11" i="211"/>
  <c r="O13" i="210"/>
  <c r="O12" i="210"/>
  <c r="O11" i="210"/>
  <c r="O13" i="209"/>
  <c r="O12" i="209"/>
  <c r="O11" i="209"/>
  <c r="O13" i="208"/>
  <c r="O12" i="208"/>
  <c r="O11" i="208"/>
  <c r="O13" i="207"/>
  <c r="O12" i="207"/>
  <c r="O11" i="207"/>
  <c r="O13" i="206"/>
  <c r="O12" i="206"/>
  <c r="O11" i="206"/>
  <c r="O13" i="205"/>
  <c r="O12" i="205"/>
  <c r="O11" i="205"/>
  <c r="O13" i="204"/>
  <c r="O12" i="204"/>
  <c r="O11" i="204"/>
  <c r="O13" i="203"/>
  <c r="O12" i="203"/>
  <c r="O11" i="203"/>
  <c r="O13" i="202"/>
  <c r="O12" i="202"/>
  <c r="O11" i="202"/>
  <c r="O13" i="201"/>
  <c r="O12" i="201"/>
  <c r="O11" i="201"/>
  <c r="O13" i="200"/>
  <c r="O12" i="200"/>
  <c r="O11" i="200"/>
  <c r="O13" i="199"/>
  <c r="O12" i="199"/>
  <c r="O11" i="199"/>
  <c r="O13" i="198"/>
  <c r="O12" i="198"/>
  <c r="O11" i="198"/>
  <c r="O13" i="197"/>
  <c r="O12" i="197"/>
  <c r="O11" i="197"/>
  <c r="O13" i="196"/>
  <c r="O12" i="196"/>
  <c r="O11" i="196"/>
  <c r="O13" i="195"/>
  <c r="O12" i="195"/>
  <c r="O11" i="195"/>
  <c r="O13" i="194"/>
  <c r="O12" i="194"/>
  <c r="O11" i="194"/>
  <c r="O13" i="193"/>
  <c r="O12" i="193"/>
  <c r="O11" i="193"/>
  <c r="O13" i="192"/>
  <c r="O12" i="192"/>
  <c r="O11" i="192"/>
  <c r="O13" i="191"/>
  <c r="O12" i="191"/>
  <c r="O11" i="191"/>
  <c r="O13" i="190"/>
  <c r="O12" i="190"/>
  <c r="O11" i="190"/>
  <c r="O13" i="189"/>
  <c r="O12" i="189"/>
  <c r="O11" i="189"/>
  <c r="O13" i="188"/>
  <c r="O12" i="188"/>
  <c r="O11" i="188"/>
  <c r="O13" i="187"/>
  <c r="O12" i="187"/>
  <c r="O11" i="187"/>
  <c r="O13" i="186"/>
  <c r="O12" i="186"/>
  <c r="O11" i="186"/>
  <c r="O13" i="185"/>
  <c r="O12" i="185"/>
  <c r="O11" i="185"/>
  <c r="O13" i="184"/>
  <c r="O12" i="184"/>
  <c r="O11" i="184"/>
  <c r="O13" i="183"/>
  <c r="O12" i="183"/>
  <c r="O11" i="183"/>
  <c r="O13" i="182"/>
  <c r="O12" i="182"/>
  <c r="O11" i="182"/>
  <c r="O13" i="181"/>
  <c r="O12" i="181"/>
  <c r="O11" i="181"/>
  <c r="O13" i="180"/>
  <c r="O12" i="180"/>
  <c r="O11" i="180"/>
  <c r="AB37" i="181"/>
  <c r="O16" i="181"/>
  <c r="AB38" i="181"/>
  <c r="O15" i="181"/>
  <c r="AB37" i="182"/>
  <c r="O16" i="182"/>
  <c r="AB38" i="182"/>
  <c r="O15" i="182"/>
  <c r="AB37" i="183"/>
  <c r="O16" i="183"/>
  <c r="AB38" i="183"/>
  <c r="O15" i="183"/>
  <c r="AB37" i="184"/>
  <c r="O16" i="184"/>
  <c r="AB38" i="184"/>
  <c r="O15" i="184"/>
  <c r="AB37" i="185"/>
  <c r="O16" i="185"/>
  <c r="AB38" i="185"/>
  <c r="O15" i="185"/>
  <c r="AB37" i="186"/>
  <c r="O16" i="186"/>
  <c r="AB38" i="186"/>
  <c r="O15" i="186"/>
  <c r="AB37" i="187"/>
  <c r="O16" i="187"/>
  <c r="AB38" i="187"/>
  <c r="O15" i="187"/>
  <c r="AB37" i="188"/>
  <c r="O16" i="188"/>
  <c r="AB38" i="188"/>
  <c r="O15" i="188"/>
  <c r="AB37" i="189"/>
  <c r="O16" i="189"/>
  <c r="AB38" i="189"/>
  <c r="O15" i="189"/>
  <c r="AB37" i="190"/>
  <c r="O16" i="190"/>
  <c r="AB38" i="190"/>
  <c r="O15" i="190"/>
  <c r="AB37" i="191"/>
  <c r="O16" i="191"/>
  <c r="AB38" i="191"/>
  <c r="O15" i="191"/>
  <c r="AB37" i="192"/>
  <c r="O16" i="192"/>
  <c r="AB38" i="192"/>
  <c r="O15" i="192"/>
  <c r="AB37" i="193"/>
  <c r="O16" i="193"/>
  <c r="AB38" i="193"/>
  <c r="O15" i="193"/>
  <c r="AB37" i="194"/>
  <c r="O16" i="194"/>
  <c r="AB38" i="194"/>
  <c r="O15" i="194"/>
  <c r="AB37" i="195"/>
  <c r="O16" i="195"/>
  <c r="AB38" i="195"/>
  <c r="O15" i="195"/>
  <c r="AB37" i="196"/>
  <c r="O16" i="196"/>
  <c r="AB38" i="196"/>
  <c r="O15" i="196"/>
  <c r="AB37" i="197"/>
  <c r="O16" i="197"/>
  <c r="AB38" i="197"/>
  <c r="O15" i="197"/>
  <c r="AB37" i="198"/>
  <c r="O16" i="198"/>
  <c r="AB38" i="198"/>
  <c r="O15" i="198"/>
  <c r="AB37" i="199"/>
  <c r="O16" i="199"/>
  <c r="AB38" i="199"/>
  <c r="O15" i="199"/>
  <c r="AB37" i="200"/>
  <c r="O16" i="200"/>
  <c r="AB38" i="200"/>
  <c r="O15" i="200"/>
  <c r="AB37" i="201"/>
  <c r="O16" i="201"/>
  <c r="AB38" i="201"/>
  <c r="O15" i="201"/>
  <c r="AB37" i="202"/>
  <c r="O16" i="202"/>
  <c r="AB38" i="202"/>
  <c r="O15" i="202"/>
  <c r="AB37" i="203"/>
  <c r="O16" i="203"/>
  <c r="AB38" i="203"/>
  <c r="O15" i="203"/>
  <c r="AB37" i="204"/>
  <c r="O16" i="204"/>
  <c r="AB38" i="204"/>
  <c r="O15" i="204"/>
  <c r="AB37" i="205"/>
  <c r="O16" i="205"/>
  <c r="AB38" i="205"/>
  <c r="O15" i="205"/>
  <c r="AB37" i="206"/>
  <c r="O16" i="206"/>
  <c r="AB38" i="206"/>
  <c r="O15" i="206"/>
  <c r="AB37" i="207"/>
  <c r="O16" i="207"/>
  <c r="AB38" i="207"/>
  <c r="O15" i="207"/>
  <c r="AB37" i="208"/>
  <c r="O16" i="208"/>
  <c r="AB38" i="208"/>
  <c r="O15" i="208"/>
  <c r="AB37" i="209"/>
  <c r="O16" i="209"/>
  <c r="AB38" i="209"/>
  <c r="O15" i="209"/>
  <c r="AB37" i="210"/>
  <c r="O16" i="210"/>
  <c r="AB38" i="210"/>
  <c r="O15" i="210"/>
  <c r="AB37" i="211"/>
  <c r="O16" i="211"/>
  <c r="AB38" i="211"/>
  <c r="O15" i="211"/>
  <c r="AB37" i="212"/>
  <c r="O16" i="212"/>
  <c r="AB38" i="212"/>
  <c r="O15" i="212"/>
  <c r="AB37" i="213"/>
  <c r="O16" i="213"/>
  <c r="AB38" i="213"/>
  <c r="O15" i="213"/>
  <c r="AB37" i="214"/>
  <c r="O16" i="214"/>
  <c r="AB38" i="214"/>
  <c r="O15" i="214"/>
  <c r="AB37" i="215"/>
  <c r="O16" i="215"/>
  <c r="AB38" i="215"/>
  <c r="O15" i="215"/>
  <c r="AB37" i="216"/>
  <c r="O16" i="216"/>
  <c r="AB38" i="216"/>
  <c r="O15" i="216"/>
  <c r="AB37" i="217"/>
  <c r="O16" i="217"/>
  <c r="AB38" i="217"/>
  <c r="O15" i="217"/>
  <c r="AB37" i="218"/>
  <c r="O16" i="218"/>
  <c r="AB38" i="218"/>
  <c r="O15" i="218"/>
  <c r="AB37" i="219"/>
  <c r="O16" i="219"/>
  <c r="AB38" i="219"/>
  <c r="O15" i="219"/>
  <c r="AB37" i="220"/>
  <c r="O16" i="220"/>
  <c r="AB38" i="220"/>
  <c r="O15" i="220"/>
  <c r="AB37" i="221"/>
  <c r="O16" i="221"/>
  <c r="AB38" i="221"/>
  <c r="O15" i="221"/>
  <c r="AB37" i="222"/>
  <c r="O16" i="222"/>
  <c r="AB38" i="222"/>
  <c r="O15" i="222"/>
  <c r="AB37" i="223"/>
  <c r="O16" i="223"/>
  <c r="AB38" i="223"/>
  <c r="O15" i="223"/>
  <c r="AB37" i="224"/>
  <c r="O16" i="224"/>
  <c r="AB38" i="224"/>
  <c r="O15" i="224"/>
  <c r="AB37" i="225"/>
  <c r="O16" i="225"/>
  <c r="AB38" i="225"/>
  <c r="O15" i="225"/>
  <c r="AB37" i="226"/>
  <c r="O16" i="226"/>
  <c r="AB38" i="226"/>
  <c r="O15" i="226"/>
  <c r="AB37" i="227"/>
  <c r="O16" i="227"/>
  <c r="AB38" i="227"/>
  <c r="O15" i="227"/>
  <c r="AB37" i="228"/>
  <c r="O16" i="228"/>
  <c r="AB38" i="228"/>
  <c r="O15" i="228"/>
  <c r="AB37" i="229"/>
  <c r="O16" i="229"/>
  <c r="AB38" i="229"/>
  <c r="O15" i="229"/>
  <c r="AB37" i="230"/>
  <c r="O16" i="230"/>
  <c r="AB38" i="230"/>
  <c r="O15" i="230"/>
  <c r="AB37" i="231"/>
  <c r="O16" i="231"/>
  <c r="AB38" i="231"/>
  <c r="O15" i="231"/>
  <c r="AB37" i="232"/>
  <c r="O16" i="232"/>
  <c r="AB38" i="232"/>
  <c r="O15" i="232"/>
  <c r="AB37" i="233"/>
  <c r="O16" i="233"/>
  <c r="AB38" i="233"/>
  <c r="O15" i="233"/>
  <c r="AB37" i="234"/>
  <c r="O16" i="234"/>
  <c r="AB38" i="234"/>
  <c r="O15" i="234"/>
  <c r="AB37" i="235"/>
  <c r="O16" i="235"/>
  <c r="AB38" i="235"/>
  <c r="O15" i="235"/>
  <c r="AB37" i="236"/>
  <c r="O16" i="236"/>
  <c r="AB38" i="236"/>
  <c r="O15" i="236"/>
  <c r="AB37" i="237"/>
  <c r="O16" i="237"/>
  <c r="AB38" i="237"/>
  <c r="O15" i="237"/>
  <c r="AB37" i="238"/>
  <c r="O16" i="238"/>
  <c r="AB38" i="238"/>
  <c r="O15" i="238"/>
  <c r="AB37" i="239"/>
  <c r="O16" i="239"/>
  <c r="AB38" i="239"/>
  <c r="O15" i="239"/>
  <c r="AB37" i="240"/>
  <c r="O16" i="240"/>
  <c r="AB38" i="240"/>
  <c r="O15" i="240"/>
  <c r="AB37" i="241"/>
  <c r="O16" i="241"/>
  <c r="AB38" i="241"/>
  <c r="O15" i="241"/>
  <c r="AB37" i="242"/>
  <c r="O16" i="242"/>
  <c r="AB38" i="242"/>
  <c r="O15" i="242"/>
  <c r="AB37" i="243"/>
  <c r="O16" i="243"/>
  <c r="AB38" i="243"/>
  <c r="O15" i="243"/>
  <c r="AB37" i="244"/>
  <c r="O16" i="244"/>
  <c r="AB38" i="244"/>
  <c r="O15" i="244"/>
  <c r="AB37" i="245"/>
  <c r="O16" i="245"/>
  <c r="AB38" i="245"/>
  <c r="O15" i="245"/>
  <c r="AB37" i="246"/>
  <c r="O16" i="246"/>
  <c r="AB38" i="246"/>
  <c r="O15" i="246"/>
  <c r="AB37" i="247"/>
  <c r="O16" i="247"/>
  <c r="AB38" i="247"/>
  <c r="O15" i="247"/>
  <c r="AB37" i="248"/>
  <c r="O16" i="248"/>
  <c r="AB38" i="248"/>
  <c r="O15" i="248"/>
  <c r="AB37" i="249"/>
  <c r="O16" i="249"/>
  <c r="AB38" i="249"/>
  <c r="O15" i="249"/>
  <c r="AB37" i="250"/>
  <c r="O16" i="250"/>
  <c r="AB38" i="250"/>
  <c r="O15" i="250"/>
  <c r="AB37" i="251"/>
  <c r="O16" i="251"/>
  <c r="AB38" i="251"/>
  <c r="O15" i="251"/>
  <c r="AB37" i="252"/>
  <c r="O16" i="252"/>
  <c r="AB38" i="252"/>
  <c r="O15" i="252"/>
  <c r="AB37" i="253"/>
  <c r="O16" i="253"/>
  <c r="AB38" i="253"/>
  <c r="O15" i="253"/>
  <c r="AB37" i="254"/>
  <c r="O16" i="254"/>
  <c r="AB38" i="254"/>
  <c r="O15" i="254"/>
  <c r="AB37" i="255"/>
  <c r="O16" i="255"/>
  <c r="AB38" i="255"/>
  <c r="O15" i="255"/>
  <c r="AB37" i="256"/>
  <c r="O16" i="256"/>
  <c r="AB38" i="256"/>
  <c r="O15" i="256"/>
  <c r="AB37" i="257"/>
  <c r="O16" i="257"/>
  <c r="AB38" i="257"/>
  <c r="O15" i="257"/>
  <c r="AB37" i="180"/>
  <c r="O16" i="180"/>
  <c r="AB38" i="180"/>
  <c r="O15" i="180"/>
  <c r="AD128" i="257"/>
  <c r="AB128" i="257"/>
  <c r="AD127" i="257"/>
  <c r="AB127" i="257"/>
  <c r="AD125" i="257"/>
  <c r="AB125" i="257"/>
  <c r="AD124" i="257"/>
  <c r="AB124" i="257"/>
  <c r="AB122" i="257"/>
  <c r="AB121" i="257"/>
  <c r="AB120" i="257"/>
  <c r="AB118" i="257"/>
  <c r="AD111" i="257"/>
  <c r="AB111" i="257"/>
  <c r="AD110" i="257"/>
  <c r="AB110" i="257"/>
  <c r="AD109" i="257"/>
  <c r="AB109" i="257"/>
  <c r="AD108" i="257"/>
  <c r="AB108" i="257"/>
  <c r="AD105" i="257"/>
  <c r="AB105" i="257"/>
  <c r="AD104" i="257"/>
  <c r="AB104" i="257"/>
  <c r="N9" i="179"/>
  <c r="O91" i="257"/>
  <c r="N91" i="257"/>
  <c r="L9" i="179"/>
  <c r="M91" i="257"/>
  <c r="L91" i="257"/>
  <c r="J9" i="179"/>
  <c r="K91" i="257"/>
  <c r="AF9" i="257"/>
  <c r="G91" i="257"/>
  <c r="F91" i="257"/>
  <c r="AD9" i="257"/>
  <c r="E91" i="257"/>
  <c r="D91" i="257"/>
  <c r="AB9" i="257"/>
  <c r="C91" i="257"/>
  <c r="N8" i="179"/>
  <c r="O90" i="257"/>
  <c r="N90" i="257"/>
  <c r="L8" i="179"/>
  <c r="M90" i="257"/>
  <c r="L90" i="257"/>
  <c r="J8" i="179"/>
  <c r="K90" i="257"/>
  <c r="AF8" i="257"/>
  <c r="G90" i="257"/>
  <c r="F90" i="257"/>
  <c r="AD8" i="257"/>
  <c r="E90" i="257"/>
  <c r="D90" i="257"/>
  <c r="AB8" i="257"/>
  <c r="C90" i="257"/>
  <c r="N7" i="179"/>
  <c r="O89" i="257"/>
  <c r="N89" i="257"/>
  <c r="L7" i="179"/>
  <c r="M89" i="257"/>
  <c r="L89" i="257"/>
  <c r="J7" i="179"/>
  <c r="J89" i="257"/>
  <c r="AF7" i="257"/>
  <c r="G89" i="257"/>
  <c r="F89" i="257"/>
  <c r="AD7" i="257"/>
  <c r="E89" i="257"/>
  <c r="D89" i="257"/>
  <c r="AB7" i="257"/>
  <c r="C89" i="257"/>
  <c r="N6" i="179"/>
  <c r="O88" i="257"/>
  <c r="N88" i="257"/>
  <c r="L6" i="179"/>
  <c r="M88" i="257"/>
  <c r="L88" i="257"/>
  <c r="J6" i="179"/>
  <c r="J88" i="257"/>
  <c r="AF6" i="257"/>
  <c r="G88" i="257"/>
  <c r="F88" i="257"/>
  <c r="AD6" i="257"/>
  <c r="E88" i="257"/>
  <c r="D88" i="257"/>
  <c r="AB6" i="257"/>
  <c r="C88" i="257"/>
  <c r="N5" i="179"/>
  <c r="O87" i="257"/>
  <c r="N87" i="257"/>
  <c r="L5" i="179"/>
  <c r="M87" i="257"/>
  <c r="L87" i="257"/>
  <c r="J5" i="179"/>
  <c r="J87" i="257"/>
  <c r="AF5" i="257"/>
  <c r="G87" i="257"/>
  <c r="F87" i="257"/>
  <c r="AD5" i="257"/>
  <c r="E87" i="257"/>
  <c r="D87" i="257"/>
  <c r="AB5" i="257"/>
  <c r="C87" i="257"/>
  <c r="N4" i="179"/>
  <c r="O86" i="257"/>
  <c r="N86" i="257"/>
  <c r="L4" i="179"/>
  <c r="M86" i="257"/>
  <c r="L86" i="257"/>
  <c r="J4" i="179"/>
  <c r="J86" i="257"/>
  <c r="AF4" i="257"/>
  <c r="G86" i="257"/>
  <c r="F86" i="257"/>
  <c r="AD4" i="257"/>
  <c r="E86" i="257"/>
  <c r="D86" i="257"/>
  <c r="AB4" i="257"/>
  <c r="C86" i="257"/>
  <c r="N85" i="257"/>
  <c r="F85" i="257"/>
  <c r="A1" i="179"/>
  <c r="J83" i="257"/>
  <c r="C83" i="257"/>
  <c r="A65" i="257"/>
  <c r="A50" i="257"/>
  <c r="AB34" i="257"/>
  <c r="AB33" i="257"/>
  <c r="AB32" i="257"/>
  <c r="AB31" i="257"/>
  <c r="A32" i="257"/>
  <c r="AB30" i="257"/>
  <c r="AB29" i="257"/>
  <c r="AB28" i="257"/>
  <c r="AB27" i="257"/>
  <c r="AB26" i="257"/>
  <c r="AB25" i="257"/>
  <c r="AB24" i="257"/>
  <c r="AB23" i="257"/>
  <c r="AB22" i="257"/>
  <c r="AB21" i="257"/>
  <c r="AB20" i="257"/>
  <c r="AB19" i="257"/>
  <c r="AB18" i="257"/>
  <c r="G19" i="257"/>
  <c r="A19" i="257"/>
  <c r="AB17" i="257"/>
  <c r="AB16" i="257"/>
  <c r="AB15" i="257"/>
  <c r="D16" i="257"/>
  <c r="D15" i="257"/>
  <c r="O14" i="257"/>
  <c r="D14" i="257"/>
  <c r="D13" i="257"/>
  <c r="O10" i="257"/>
  <c r="D10" i="257"/>
  <c r="O9" i="257"/>
  <c r="D9" i="257"/>
  <c r="O8" i="257"/>
  <c r="D8" i="257"/>
  <c r="A7" i="257"/>
  <c r="A4" i="257"/>
  <c r="AB2" i="257"/>
  <c r="A2" i="257"/>
  <c r="AD128" i="256"/>
  <c r="AB128" i="256"/>
  <c r="AD127" i="256"/>
  <c r="AB127" i="256"/>
  <c r="AD125" i="256"/>
  <c r="AB125" i="256"/>
  <c r="AD124" i="256"/>
  <c r="AB124" i="256"/>
  <c r="AB122" i="256"/>
  <c r="AB121" i="256"/>
  <c r="AB120" i="256"/>
  <c r="AB118" i="256"/>
  <c r="AD111" i="256"/>
  <c r="AB111" i="256"/>
  <c r="AD110" i="256"/>
  <c r="AB110" i="256"/>
  <c r="AD109" i="256"/>
  <c r="AB109" i="256"/>
  <c r="AD108" i="256"/>
  <c r="AB108" i="256"/>
  <c r="AD105" i="256"/>
  <c r="AB105" i="256"/>
  <c r="AD104" i="256"/>
  <c r="AB104" i="256"/>
  <c r="O91" i="256"/>
  <c r="N91" i="256"/>
  <c r="M91" i="256"/>
  <c r="L91" i="256"/>
  <c r="K91" i="256"/>
  <c r="AF9" i="256"/>
  <c r="G91" i="256"/>
  <c r="F91" i="256"/>
  <c r="AD9" i="256"/>
  <c r="E91" i="256"/>
  <c r="D91" i="256"/>
  <c r="AB9" i="256"/>
  <c r="C91" i="256"/>
  <c r="O90" i="256"/>
  <c r="N90" i="256"/>
  <c r="M90" i="256"/>
  <c r="L90" i="256"/>
  <c r="K90" i="256"/>
  <c r="AF8" i="256"/>
  <c r="G90" i="256"/>
  <c r="F90" i="256"/>
  <c r="AD8" i="256"/>
  <c r="E90" i="256"/>
  <c r="D90" i="256"/>
  <c r="AB8" i="256"/>
  <c r="C90" i="256"/>
  <c r="O89" i="256"/>
  <c r="N89" i="256"/>
  <c r="M89" i="256"/>
  <c r="L89" i="256"/>
  <c r="AF7" i="256"/>
  <c r="G89" i="256"/>
  <c r="F89" i="256"/>
  <c r="AD7" i="256"/>
  <c r="E89" i="256"/>
  <c r="D89" i="256"/>
  <c r="AB7" i="256"/>
  <c r="C89" i="256"/>
  <c r="O88" i="256"/>
  <c r="N88" i="256"/>
  <c r="M88" i="256"/>
  <c r="J88" i="256"/>
  <c r="AF6" i="256"/>
  <c r="G88" i="256"/>
  <c r="F88" i="256"/>
  <c r="AD6" i="256"/>
  <c r="E88" i="256"/>
  <c r="D88" i="256"/>
  <c r="AB6" i="256"/>
  <c r="C88" i="256"/>
  <c r="O87" i="256"/>
  <c r="M87" i="256"/>
  <c r="L87" i="256"/>
  <c r="J87" i="256"/>
  <c r="AF5" i="256"/>
  <c r="G87" i="256"/>
  <c r="F87" i="256"/>
  <c r="AD5" i="256"/>
  <c r="E87" i="256"/>
  <c r="D87" i="256"/>
  <c r="AB5" i="256"/>
  <c r="C87" i="256"/>
  <c r="O86" i="256"/>
  <c r="N86" i="256"/>
  <c r="L86" i="256"/>
  <c r="J86" i="256"/>
  <c r="AF4" i="256"/>
  <c r="G86" i="256"/>
  <c r="F86" i="256"/>
  <c r="AD4" i="256"/>
  <c r="E86" i="256"/>
  <c r="D86" i="256"/>
  <c r="AB4" i="256"/>
  <c r="C86" i="256"/>
  <c r="N85" i="256"/>
  <c r="F85" i="256"/>
  <c r="C83" i="256"/>
  <c r="A65" i="256"/>
  <c r="AB34" i="256"/>
  <c r="AB33" i="256"/>
  <c r="AB32" i="256"/>
  <c r="AB31" i="256"/>
  <c r="A32" i="256"/>
  <c r="AB30" i="256"/>
  <c r="AB29" i="256"/>
  <c r="AB28" i="256"/>
  <c r="AB27" i="256"/>
  <c r="AB26" i="256"/>
  <c r="AB25" i="256"/>
  <c r="AB24" i="256"/>
  <c r="AB23" i="256"/>
  <c r="AB22" i="256"/>
  <c r="AB21" i="256"/>
  <c r="AB20" i="256"/>
  <c r="AB19" i="256"/>
  <c r="AB18" i="256"/>
  <c r="G19" i="256"/>
  <c r="AB17" i="256"/>
  <c r="AB16" i="256"/>
  <c r="AB15" i="256"/>
  <c r="D16" i="256"/>
  <c r="D15" i="256"/>
  <c r="O14" i="256"/>
  <c r="D14" i="256"/>
  <c r="D13" i="256"/>
  <c r="O10" i="256"/>
  <c r="D10" i="256"/>
  <c r="O9" i="256"/>
  <c r="D9" i="256"/>
  <c r="O8" i="256"/>
  <c r="D8" i="256"/>
  <c r="A7" i="256"/>
  <c r="A4" i="256"/>
  <c r="AB2" i="256"/>
  <c r="A2" i="256"/>
  <c r="AD128" i="255"/>
  <c r="AB128" i="255"/>
  <c r="AD127" i="255"/>
  <c r="AB127" i="255"/>
  <c r="AD125" i="255"/>
  <c r="AB125" i="255"/>
  <c r="AD124" i="255"/>
  <c r="AB124" i="255"/>
  <c r="AB122" i="255"/>
  <c r="AB121" i="255"/>
  <c r="AB120" i="255"/>
  <c r="AB118" i="255"/>
  <c r="AD111" i="255"/>
  <c r="AB111" i="255"/>
  <c r="AD110" i="255"/>
  <c r="AB110" i="255"/>
  <c r="AD109" i="255"/>
  <c r="AB109" i="255"/>
  <c r="AD108" i="255"/>
  <c r="AB108" i="255"/>
  <c r="AD105" i="255"/>
  <c r="AB105" i="255"/>
  <c r="AD104" i="255"/>
  <c r="AB104" i="255"/>
  <c r="O91" i="255"/>
  <c r="N91" i="255"/>
  <c r="M91" i="255"/>
  <c r="L91" i="255"/>
  <c r="K91" i="255"/>
  <c r="AF9" i="255"/>
  <c r="G91" i="255"/>
  <c r="F91" i="255"/>
  <c r="AD9" i="255"/>
  <c r="E91" i="255"/>
  <c r="D91" i="255"/>
  <c r="AB9" i="255"/>
  <c r="C91" i="255"/>
  <c r="O90" i="255"/>
  <c r="N90" i="255"/>
  <c r="M90" i="255"/>
  <c r="L90" i="255"/>
  <c r="K90" i="255"/>
  <c r="AF8" i="255"/>
  <c r="G90" i="255"/>
  <c r="F90" i="255"/>
  <c r="AD8" i="255"/>
  <c r="E90" i="255"/>
  <c r="D90" i="255"/>
  <c r="AB8" i="255"/>
  <c r="C90" i="255"/>
  <c r="O89" i="255"/>
  <c r="N89" i="255"/>
  <c r="M89" i="255"/>
  <c r="L89" i="255"/>
  <c r="J89" i="255"/>
  <c r="AF7" i="255"/>
  <c r="G89" i="255"/>
  <c r="F89" i="255"/>
  <c r="AD7" i="255"/>
  <c r="E89" i="255"/>
  <c r="D89" i="255"/>
  <c r="AB7" i="255"/>
  <c r="C89" i="255"/>
  <c r="O88" i="255"/>
  <c r="N88" i="255"/>
  <c r="M88" i="255"/>
  <c r="L88" i="255"/>
  <c r="J88" i="255"/>
  <c r="AF6" i="255"/>
  <c r="G88" i="255"/>
  <c r="F88" i="255"/>
  <c r="AD6" i="255"/>
  <c r="E88" i="255"/>
  <c r="D88" i="255"/>
  <c r="AB6" i="255"/>
  <c r="C88" i="255"/>
  <c r="O87" i="255"/>
  <c r="N87" i="255"/>
  <c r="M87" i="255"/>
  <c r="L87" i="255"/>
  <c r="J87" i="255"/>
  <c r="AF5" i="255"/>
  <c r="G87" i="255"/>
  <c r="F87" i="255"/>
  <c r="AD5" i="255"/>
  <c r="E87" i="255"/>
  <c r="D87" i="255"/>
  <c r="AB5" i="255"/>
  <c r="C87" i="255"/>
  <c r="O86" i="255"/>
  <c r="N86" i="255"/>
  <c r="M86" i="255"/>
  <c r="L86" i="255"/>
  <c r="J86" i="255"/>
  <c r="AF4" i="255"/>
  <c r="G86" i="255"/>
  <c r="F86" i="255"/>
  <c r="AD4" i="255"/>
  <c r="E86" i="255"/>
  <c r="D86" i="255"/>
  <c r="AB4" i="255"/>
  <c r="C86" i="255"/>
  <c r="N85" i="255"/>
  <c r="F85" i="255"/>
  <c r="J83" i="255"/>
  <c r="C83" i="255"/>
  <c r="A65" i="255"/>
  <c r="A50" i="255"/>
  <c r="AB34" i="255"/>
  <c r="AB33" i="255"/>
  <c r="AB32" i="255"/>
  <c r="AB31" i="255"/>
  <c r="A32" i="255"/>
  <c r="AB30" i="255"/>
  <c r="AB29" i="255"/>
  <c r="AB28" i="255"/>
  <c r="AB27" i="255"/>
  <c r="AB26" i="255"/>
  <c r="AB25" i="255"/>
  <c r="AB24" i="255"/>
  <c r="AB23" i="255"/>
  <c r="AB22" i="255"/>
  <c r="AB21" i="255"/>
  <c r="AB20" i="255"/>
  <c r="AB19" i="255"/>
  <c r="AB18" i="255"/>
  <c r="G19" i="255"/>
  <c r="A19" i="255"/>
  <c r="AB17" i="255"/>
  <c r="AB16" i="255"/>
  <c r="AB15" i="255"/>
  <c r="D16" i="255"/>
  <c r="D15" i="255"/>
  <c r="O14" i="255"/>
  <c r="D14" i="255"/>
  <c r="D13" i="255"/>
  <c r="O10" i="255"/>
  <c r="D10" i="255"/>
  <c r="O9" i="255"/>
  <c r="D9" i="255"/>
  <c r="O8" i="255"/>
  <c r="D8" i="255"/>
  <c r="A7" i="255"/>
  <c r="A4" i="255"/>
  <c r="AB2" i="255"/>
  <c r="A2" i="255"/>
  <c r="AD128" i="254"/>
  <c r="AB128" i="254"/>
  <c r="AD127" i="254"/>
  <c r="AB127" i="254"/>
  <c r="AD125" i="254"/>
  <c r="AB125" i="254"/>
  <c r="AD124" i="254"/>
  <c r="AB124" i="254"/>
  <c r="AB122" i="254"/>
  <c r="AB121" i="254"/>
  <c r="AB120" i="254"/>
  <c r="AB118" i="254"/>
  <c r="AD111" i="254"/>
  <c r="AB111" i="254"/>
  <c r="AD110" i="254"/>
  <c r="AB110" i="254"/>
  <c r="AD109" i="254"/>
  <c r="AB109" i="254"/>
  <c r="AD108" i="254"/>
  <c r="AB108" i="254"/>
  <c r="AD105" i="254"/>
  <c r="AB105" i="254"/>
  <c r="AD104" i="254"/>
  <c r="AB104" i="254"/>
  <c r="O91" i="254"/>
  <c r="N91" i="254"/>
  <c r="M91" i="254"/>
  <c r="L91" i="254"/>
  <c r="K91" i="254"/>
  <c r="AF9" i="254"/>
  <c r="G91" i="254"/>
  <c r="F91" i="254"/>
  <c r="AD9" i="254"/>
  <c r="E91" i="254"/>
  <c r="D91" i="254"/>
  <c r="AB9" i="254"/>
  <c r="C91" i="254"/>
  <c r="O90" i="254"/>
  <c r="N90" i="254"/>
  <c r="M90" i="254"/>
  <c r="L90" i="254"/>
  <c r="K90" i="254"/>
  <c r="AF8" i="254"/>
  <c r="G90" i="254"/>
  <c r="F90" i="254"/>
  <c r="AD8" i="254"/>
  <c r="E90" i="254"/>
  <c r="D90" i="254"/>
  <c r="AB8" i="254"/>
  <c r="C90" i="254"/>
  <c r="O89" i="254"/>
  <c r="N89" i="254"/>
  <c r="M89" i="254"/>
  <c r="L89" i="254"/>
  <c r="J89" i="254"/>
  <c r="AF7" i="254"/>
  <c r="G89" i="254"/>
  <c r="F89" i="254"/>
  <c r="AD7" i="254"/>
  <c r="E89" i="254"/>
  <c r="D89" i="254"/>
  <c r="AB7" i="254"/>
  <c r="C89" i="254"/>
  <c r="O88" i="254"/>
  <c r="N88" i="254"/>
  <c r="M88" i="254"/>
  <c r="L88" i="254"/>
  <c r="J88" i="254"/>
  <c r="AF6" i="254"/>
  <c r="G88" i="254"/>
  <c r="F88" i="254"/>
  <c r="AD6" i="254"/>
  <c r="E88" i="254"/>
  <c r="D88" i="254"/>
  <c r="AB6" i="254"/>
  <c r="C88" i="254"/>
  <c r="O87" i="254"/>
  <c r="N87" i="254"/>
  <c r="M87" i="254"/>
  <c r="L87" i="254"/>
  <c r="J87" i="254"/>
  <c r="AF5" i="254"/>
  <c r="G87" i="254"/>
  <c r="F87" i="254"/>
  <c r="AD5" i="254"/>
  <c r="E87" i="254"/>
  <c r="D87" i="254"/>
  <c r="AB5" i="254"/>
  <c r="C87" i="254"/>
  <c r="O86" i="254"/>
  <c r="N86" i="254"/>
  <c r="M86" i="254"/>
  <c r="L86" i="254"/>
  <c r="J86" i="254"/>
  <c r="AF4" i="254"/>
  <c r="G86" i="254"/>
  <c r="F86" i="254"/>
  <c r="AD4" i="254"/>
  <c r="E86" i="254"/>
  <c r="D86" i="254"/>
  <c r="AB4" i="254"/>
  <c r="C86" i="254"/>
  <c r="N85" i="254"/>
  <c r="F85" i="254"/>
  <c r="J83" i="254"/>
  <c r="C83" i="254"/>
  <c r="A65" i="254"/>
  <c r="AB34" i="254"/>
  <c r="AB33" i="254"/>
  <c r="AB32" i="254"/>
  <c r="AB31" i="254"/>
  <c r="A32" i="254"/>
  <c r="AB30" i="254"/>
  <c r="AB29" i="254"/>
  <c r="AB28" i="254"/>
  <c r="AB27" i="254"/>
  <c r="AB26" i="254"/>
  <c r="AB25" i="254"/>
  <c r="AB24" i="254"/>
  <c r="AB23" i="254"/>
  <c r="AB22" i="254"/>
  <c r="AB21" i="254"/>
  <c r="AB20" i="254"/>
  <c r="AB19" i="254"/>
  <c r="AB18" i="254"/>
  <c r="G19" i="254"/>
  <c r="AB17" i="254"/>
  <c r="AB16" i="254"/>
  <c r="AB15" i="254"/>
  <c r="D16" i="254"/>
  <c r="D15" i="254"/>
  <c r="O14" i="254"/>
  <c r="D14" i="254"/>
  <c r="D13" i="254"/>
  <c r="O10" i="254"/>
  <c r="D10" i="254"/>
  <c r="O9" i="254"/>
  <c r="D9" i="254"/>
  <c r="O8" i="254"/>
  <c r="D8" i="254"/>
  <c r="A7" i="254"/>
  <c r="A4" i="254"/>
  <c r="AB2" i="254"/>
  <c r="A2" i="254"/>
  <c r="AD128" i="253"/>
  <c r="O10" i="253"/>
  <c r="AB128" i="253"/>
  <c r="AD127" i="253"/>
  <c r="O9" i="253"/>
  <c r="AB127" i="253"/>
  <c r="AD125" i="253"/>
  <c r="AB125" i="253"/>
  <c r="AD124" i="253"/>
  <c r="AB124" i="253"/>
  <c r="AB122" i="253"/>
  <c r="AB121" i="253"/>
  <c r="AB120" i="253"/>
  <c r="AB118" i="253"/>
  <c r="AD111" i="253"/>
  <c r="AB111" i="253"/>
  <c r="AD110" i="253"/>
  <c r="D15" i="253"/>
  <c r="AB110" i="253"/>
  <c r="AD109" i="253"/>
  <c r="D14" i="253"/>
  <c r="AB109" i="253"/>
  <c r="AD108" i="253"/>
  <c r="D13" i="253"/>
  <c r="AB108" i="253"/>
  <c r="AD105" i="253"/>
  <c r="AB105" i="253"/>
  <c r="AD104" i="253"/>
  <c r="AB104" i="253"/>
  <c r="O91" i="253"/>
  <c r="N91" i="253"/>
  <c r="M91" i="253"/>
  <c r="L91" i="253"/>
  <c r="K91" i="253"/>
  <c r="AF9" i="253"/>
  <c r="G91" i="253"/>
  <c r="F91" i="253"/>
  <c r="AD9" i="253"/>
  <c r="E91" i="253"/>
  <c r="D91" i="253"/>
  <c r="AB9" i="253"/>
  <c r="C91" i="253"/>
  <c r="O90" i="253"/>
  <c r="N90" i="253"/>
  <c r="M90" i="253"/>
  <c r="L90" i="253"/>
  <c r="K90" i="253"/>
  <c r="AF8" i="253"/>
  <c r="G90" i="253"/>
  <c r="F90" i="253"/>
  <c r="AD8" i="253"/>
  <c r="E90" i="253"/>
  <c r="D90" i="253"/>
  <c r="AB8" i="253"/>
  <c r="C90" i="253"/>
  <c r="O89" i="253"/>
  <c r="N89" i="253"/>
  <c r="M89" i="253"/>
  <c r="L89" i="253"/>
  <c r="J89" i="253"/>
  <c r="AF7" i="253"/>
  <c r="G89" i="253"/>
  <c r="F89" i="253"/>
  <c r="AD7" i="253"/>
  <c r="E89" i="253"/>
  <c r="D89" i="253"/>
  <c r="AB7" i="253"/>
  <c r="C89" i="253"/>
  <c r="O88" i="253"/>
  <c r="N88" i="253"/>
  <c r="M88" i="253"/>
  <c r="L88" i="253"/>
  <c r="J88" i="253"/>
  <c r="AF6" i="253"/>
  <c r="G88" i="253"/>
  <c r="F88" i="253"/>
  <c r="AD6" i="253"/>
  <c r="E88" i="253"/>
  <c r="D88" i="253"/>
  <c r="AB6" i="253"/>
  <c r="C88" i="253"/>
  <c r="O87" i="253"/>
  <c r="N87" i="253"/>
  <c r="M87" i="253"/>
  <c r="L87" i="253"/>
  <c r="J87" i="253"/>
  <c r="AF5" i="253"/>
  <c r="G87" i="253"/>
  <c r="F87" i="253"/>
  <c r="AD5" i="253"/>
  <c r="E87" i="253"/>
  <c r="D87" i="253"/>
  <c r="AB5" i="253"/>
  <c r="C87" i="253"/>
  <c r="O86" i="253"/>
  <c r="N86" i="253"/>
  <c r="M86" i="253"/>
  <c r="L86" i="253"/>
  <c r="J86" i="253"/>
  <c r="AF4" i="253"/>
  <c r="G86" i="253"/>
  <c r="F86" i="253"/>
  <c r="AD4" i="253"/>
  <c r="E86" i="253"/>
  <c r="D86" i="253"/>
  <c r="AB4" i="253"/>
  <c r="C86" i="253"/>
  <c r="N85" i="253"/>
  <c r="F85" i="253"/>
  <c r="J83" i="253"/>
  <c r="C83" i="253"/>
  <c r="A65" i="253"/>
  <c r="A50" i="253"/>
  <c r="AB34" i="253"/>
  <c r="AB33" i="253"/>
  <c r="AB32" i="253"/>
  <c r="AB31" i="253"/>
  <c r="A32" i="253"/>
  <c r="AB30" i="253"/>
  <c r="AB29" i="253"/>
  <c r="AB28" i="253"/>
  <c r="AB27" i="253"/>
  <c r="AB26" i="253"/>
  <c r="AB25" i="253"/>
  <c r="AB24" i="253"/>
  <c r="AB23" i="253"/>
  <c r="AB22" i="253"/>
  <c r="AB21" i="253"/>
  <c r="AB20" i="253"/>
  <c r="AB19" i="253"/>
  <c r="AB18" i="253"/>
  <c r="G19" i="253"/>
  <c r="A19" i="253"/>
  <c r="AB17" i="253"/>
  <c r="AB16" i="253"/>
  <c r="AB15" i="253"/>
  <c r="D16" i="253"/>
  <c r="O14" i="253"/>
  <c r="D10" i="253"/>
  <c r="D9" i="253"/>
  <c r="O8" i="253"/>
  <c r="D8" i="253"/>
  <c r="A7" i="253"/>
  <c r="A4" i="253"/>
  <c r="AB2" i="253"/>
  <c r="A2" i="253"/>
  <c r="AD128" i="252"/>
  <c r="AB128" i="252"/>
  <c r="AD127" i="252"/>
  <c r="AB127" i="252"/>
  <c r="AD125" i="252"/>
  <c r="AB125" i="252"/>
  <c r="AD124" i="252"/>
  <c r="AB124" i="252"/>
  <c r="AB122" i="252"/>
  <c r="AB121" i="252"/>
  <c r="AB120" i="252"/>
  <c r="AB118" i="252"/>
  <c r="AD111" i="252"/>
  <c r="AB111" i="252"/>
  <c r="AD110" i="252"/>
  <c r="AB110" i="252"/>
  <c r="AD109" i="252"/>
  <c r="AB109" i="252"/>
  <c r="AD108" i="252"/>
  <c r="AB108" i="252"/>
  <c r="AD105" i="252"/>
  <c r="AB105" i="252"/>
  <c r="AD104" i="252"/>
  <c r="AB104" i="252"/>
  <c r="O91" i="252"/>
  <c r="N91" i="252"/>
  <c r="M91" i="252"/>
  <c r="L91" i="252"/>
  <c r="K91" i="252"/>
  <c r="AF9" i="252"/>
  <c r="G91" i="252"/>
  <c r="F91" i="252"/>
  <c r="AD9" i="252"/>
  <c r="E91" i="252"/>
  <c r="D91" i="252"/>
  <c r="AB9" i="252"/>
  <c r="C91" i="252"/>
  <c r="O90" i="252"/>
  <c r="N90" i="252"/>
  <c r="M90" i="252"/>
  <c r="L90" i="252"/>
  <c r="K90" i="252"/>
  <c r="AF8" i="252"/>
  <c r="G90" i="252"/>
  <c r="F90" i="252"/>
  <c r="AD8" i="252"/>
  <c r="E90" i="252"/>
  <c r="D90" i="252"/>
  <c r="AB8" i="252"/>
  <c r="C90" i="252"/>
  <c r="O89" i="252"/>
  <c r="N89" i="252"/>
  <c r="M89" i="252"/>
  <c r="L89" i="252"/>
  <c r="J89" i="252"/>
  <c r="AF7" i="252"/>
  <c r="G89" i="252"/>
  <c r="F89" i="252"/>
  <c r="AD7" i="252"/>
  <c r="E89" i="252"/>
  <c r="D89" i="252"/>
  <c r="AB7" i="252"/>
  <c r="C89" i="252"/>
  <c r="O88" i="252"/>
  <c r="N88" i="252"/>
  <c r="M88" i="252"/>
  <c r="L88" i="252"/>
  <c r="J88" i="252"/>
  <c r="AF6" i="252"/>
  <c r="G88" i="252"/>
  <c r="F88" i="252"/>
  <c r="AD6" i="252"/>
  <c r="E88" i="252"/>
  <c r="D88" i="252"/>
  <c r="AB6" i="252"/>
  <c r="C88" i="252"/>
  <c r="O87" i="252"/>
  <c r="N87" i="252"/>
  <c r="M87" i="252"/>
  <c r="L87" i="252"/>
  <c r="J87" i="252"/>
  <c r="AF5" i="252"/>
  <c r="G87" i="252"/>
  <c r="F87" i="252"/>
  <c r="AD5" i="252"/>
  <c r="E87" i="252"/>
  <c r="D87" i="252"/>
  <c r="AB5" i="252"/>
  <c r="C87" i="252"/>
  <c r="O86" i="252"/>
  <c r="N86" i="252"/>
  <c r="M86" i="252"/>
  <c r="L86" i="252"/>
  <c r="J86" i="252"/>
  <c r="AF4" i="252"/>
  <c r="G86" i="252"/>
  <c r="F86" i="252"/>
  <c r="AD4" i="252"/>
  <c r="E86" i="252"/>
  <c r="D86" i="252"/>
  <c r="AB4" i="252"/>
  <c r="C86" i="252"/>
  <c r="N85" i="252"/>
  <c r="F85" i="252"/>
  <c r="J83" i="252"/>
  <c r="C83" i="252"/>
  <c r="A65" i="252"/>
  <c r="AB34" i="252"/>
  <c r="AB33" i="252"/>
  <c r="AB32" i="252"/>
  <c r="AB31" i="252"/>
  <c r="A32" i="252"/>
  <c r="AB30" i="252"/>
  <c r="AB29" i="252"/>
  <c r="AB28" i="252"/>
  <c r="AB27" i="252"/>
  <c r="AB26" i="252"/>
  <c r="AB25" i="252"/>
  <c r="AB24" i="252"/>
  <c r="AB23" i="252"/>
  <c r="AB22" i="252"/>
  <c r="AB21" i="252"/>
  <c r="AB20" i="252"/>
  <c r="AB19" i="252"/>
  <c r="AB18" i="252"/>
  <c r="G19" i="252"/>
  <c r="AB17" i="252"/>
  <c r="AB16" i="252"/>
  <c r="AB15" i="252"/>
  <c r="D16" i="252"/>
  <c r="D15" i="252"/>
  <c r="O14" i="252"/>
  <c r="D14" i="252"/>
  <c r="D13" i="252"/>
  <c r="O10" i="252"/>
  <c r="D10" i="252"/>
  <c r="O9" i="252"/>
  <c r="D9" i="252"/>
  <c r="O8" i="252"/>
  <c r="D8" i="252"/>
  <c r="A7" i="252"/>
  <c r="A4" i="252"/>
  <c r="AB2" i="252"/>
  <c r="A2" i="252"/>
  <c r="AD128" i="251"/>
  <c r="AB128" i="251"/>
  <c r="AD127" i="251"/>
  <c r="AB127" i="251"/>
  <c r="AD125" i="251"/>
  <c r="AB125" i="251"/>
  <c r="AD124" i="251"/>
  <c r="AB124" i="251"/>
  <c r="AB122" i="251"/>
  <c r="AB121" i="251"/>
  <c r="AB120" i="251"/>
  <c r="AB118" i="251"/>
  <c r="AD111" i="251"/>
  <c r="AB111" i="251"/>
  <c r="AD110" i="251"/>
  <c r="AB110" i="251"/>
  <c r="AD109" i="251"/>
  <c r="AB109" i="251"/>
  <c r="AD108" i="251"/>
  <c r="AB108" i="251"/>
  <c r="AD105" i="251"/>
  <c r="AB105" i="251"/>
  <c r="AD104" i="251"/>
  <c r="AB104" i="251"/>
  <c r="O91" i="251"/>
  <c r="N91" i="251"/>
  <c r="M91" i="251"/>
  <c r="L91" i="251"/>
  <c r="K91" i="251"/>
  <c r="AF9" i="251"/>
  <c r="G91" i="251"/>
  <c r="F91" i="251"/>
  <c r="AD9" i="251"/>
  <c r="E91" i="251"/>
  <c r="D91" i="251"/>
  <c r="AB9" i="251"/>
  <c r="C91" i="251"/>
  <c r="O90" i="251"/>
  <c r="N90" i="251"/>
  <c r="M90" i="251"/>
  <c r="L90" i="251"/>
  <c r="K90" i="251"/>
  <c r="AF8" i="251"/>
  <c r="G90" i="251"/>
  <c r="F90" i="251"/>
  <c r="AD8" i="251"/>
  <c r="E90" i="251"/>
  <c r="D90" i="251"/>
  <c r="AB8" i="251"/>
  <c r="C90" i="251"/>
  <c r="O89" i="251"/>
  <c r="N89" i="251"/>
  <c r="M89" i="251"/>
  <c r="L89" i="251"/>
  <c r="J89" i="251"/>
  <c r="AF7" i="251"/>
  <c r="G89" i="251"/>
  <c r="F89" i="251"/>
  <c r="AD7" i="251"/>
  <c r="E89" i="251"/>
  <c r="D89" i="251"/>
  <c r="AB7" i="251"/>
  <c r="C89" i="251"/>
  <c r="O88" i="251"/>
  <c r="N88" i="251"/>
  <c r="M88" i="251"/>
  <c r="L88" i="251"/>
  <c r="J88" i="251"/>
  <c r="AF6" i="251"/>
  <c r="G88" i="251"/>
  <c r="F88" i="251"/>
  <c r="AD6" i="251"/>
  <c r="E88" i="251"/>
  <c r="D88" i="251"/>
  <c r="AB6" i="251"/>
  <c r="C88" i="251"/>
  <c r="O87" i="251"/>
  <c r="N87" i="251"/>
  <c r="M87" i="251"/>
  <c r="L87" i="251"/>
  <c r="J87" i="251"/>
  <c r="AF5" i="251"/>
  <c r="G87" i="251"/>
  <c r="F87" i="251"/>
  <c r="AD5" i="251"/>
  <c r="E87" i="251"/>
  <c r="D87" i="251"/>
  <c r="AB5" i="251"/>
  <c r="C87" i="251"/>
  <c r="O86" i="251"/>
  <c r="N86" i="251"/>
  <c r="M86" i="251"/>
  <c r="L86" i="251"/>
  <c r="J86" i="251"/>
  <c r="AF4" i="251"/>
  <c r="G86" i="251"/>
  <c r="F86" i="251"/>
  <c r="AD4" i="251"/>
  <c r="E86" i="251"/>
  <c r="D86" i="251"/>
  <c r="AB4" i="251"/>
  <c r="C86" i="251"/>
  <c r="N85" i="251"/>
  <c r="F85" i="251"/>
  <c r="J83" i="251"/>
  <c r="C83" i="251"/>
  <c r="A65" i="251"/>
  <c r="AB34" i="251"/>
  <c r="AB33" i="251"/>
  <c r="AB32" i="251"/>
  <c r="AB31" i="251"/>
  <c r="A32" i="251"/>
  <c r="AB30" i="251"/>
  <c r="AB29" i="251"/>
  <c r="AB28" i="251"/>
  <c r="AB27" i="251"/>
  <c r="AB26" i="251"/>
  <c r="AB25" i="251"/>
  <c r="AB24" i="251"/>
  <c r="AB23" i="251"/>
  <c r="AB22" i="251"/>
  <c r="AB21" i="251"/>
  <c r="AB20" i="251"/>
  <c r="AB19" i="251"/>
  <c r="AB18" i="251"/>
  <c r="G19" i="251"/>
  <c r="AB17" i="251"/>
  <c r="AB16" i="251"/>
  <c r="AB15" i="251"/>
  <c r="D16" i="251"/>
  <c r="D15" i="251"/>
  <c r="O14" i="251"/>
  <c r="D14" i="251"/>
  <c r="D13" i="251"/>
  <c r="O10" i="251"/>
  <c r="D10" i="251"/>
  <c r="O9" i="251"/>
  <c r="D9" i="251"/>
  <c r="O8" i="251"/>
  <c r="D8" i="251"/>
  <c r="A7" i="251"/>
  <c r="A4" i="251"/>
  <c r="AB2" i="251"/>
  <c r="A2" i="251"/>
  <c r="AD128" i="250"/>
  <c r="AB128" i="250"/>
  <c r="AD127" i="250"/>
  <c r="AB127" i="250"/>
  <c r="AD125" i="250"/>
  <c r="AB125" i="250"/>
  <c r="AD124" i="250"/>
  <c r="AB124" i="250"/>
  <c r="AB122" i="250"/>
  <c r="AB121" i="250"/>
  <c r="AB120" i="250"/>
  <c r="AB118" i="250"/>
  <c r="AD111" i="250"/>
  <c r="AB111" i="250"/>
  <c r="AD110" i="250"/>
  <c r="AB110" i="250"/>
  <c r="AD109" i="250"/>
  <c r="AB109" i="250"/>
  <c r="AD108" i="250"/>
  <c r="AB108" i="250"/>
  <c r="AD105" i="250"/>
  <c r="AB105" i="250"/>
  <c r="AD104" i="250"/>
  <c r="AB104" i="250"/>
  <c r="O91" i="250"/>
  <c r="N91" i="250"/>
  <c r="M91" i="250"/>
  <c r="L91" i="250"/>
  <c r="K91" i="250"/>
  <c r="AF9" i="250"/>
  <c r="G91" i="250"/>
  <c r="F91" i="250"/>
  <c r="AD9" i="250"/>
  <c r="E91" i="250"/>
  <c r="D91" i="250"/>
  <c r="AB9" i="250"/>
  <c r="C91" i="250"/>
  <c r="O90" i="250"/>
  <c r="N90" i="250"/>
  <c r="M90" i="250"/>
  <c r="L90" i="250"/>
  <c r="K90" i="250"/>
  <c r="AF8" i="250"/>
  <c r="G90" i="250"/>
  <c r="F90" i="250"/>
  <c r="AD8" i="250"/>
  <c r="E90" i="250"/>
  <c r="D90" i="250"/>
  <c r="AB8" i="250"/>
  <c r="C90" i="250"/>
  <c r="O89" i="250"/>
  <c r="N89" i="250"/>
  <c r="M89" i="250"/>
  <c r="L89" i="250"/>
  <c r="J89" i="250"/>
  <c r="AF7" i="250"/>
  <c r="G89" i="250"/>
  <c r="F89" i="250"/>
  <c r="AD7" i="250"/>
  <c r="E89" i="250"/>
  <c r="D89" i="250"/>
  <c r="AB7" i="250"/>
  <c r="C89" i="250"/>
  <c r="O88" i="250"/>
  <c r="N88" i="250"/>
  <c r="M88" i="250"/>
  <c r="L88" i="250"/>
  <c r="J88" i="250"/>
  <c r="AF6" i="250"/>
  <c r="G88" i="250"/>
  <c r="F88" i="250"/>
  <c r="AD6" i="250"/>
  <c r="E88" i="250"/>
  <c r="D88" i="250"/>
  <c r="AB6" i="250"/>
  <c r="C88" i="250"/>
  <c r="O87" i="250"/>
  <c r="N87" i="250"/>
  <c r="M87" i="250"/>
  <c r="L87" i="250"/>
  <c r="J87" i="250"/>
  <c r="AF5" i="250"/>
  <c r="G87" i="250"/>
  <c r="F87" i="250"/>
  <c r="AD5" i="250"/>
  <c r="E87" i="250"/>
  <c r="D87" i="250"/>
  <c r="AB5" i="250"/>
  <c r="C87" i="250"/>
  <c r="O86" i="250"/>
  <c r="N86" i="250"/>
  <c r="M86" i="250"/>
  <c r="L86" i="250"/>
  <c r="J86" i="250"/>
  <c r="AF4" i="250"/>
  <c r="G86" i="250"/>
  <c r="F86" i="250"/>
  <c r="AD4" i="250"/>
  <c r="E86" i="250"/>
  <c r="D86" i="250"/>
  <c r="AB4" i="250"/>
  <c r="C86" i="250"/>
  <c r="N85" i="250"/>
  <c r="F85" i="250"/>
  <c r="J83" i="250"/>
  <c r="C83" i="250"/>
  <c r="A65" i="250"/>
  <c r="AB34" i="250"/>
  <c r="AB33" i="250"/>
  <c r="AB32" i="250"/>
  <c r="AB31" i="250"/>
  <c r="A32" i="250"/>
  <c r="AB30" i="250"/>
  <c r="AB29" i="250"/>
  <c r="AB28" i="250"/>
  <c r="AB27" i="250"/>
  <c r="AB26" i="250"/>
  <c r="AB25" i="250"/>
  <c r="AB24" i="250"/>
  <c r="AB23" i="250"/>
  <c r="AB22" i="250"/>
  <c r="AB21" i="250"/>
  <c r="AB20" i="250"/>
  <c r="AB19" i="250"/>
  <c r="AB18" i="250"/>
  <c r="G19" i="250"/>
  <c r="AB17" i="250"/>
  <c r="AB16" i="250"/>
  <c r="AB15" i="250"/>
  <c r="D16" i="250"/>
  <c r="D15" i="250"/>
  <c r="O14" i="250"/>
  <c r="D14" i="250"/>
  <c r="D13" i="250"/>
  <c r="O10" i="250"/>
  <c r="D10" i="250"/>
  <c r="O9" i="250"/>
  <c r="D9" i="250"/>
  <c r="O8" i="250"/>
  <c r="D8" i="250"/>
  <c r="A7" i="250"/>
  <c r="A4" i="250"/>
  <c r="AB2" i="250"/>
  <c r="A2" i="250"/>
  <c r="AD128" i="249"/>
  <c r="AB128" i="249"/>
  <c r="AD127" i="249"/>
  <c r="AB127" i="249"/>
  <c r="AD125" i="249"/>
  <c r="AB125" i="249"/>
  <c r="AD124" i="249"/>
  <c r="AB124" i="249"/>
  <c r="AB122" i="249"/>
  <c r="AB121" i="249"/>
  <c r="AB120" i="249"/>
  <c r="AB118" i="249"/>
  <c r="AD111" i="249"/>
  <c r="AB111" i="249"/>
  <c r="AD110" i="249"/>
  <c r="AB110" i="249"/>
  <c r="AD109" i="249"/>
  <c r="AB109" i="249"/>
  <c r="AD108" i="249"/>
  <c r="AB108" i="249"/>
  <c r="AD105" i="249"/>
  <c r="AB105" i="249"/>
  <c r="AD104" i="249"/>
  <c r="AB104" i="249"/>
  <c r="O91" i="249"/>
  <c r="N91" i="249"/>
  <c r="M91" i="249"/>
  <c r="L91" i="249"/>
  <c r="K91" i="249"/>
  <c r="AF9" i="249"/>
  <c r="G91" i="249"/>
  <c r="F91" i="249"/>
  <c r="AD9" i="249"/>
  <c r="E91" i="249"/>
  <c r="D91" i="249"/>
  <c r="AB9" i="249"/>
  <c r="C91" i="249"/>
  <c r="O90" i="249"/>
  <c r="N90" i="249"/>
  <c r="M90" i="249"/>
  <c r="L90" i="249"/>
  <c r="K90" i="249"/>
  <c r="AF8" i="249"/>
  <c r="G90" i="249"/>
  <c r="F90" i="249"/>
  <c r="AD8" i="249"/>
  <c r="E90" i="249"/>
  <c r="D90" i="249"/>
  <c r="AB8" i="249"/>
  <c r="C90" i="249"/>
  <c r="O89" i="249"/>
  <c r="N89" i="249"/>
  <c r="M89" i="249"/>
  <c r="L89" i="249"/>
  <c r="J89" i="249"/>
  <c r="AF7" i="249"/>
  <c r="G89" i="249"/>
  <c r="F89" i="249"/>
  <c r="AD7" i="249"/>
  <c r="E89" i="249"/>
  <c r="D89" i="249"/>
  <c r="AB7" i="249"/>
  <c r="C89" i="249"/>
  <c r="O88" i="249"/>
  <c r="N88" i="249"/>
  <c r="M88" i="249"/>
  <c r="L88" i="249"/>
  <c r="J88" i="249"/>
  <c r="AF6" i="249"/>
  <c r="G88" i="249"/>
  <c r="F88" i="249"/>
  <c r="AD6" i="249"/>
  <c r="E88" i="249"/>
  <c r="D88" i="249"/>
  <c r="AB6" i="249"/>
  <c r="C88" i="249"/>
  <c r="O87" i="249"/>
  <c r="N87" i="249"/>
  <c r="M87" i="249"/>
  <c r="L87" i="249"/>
  <c r="J87" i="249"/>
  <c r="AF5" i="249"/>
  <c r="G87" i="249"/>
  <c r="F87" i="249"/>
  <c r="AD5" i="249"/>
  <c r="E87" i="249"/>
  <c r="D87" i="249"/>
  <c r="AB5" i="249"/>
  <c r="C87" i="249"/>
  <c r="O86" i="249"/>
  <c r="N86" i="249"/>
  <c r="M86" i="249"/>
  <c r="L86" i="249"/>
  <c r="J86" i="249"/>
  <c r="AF4" i="249"/>
  <c r="G86" i="249"/>
  <c r="F86" i="249"/>
  <c r="AD4" i="249"/>
  <c r="E86" i="249"/>
  <c r="D86" i="249"/>
  <c r="AB4" i="249"/>
  <c r="C86" i="249"/>
  <c r="N85" i="249"/>
  <c r="F85" i="249"/>
  <c r="J83" i="249"/>
  <c r="C83" i="249"/>
  <c r="A65" i="249"/>
  <c r="AB34" i="249"/>
  <c r="AB33" i="249"/>
  <c r="AB32" i="249"/>
  <c r="AB31" i="249"/>
  <c r="A32" i="249"/>
  <c r="AB30" i="249"/>
  <c r="AB29" i="249"/>
  <c r="AB28" i="249"/>
  <c r="AB27" i="249"/>
  <c r="AB26" i="249"/>
  <c r="AB25" i="249"/>
  <c r="AB24" i="249"/>
  <c r="AB23" i="249"/>
  <c r="AB22" i="249"/>
  <c r="AB21" i="249"/>
  <c r="AB20" i="249"/>
  <c r="AB19" i="249"/>
  <c r="AB18" i="249"/>
  <c r="G19" i="249"/>
  <c r="AB17" i="249"/>
  <c r="AB16" i="249"/>
  <c r="AB15" i="249"/>
  <c r="D16" i="249"/>
  <c r="D15" i="249"/>
  <c r="O14" i="249"/>
  <c r="D14" i="249"/>
  <c r="D13" i="249"/>
  <c r="O10" i="249"/>
  <c r="D10" i="249"/>
  <c r="O9" i="249"/>
  <c r="D9" i="249"/>
  <c r="O8" i="249"/>
  <c r="D8" i="249"/>
  <c r="A7" i="249"/>
  <c r="A4" i="249"/>
  <c r="AB2" i="249"/>
  <c r="A2" i="249"/>
  <c r="AD128" i="248"/>
  <c r="O10" i="248"/>
  <c r="AB128" i="248"/>
  <c r="AD127" i="248"/>
  <c r="O9" i="248"/>
  <c r="AB127" i="248"/>
  <c r="AD125" i="248"/>
  <c r="AB125" i="248"/>
  <c r="AD124" i="248"/>
  <c r="AB124" i="248"/>
  <c r="AB122" i="248"/>
  <c r="AB121" i="248"/>
  <c r="AB120" i="248"/>
  <c r="AB118" i="248"/>
  <c r="AD111" i="248"/>
  <c r="AB111" i="248"/>
  <c r="AD110" i="248"/>
  <c r="D15" i="248"/>
  <c r="AB110" i="248"/>
  <c r="AD109" i="248"/>
  <c r="D14" i="248"/>
  <c r="AB109" i="248"/>
  <c r="AD108" i="248"/>
  <c r="D13" i="248"/>
  <c r="AB108" i="248"/>
  <c r="AD105" i="248"/>
  <c r="AB105" i="248"/>
  <c r="AD104" i="248"/>
  <c r="AB104" i="248"/>
  <c r="O91" i="248"/>
  <c r="N91" i="248"/>
  <c r="M91" i="248"/>
  <c r="L91" i="248"/>
  <c r="K91" i="248"/>
  <c r="AF9" i="248"/>
  <c r="G91" i="248"/>
  <c r="F91" i="248"/>
  <c r="AD9" i="248"/>
  <c r="E91" i="248"/>
  <c r="D91" i="248"/>
  <c r="AB9" i="248"/>
  <c r="C91" i="248"/>
  <c r="O90" i="248"/>
  <c r="N90" i="248"/>
  <c r="M90" i="248"/>
  <c r="L90" i="248"/>
  <c r="K90" i="248"/>
  <c r="AF8" i="248"/>
  <c r="G90" i="248"/>
  <c r="F90" i="248"/>
  <c r="AD8" i="248"/>
  <c r="E90" i="248"/>
  <c r="D90" i="248"/>
  <c r="AB8" i="248"/>
  <c r="C90" i="248"/>
  <c r="O89" i="248"/>
  <c r="N89" i="248"/>
  <c r="M89" i="248"/>
  <c r="L89" i="248"/>
  <c r="J89" i="248"/>
  <c r="AF7" i="248"/>
  <c r="G89" i="248"/>
  <c r="F89" i="248"/>
  <c r="AD7" i="248"/>
  <c r="E89" i="248"/>
  <c r="D89" i="248"/>
  <c r="AB7" i="248"/>
  <c r="C89" i="248"/>
  <c r="O88" i="248"/>
  <c r="N88" i="248"/>
  <c r="M88" i="248"/>
  <c r="L88" i="248"/>
  <c r="J88" i="248"/>
  <c r="AF6" i="248"/>
  <c r="G88" i="248"/>
  <c r="F88" i="248"/>
  <c r="AD6" i="248"/>
  <c r="E88" i="248"/>
  <c r="D88" i="248"/>
  <c r="AB6" i="248"/>
  <c r="C88" i="248"/>
  <c r="O87" i="248"/>
  <c r="N87" i="248"/>
  <c r="M87" i="248"/>
  <c r="L87" i="248"/>
  <c r="J87" i="248"/>
  <c r="AF5" i="248"/>
  <c r="G87" i="248"/>
  <c r="F87" i="248"/>
  <c r="AD5" i="248"/>
  <c r="E87" i="248"/>
  <c r="D87" i="248"/>
  <c r="AB5" i="248"/>
  <c r="C87" i="248"/>
  <c r="O86" i="248"/>
  <c r="N86" i="248"/>
  <c r="M86" i="248"/>
  <c r="L86" i="248"/>
  <c r="J86" i="248"/>
  <c r="AF4" i="248"/>
  <c r="G86" i="248"/>
  <c r="F86" i="248"/>
  <c r="AD4" i="248"/>
  <c r="E86" i="248"/>
  <c r="D86" i="248"/>
  <c r="AB4" i="248"/>
  <c r="C86" i="248"/>
  <c r="N85" i="248"/>
  <c r="F85" i="248"/>
  <c r="J83" i="248"/>
  <c r="C83" i="248"/>
  <c r="A65" i="248"/>
  <c r="A50" i="248"/>
  <c r="AB34" i="248"/>
  <c r="AB33" i="248"/>
  <c r="AB32" i="248"/>
  <c r="AB31" i="248"/>
  <c r="A32" i="248"/>
  <c r="AB30" i="248"/>
  <c r="AB29" i="248"/>
  <c r="AB28" i="248"/>
  <c r="AB27" i="248"/>
  <c r="AB26" i="248"/>
  <c r="AB25" i="248"/>
  <c r="AB24" i="248"/>
  <c r="AB23" i="248"/>
  <c r="AB22" i="248"/>
  <c r="AB21" i="248"/>
  <c r="AB20" i="248"/>
  <c r="AB19" i="248"/>
  <c r="AB18" i="248"/>
  <c r="G19" i="248"/>
  <c r="A19" i="248"/>
  <c r="AB17" i="248"/>
  <c r="AB16" i="248"/>
  <c r="AB15" i="248"/>
  <c r="D16" i="248"/>
  <c r="O14" i="248"/>
  <c r="D10" i="248"/>
  <c r="D9" i="248"/>
  <c r="O8" i="248"/>
  <c r="D8" i="248"/>
  <c r="A7" i="248"/>
  <c r="A4" i="248"/>
  <c r="AB2" i="248"/>
  <c r="A2" i="248"/>
  <c r="AD128" i="247"/>
  <c r="AB128" i="247"/>
  <c r="AD127" i="247"/>
  <c r="AB127" i="247"/>
  <c r="AD125" i="247"/>
  <c r="AB125" i="247"/>
  <c r="AD124" i="247"/>
  <c r="AB124" i="247"/>
  <c r="AB122" i="247"/>
  <c r="AB121" i="247"/>
  <c r="AB120" i="247"/>
  <c r="AB118" i="247"/>
  <c r="AD111" i="247"/>
  <c r="AB111" i="247"/>
  <c r="AD110" i="247"/>
  <c r="AB110" i="247"/>
  <c r="AD109" i="247"/>
  <c r="AB109" i="247"/>
  <c r="AD108" i="247"/>
  <c r="AB108" i="247"/>
  <c r="AD105" i="247"/>
  <c r="AB105" i="247"/>
  <c r="AD104" i="247"/>
  <c r="AB104" i="247"/>
  <c r="O91" i="247"/>
  <c r="N91" i="247"/>
  <c r="M91" i="247"/>
  <c r="L91" i="247"/>
  <c r="K91" i="247"/>
  <c r="AF9" i="247"/>
  <c r="G91" i="247"/>
  <c r="F91" i="247"/>
  <c r="AD9" i="247"/>
  <c r="E91" i="247"/>
  <c r="D91" i="247"/>
  <c r="AB9" i="247"/>
  <c r="C91" i="247"/>
  <c r="O90" i="247"/>
  <c r="N90" i="247"/>
  <c r="M90" i="247"/>
  <c r="L90" i="247"/>
  <c r="K90" i="247"/>
  <c r="AF8" i="247"/>
  <c r="G90" i="247"/>
  <c r="F90" i="247"/>
  <c r="AD8" i="247"/>
  <c r="E90" i="247"/>
  <c r="D90" i="247"/>
  <c r="AB8" i="247"/>
  <c r="C90" i="247"/>
  <c r="O89" i="247"/>
  <c r="N89" i="247"/>
  <c r="M89" i="247"/>
  <c r="L89" i="247"/>
  <c r="J89" i="247"/>
  <c r="AF7" i="247"/>
  <c r="G89" i="247"/>
  <c r="F89" i="247"/>
  <c r="AD7" i="247"/>
  <c r="E89" i="247"/>
  <c r="D89" i="247"/>
  <c r="AB7" i="247"/>
  <c r="C89" i="247"/>
  <c r="O88" i="247"/>
  <c r="N88" i="247"/>
  <c r="M88" i="247"/>
  <c r="L88" i="247"/>
  <c r="J88" i="247"/>
  <c r="AF6" i="247"/>
  <c r="G88" i="247"/>
  <c r="F88" i="247"/>
  <c r="AD6" i="247"/>
  <c r="E88" i="247"/>
  <c r="D88" i="247"/>
  <c r="AB6" i="247"/>
  <c r="C88" i="247"/>
  <c r="O87" i="247"/>
  <c r="N87" i="247"/>
  <c r="M87" i="247"/>
  <c r="L87" i="247"/>
  <c r="J87" i="247"/>
  <c r="AF5" i="247"/>
  <c r="G87" i="247"/>
  <c r="F87" i="247"/>
  <c r="AD5" i="247"/>
  <c r="E87" i="247"/>
  <c r="D87" i="247"/>
  <c r="AB5" i="247"/>
  <c r="C87" i="247"/>
  <c r="O86" i="247"/>
  <c r="N86" i="247"/>
  <c r="M86" i="247"/>
  <c r="L86" i="247"/>
  <c r="J86" i="247"/>
  <c r="AF4" i="247"/>
  <c r="G86" i="247"/>
  <c r="F86" i="247"/>
  <c r="AD4" i="247"/>
  <c r="E86" i="247"/>
  <c r="D86" i="247"/>
  <c r="AB4" i="247"/>
  <c r="C86" i="247"/>
  <c r="N85" i="247"/>
  <c r="F85" i="247"/>
  <c r="J83" i="247"/>
  <c r="C83" i="247"/>
  <c r="A65" i="247"/>
  <c r="AB34" i="247"/>
  <c r="AB33" i="247"/>
  <c r="AB32" i="247"/>
  <c r="AB31" i="247"/>
  <c r="A32" i="247"/>
  <c r="AB30" i="247"/>
  <c r="AB29" i="247"/>
  <c r="AB28" i="247"/>
  <c r="AB27" i="247"/>
  <c r="AB26" i="247"/>
  <c r="AB25" i="247"/>
  <c r="AB24" i="247"/>
  <c r="AB23" i="247"/>
  <c r="AB22" i="247"/>
  <c r="AB21" i="247"/>
  <c r="AB20" i="247"/>
  <c r="AB19" i="247"/>
  <c r="AB18" i="247"/>
  <c r="G19" i="247"/>
  <c r="AB17" i="247"/>
  <c r="AB16" i="247"/>
  <c r="AB15" i="247"/>
  <c r="D16" i="247"/>
  <c r="D15" i="247"/>
  <c r="O14" i="247"/>
  <c r="D14" i="247"/>
  <c r="D13" i="247"/>
  <c r="O10" i="247"/>
  <c r="D10" i="247"/>
  <c r="O9" i="247"/>
  <c r="D9" i="247"/>
  <c r="O8" i="247"/>
  <c r="D8" i="247"/>
  <c r="A7" i="247"/>
  <c r="A4" i="247"/>
  <c r="AB2" i="247"/>
  <c r="A2" i="247"/>
  <c r="AD128" i="246"/>
  <c r="O10" i="246"/>
  <c r="AB128" i="246"/>
  <c r="AD127" i="246"/>
  <c r="O9" i="246"/>
  <c r="AB127" i="246"/>
  <c r="AD125" i="246"/>
  <c r="AB125" i="246"/>
  <c r="AD124" i="246"/>
  <c r="AB124" i="246"/>
  <c r="AB122" i="246"/>
  <c r="AB121" i="246"/>
  <c r="AB120" i="246"/>
  <c r="AB118" i="246"/>
  <c r="AD111" i="246"/>
  <c r="AB111" i="246"/>
  <c r="AD110" i="246"/>
  <c r="D15" i="246"/>
  <c r="AB110" i="246"/>
  <c r="AD109" i="246"/>
  <c r="D14" i="246"/>
  <c r="AB109" i="246"/>
  <c r="AD108" i="246"/>
  <c r="D13" i="246"/>
  <c r="AB108" i="246"/>
  <c r="AD105" i="246"/>
  <c r="AB105" i="246"/>
  <c r="AD104" i="246"/>
  <c r="AB104" i="246"/>
  <c r="O91" i="246"/>
  <c r="N91" i="246"/>
  <c r="M91" i="246"/>
  <c r="L91" i="246"/>
  <c r="K91" i="246"/>
  <c r="AF9" i="246"/>
  <c r="G91" i="246"/>
  <c r="F91" i="246"/>
  <c r="AD9" i="246"/>
  <c r="E91" i="246"/>
  <c r="D91" i="246"/>
  <c r="AB9" i="246"/>
  <c r="C91" i="246"/>
  <c r="O90" i="246"/>
  <c r="N90" i="246"/>
  <c r="M90" i="246"/>
  <c r="L90" i="246"/>
  <c r="K90" i="246"/>
  <c r="AF8" i="246"/>
  <c r="G90" i="246"/>
  <c r="F90" i="246"/>
  <c r="AD8" i="246"/>
  <c r="E90" i="246"/>
  <c r="D90" i="246"/>
  <c r="AB8" i="246"/>
  <c r="C90" i="246"/>
  <c r="O89" i="246"/>
  <c r="N89" i="246"/>
  <c r="M89" i="246"/>
  <c r="L89" i="246"/>
  <c r="J89" i="246"/>
  <c r="AF7" i="246"/>
  <c r="G89" i="246"/>
  <c r="F89" i="246"/>
  <c r="AD7" i="246"/>
  <c r="E89" i="246"/>
  <c r="D89" i="246"/>
  <c r="AB7" i="246"/>
  <c r="C89" i="246"/>
  <c r="O88" i="246"/>
  <c r="N88" i="246"/>
  <c r="M88" i="246"/>
  <c r="L88" i="246"/>
  <c r="J88" i="246"/>
  <c r="AF6" i="246"/>
  <c r="G88" i="246"/>
  <c r="F88" i="246"/>
  <c r="AD6" i="246"/>
  <c r="E88" i="246"/>
  <c r="D88" i="246"/>
  <c r="AB6" i="246"/>
  <c r="C88" i="246"/>
  <c r="O87" i="246"/>
  <c r="N87" i="246"/>
  <c r="M87" i="246"/>
  <c r="L87" i="246"/>
  <c r="J87" i="246"/>
  <c r="AF5" i="246"/>
  <c r="G87" i="246"/>
  <c r="F87" i="246"/>
  <c r="AD5" i="246"/>
  <c r="E87" i="246"/>
  <c r="D87" i="246"/>
  <c r="AB5" i="246"/>
  <c r="C87" i="246"/>
  <c r="O86" i="246"/>
  <c r="N86" i="246"/>
  <c r="M86" i="246"/>
  <c r="L86" i="246"/>
  <c r="J86" i="246"/>
  <c r="AF4" i="246"/>
  <c r="G86" i="246"/>
  <c r="F86" i="246"/>
  <c r="AD4" i="246"/>
  <c r="E86" i="246"/>
  <c r="D86" i="246"/>
  <c r="AB4" i="246"/>
  <c r="C86" i="246"/>
  <c r="N85" i="246"/>
  <c r="F85" i="246"/>
  <c r="J83" i="246"/>
  <c r="C83" i="246"/>
  <c r="A65" i="246"/>
  <c r="A50" i="246"/>
  <c r="AB34" i="246"/>
  <c r="AB33" i="246"/>
  <c r="AB32" i="246"/>
  <c r="AB31" i="246"/>
  <c r="A32" i="246"/>
  <c r="AB30" i="246"/>
  <c r="AB29" i="246"/>
  <c r="AB28" i="246"/>
  <c r="AB27" i="246"/>
  <c r="AB26" i="246"/>
  <c r="AB25" i="246"/>
  <c r="AB24" i="246"/>
  <c r="AB23" i="246"/>
  <c r="AB22" i="246"/>
  <c r="AB21" i="246"/>
  <c r="AB20" i="246"/>
  <c r="AB19" i="246"/>
  <c r="AB18" i="246"/>
  <c r="G19" i="246"/>
  <c r="A19" i="246"/>
  <c r="AB17" i="246"/>
  <c r="AB16" i="246"/>
  <c r="AB15" i="246"/>
  <c r="D16" i="246"/>
  <c r="O14" i="246"/>
  <c r="D10" i="246"/>
  <c r="D9" i="246"/>
  <c r="O8" i="246"/>
  <c r="D8" i="246"/>
  <c r="A7" i="246"/>
  <c r="A4" i="246"/>
  <c r="AB2" i="246"/>
  <c r="A2" i="246"/>
  <c r="AD128" i="245"/>
  <c r="AB128" i="245"/>
  <c r="AD127" i="245"/>
  <c r="AB127" i="245"/>
  <c r="AD125" i="245"/>
  <c r="AB125" i="245"/>
  <c r="AD124" i="245"/>
  <c r="AB124" i="245"/>
  <c r="AB122" i="245"/>
  <c r="AB121" i="245"/>
  <c r="AB120" i="245"/>
  <c r="AB118" i="245"/>
  <c r="AD111" i="245"/>
  <c r="AB111" i="245"/>
  <c r="AD110" i="245"/>
  <c r="AB110" i="245"/>
  <c r="AD109" i="245"/>
  <c r="AB109" i="245"/>
  <c r="AD108" i="245"/>
  <c r="AB108" i="245"/>
  <c r="AD105" i="245"/>
  <c r="AB105" i="245"/>
  <c r="AD104" i="245"/>
  <c r="AB104" i="245"/>
  <c r="O91" i="245"/>
  <c r="N91" i="245"/>
  <c r="M91" i="245"/>
  <c r="L91" i="245"/>
  <c r="K91" i="245"/>
  <c r="AF9" i="245"/>
  <c r="G91" i="245"/>
  <c r="F91" i="245"/>
  <c r="AD9" i="245"/>
  <c r="E91" i="245"/>
  <c r="D91" i="245"/>
  <c r="AB9" i="245"/>
  <c r="C91" i="245"/>
  <c r="O90" i="245"/>
  <c r="N90" i="245"/>
  <c r="M90" i="245"/>
  <c r="L90" i="245"/>
  <c r="K90" i="245"/>
  <c r="AF8" i="245"/>
  <c r="G90" i="245"/>
  <c r="F90" i="245"/>
  <c r="AD8" i="245"/>
  <c r="E90" i="245"/>
  <c r="D90" i="245"/>
  <c r="AB8" i="245"/>
  <c r="C90" i="245"/>
  <c r="O89" i="245"/>
  <c r="N89" i="245"/>
  <c r="M89" i="245"/>
  <c r="L89" i="245"/>
  <c r="J89" i="245"/>
  <c r="AF7" i="245"/>
  <c r="G89" i="245"/>
  <c r="F89" i="245"/>
  <c r="AD7" i="245"/>
  <c r="E89" i="245"/>
  <c r="D89" i="245"/>
  <c r="AB7" i="245"/>
  <c r="C89" i="245"/>
  <c r="O88" i="245"/>
  <c r="N88" i="245"/>
  <c r="M88" i="245"/>
  <c r="L88" i="245"/>
  <c r="J88" i="245"/>
  <c r="AF6" i="245"/>
  <c r="G88" i="245"/>
  <c r="F88" i="245"/>
  <c r="AD6" i="245"/>
  <c r="E88" i="245"/>
  <c r="D88" i="245"/>
  <c r="AB6" i="245"/>
  <c r="C88" i="245"/>
  <c r="O87" i="245"/>
  <c r="N87" i="245"/>
  <c r="M87" i="245"/>
  <c r="L87" i="245"/>
  <c r="J87" i="245"/>
  <c r="AF5" i="245"/>
  <c r="G87" i="245"/>
  <c r="F87" i="245"/>
  <c r="AD5" i="245"/>
  <c r="E87" i="245"/>
  <c r="D87" i="245"/>
  <c r="AB5" i="245"/>
  <c r="C87" i="245"/>
  <c r="O86" i="245"/>
  <c r="N86" i="245"/>
  <c r="M86" i="245"/>
  <c r="L86" i="245"/>
  <c r="J86" i="245"/>
  <c r="AF4" i="245"/>
  <c r="G86" i="245"/>
  <c r="F86" i="245"/>
  <c r="AD4" i="245"/>
  <c r="E86" i="245"/>
  <c r="D86" i="245"/>
  <c r="AB4" i="245"/>
  <c r="C86" i="245"/>
  <c r="N85" i="245"/>
  <c r="F85" i="245"/>
  <c r="J83" i="245"/>
  <c r="C83" i="245"/>
  <c r="A65" i="245"/>
  <c r="AB34" i="245"/>
  <c r="AB33" i="245"/>
  <c r="AB32" i="245"/>
  <c r="AB31" i="245"/>
  <c r="A32" i="245"/>
  <c r="AB30" i="245"/>
  <c r="AB29" i="245"/>
  <c r="AB28" i="245"/>
  <c r="AB27" i="245"/>
  <c r="AB26" i="245"/>
  <c r="AB25" i="245"/>
  <c r="AB24" i="245"/>
  <c r="AB23" i="245"/>
  <c r="AB22" i="245"/>
  <c r="AB21" i="245"/>
  <c r="AB20" i="245"/>
  <c r="AB19" i="245"/>
  <c r="AB18" i="245"/>
  <c r="G19" i="245"/>
  <c r="AB17" i="245"/>
  <c r="AB16" i="245"/>
  <c r="AB15" i="245"/>
  <c r="D16" i="245"/>
  <c r="D15" i="245"/>
  <c r="O14" i="245"/>
  <c r="D14" i="245"/>
  <c r="D13" i="245"/>
  <c r="O10" i="245"/>
  <c r="D10" i="245"/>
  <c r="O9" i="245"/>
  <c r="D9" i="245"/>
  <c r="O8" i="245"/>
  <c r="D8" i="245"/>
  <c r="A7" i="245"/>
  <c r="A4" i="245"/>
  <c r="AB2" i="245"/>
  <c r="A2" i="245"/>
  <c r="AD128" i="244"/>
  <c r="O10" i="244"/>
  <c r="AB128" i="244"/>
  <c r="AD127" i="244"/>
  <c r="O9" i="244"/>
  <c r="AB127" i="244"/>
  <c r="AD125" i="244"/>
  <c r="AB125" i="244"/>
  <c r="AD124" i="244"/>
  <c r="AB124" i="244"/>
  <c r="AB122" i="244"/>
  <c r="AB121" i="244"/>
  <c r="AB120" i="244"/>
  <c r="AB118" i="244"/>
  <c r="AD111" i="244"/>
  <c r="AB111" i="244"/>
  <c r="AD110" i="244"/>
  <c r="D15" i="244"/>
  <c r="AB110" i="244"/>
  <c r="AD109" i="244"/>
  <c r="D14" i="244"/>
  <c r="AB109" i="244"/>
  <c r="AD108" i="244"/>
  <c r="D13" i="244"/>
  <c r="AB108" i="244"/>
  <c r="AD105" i="244"/>
  <c r="AB105" i="244"/>
  <c r="AD104" i="244"/>
  <c r="AB104" i="244"/>
  <c r="O91" i="244"/>
  <c r="N91" i="244"/>
  <c r="M91" i="244"/>
  <c r="L91" i="244"/>
  <c r="K91" i="244"/>
  <c r="AF9" i="244"/>
  <c r="G91" i="244"/>
  <c r="F91" i="244"/>
  <c r="AD9" i="244"/>
  <c r="E91" i="244"/>
  <c r="D91" i="244"/>
  <c r="AB9" i="244"/>
  <c r="C91" i="244"/>
  <c r="O90" i="244"/>
  <c r="N90" i="244"/>
  <c r="M90" i="244"/>
  <c r="L90" i="244"/>
  <c r="K90" i="244"/>
  <c r="AF8" i="244"/>
  <c r="G90" i="244"/>
  <c r="F90" i="244"/>
  <c r="AD8" i="244"/>
  <c r="E90" i="244"/>
  <c r="D90" i="244"/>
  <c r="AB8" i="244"/>
  <c r="C90" i="244"/>
  <c r="O89" i="244"/>
  <c r="N89" i="244"/>
  <c r="M89" i="244"/>
  <c r="L89" i="244"/>
  <c r="J89" i="244"/>
  <c r="AF7" i="244"/>
  <c r="G89" i="244"/>
  <c r="F89" i="244"/>
  <c r="AD7" i="244"/>
  <c r="E89" i="244"/>
  <c r="D89" i="244"/>
  <c r="AB7" i="244"/>
  <c r="C89" i="244"/>
  <c r="O88" i="244"/>
  <c r="N88" i="244"/>
  <c r="M88" i="244"/>
  <c r="L88" i="244"/>
  <c r="J88" i="244"/>
  <c r="AF6" i="244"/>
  <c r="G88" i="244"/>
  <c r="F88" i="244"/>
  <c r="AD6" i="244"/>
  <c r="E88" i="244"/>
  <c r="D88" i="244"/>
  <c r="AB6" i="244"/>
  <c r="C88" i="244"/>
  <c r="O87" i="244"/>
  <c r="N87" i="244"/>
  <c r="M87" i="244"/>
  <c r="L87" i="244"/>
  <c r="J87" i="244"/>
  <c r="AF5" i="244"/>
  <c r="G87" i="244"/>
  <c r="F87" i="244"/>
  <c r="AD5" i="244"/>
  <c r="E87" i="244"/>
  <c r="D87" i="244"/>
  <c r="AB5" i="244"/>
  <c r="C87" i="244"/>
  <c r="O86" i="244"/>
  <c r="N86" i="244"/>
  <c r="M86" i="244"/>
  <c r="L86" i="244"/>
  <c r="J86" i="244"/>
  <c r="AF4" i="244"/>
  <c r="G86" i="244"/>
  <c r="F86" i="244"/>
  <c r="AD4" i="244"/>
  <c r="E86" i="244"/>
  <c r="D86" i="244"/>
  <c r="AB4" i="244"/>
  <c r="C86" i="244"/>
  <c r="N85" i="244"/>
  <c r="F85" i="244"/>
  <c r="J83" i="244"/>
  <c r="C83" i="244"/>
  <c r="A65" i="244"/>
  <c r="A50" i="244"/>
  <c r="AB34" i="244"/>
  <c r="AB33" i="244"/>
  <c r="AB32" i="244"/>
  <c r="AB31" i="244"/>
  <c r="A32" i="244"/>
  <c r="AB30" i="244"/>
  <c r="AB29" i="244"/>
  <c r="AB28" i="244"/>
  <c r="AB27" i="244"/>
  <c r="AB26" i="244"/>
  <c r="AB25" i="244"/>
  <c r="AB24" i="244"/>
  <c r="AB23" i="244"/>
  <c r="AB22" i="244"/>
  <c r="AB21" i="244"/>
  <c r="AB20" i="244"/>
  <c r="AB19" i="244"/>
  <c r="AB18" i="244"/>
  <c r="G19" i="244"/>
  <c r="A19" i="244"/>
  <c r="AB17" i="244"/>
  <c r="AB16" i="244"/>
  <c r="AB15" i="244"/>
  <c r="D16" i="244"/>
  <c r="O14" i="244"/>
  <c r="D10" i="244"/>
  <c r="D9" i="244"/>
  <c r="O8" i="244"/>
  <c r="D8" i="244"/>
  <c r="A7" i="244"/>
  <c r="A4" i="244"/>
  <c r="AB2" i="244"/>
  <c r="A2" i="244"/>
  <c r="AD128" i="243"/>
  <c r="AB128" i="243"/>
  <c r="AD127" i="243"/>
  <c r="AB127" i="243"/>
  <c r="AD125" i="243"/>
  <c r="AB125" i="243"/>
  <c r="AD124" i="243"/>
  <c r="AB124" i="243"/>
  <c r="AB122" i="243"/>
  <c r="AB121" i="243"/>
  <c r="AB120" i="243"/>
  <c r="AB118" i="243"/>
  <c r="AD111" i="243"/>
  <c r="AB111" i="243"/>
  <c r="AD110" i="243"/>
  <c r="AB110" i="243"/>
  <c r="AD109" i="243"/>
  <c r="AB109" i="243"/>
  <c r="AD108" i="243"/>
  <c r="AB108" i="243"/>
  <c r="AD105" i="243"/>
  <c r="AB105" i="243"/>
  <c r="AD104" i="243"/>
  <c r="AB104" i="243"/>
  <c r="O91" i="243"/>
  <c r="N91" i="243"/>
  <c r="M91" i="243"/>
  <c r="L91" i="243"/>
  <c r="K91" i="243"/>
  <c r="AF9" i="243"/>
  <c r="G91" i="243"/>
  <c r="F91" i="243"/>
  <c r="AD9" i="243"/>
  <c r="E91" i="243"/>
  <c r="D91" i="243"/>
  <c r="AB9" i="243"/>
  <c r="C91" i="243"/>
  <c r="O90" i="243"/>
  <c r="N90" i="243"/>
  <c r="M90" i="243"/>
  <c r="L90" i="243"/>
  <c r="K90" i="243"/>
  <c r="AF8" i="243"/>
  <c r="G90" i="243"/>
  <c r="F90" i="243"/>
  <c r="AD8" i="243"/>
  <c r="E90" i="243"/>
  <c r="D90" i="243"/>
  <c r="AB8" i="243"/>
  <c r="C90" i="243"/>
  <c r="O89" i="243"/>
  <c r="N89" i="243"/>
  <c r="M89" i="243"/>
  <c r="L89" i="243"/>
  <c r="J89" i="243"/>
  <c r="AF7" i="243"/>
  <c r="G89" i="243"/>
  <c r="F89" i="243"/>
  <c r="AD7" i="243"/>
  <c r="E89" i="243"/>
  <c r="D89" i="243"/>
  <c r="AB7" i="243"/>
  <c r="C89" i="243"/>
  <c r="O88" i="243"/>
  <c r="N88" i="243"/>
  <c r="M88" i="243"/>
  <c r="L88" i="243"/>
  <c r="J88" i="243"/>
  <c r="AF6" i="243"/>
  <c r="G88" i="243"/>
  <c r="F88" i="243"/>
  <c r="AD6" i="243"/>
  <c r="E88" i="243"/>
  <c r="D88" i="243"/>
  <c r="AB6" i="243"/>
  <c r="C88" i="243"/>
  <c r="O87" i="243"/>
  <c r="N87" i="243"/>
  <c r="M87" i="243"/>
  <c r="L87" i="243"/>
  <c r="J87" i="243"/>
  <c r="AF5" i="243"/>
  <c r="G87" i="243"/>
  <c r="F87" i="243"/>
  <c r="AD5" i="243"/>
  <c r="E87" i="243"/>
  <c r="D87" i="243"/>
  <c r="AB5" i="243"/>
  <c r="C87" i="243"/>
  <c r="O86" i="243"/>
  <c r="N86" i="243"/>
  <c r="M86" i="243"/>
  <c r="L86" i="243"/>
  <c r="J86" i="243"/>
  <c r="AF4" i="243"/>
  <c r="G86" i="243"/>
  <c r="F86" i="243"/>
  <c r="AD4" i="243"/>
  <c r="E86" i="243"/>
  <c r="D86" i="243"/>
  <c r="AB4" i="243"/>
  <c r="C86" i="243"/>
  <c r="N85" i="243"/>
  <c r="F85" i="243"/>
  <c r="J83" i="243"/>
  <c r="C83" i="243"/>
  <c r="A65" i="243"/>
  <c r="AB34" i="243"/>
  <c r="AB33" i="243"/>
  <c r="AB32" i="243"/>
  <c r="AB31" i="243"/>
  <c r="A32" i="243"/>
  <c r="AB30" i="243"/>
  <c r="AB29" i="243"/>
  <c r="AB28" i="243"/>
  <c r="AB27" i="243"/>
  <c r="AB26" i="243"/>
  <c r="AB25" i="243"/>
  <c r="AB24" i="243"/>
  <c r="AB23" i="243"/>
  <c r="AB22" i="243"/>
  <c r="AB21" i="243"/>
  <c r="AB20" i="243"/>
  <c r="AB19" i="243"/>
  <c r="AB18" i="243"/>
  <c r="G19" i="243"/>
  <c r="AB17" i="243"/>
  <c r="AB16" i="243"/>
  <c r="AB15" i="243"/>
  <c r="D16" i="243"/>
  <c r="D15" i="243"/>
  <c r="O14" i="243"/>
  <c r="D14" i="243"/>
  <c r="D13" i="243"/>
  <c r="O10" i="243"/>
  <c r="D10" i="243"/>
  <c r="O9" i="243"/>
  <c r="D9" i="243"/>
  <c r="O8" i="243"/>
  <c r="D8" i="243"/>
  <c r="A7" i="243"/>
  <c r="A4" i="243"/>
  <c r="AB2" i="243"/>
  <c r="A2" i="243"/>
  <c r="AD128" i="242"/>
  <c r="AB128" i="242"/>
  <c r="AD127" i="242"/>
  <c r="AB127" i="242"/>
  <c r="AD125" i="242"/>
  <c r="AB125" i="242"/>
  <c r="AD124" i="242"/>
  <c r="AB124" i="242"/>
  <c r="AB122" i="242"/>
  <c r="AB121" i="242"/>
  <c r="AB120" i="242"/>
  <c r="AB118" i="242"/>
  <c r="AD111" i="242"/>
  <c r="AB111" i="242"/>
  <c r="AD110" i="242"/>
  <c r="AB110" i="242"/>
  <c r="AD109" i="242"/>
  <c r="AB109" i="242"/>
  <c r="AD108" i="242"/>
  <c r="AB108" i="242"/>
  <c r="AD105" i="242"/>
  <c r="AB105" i="242"/>
  <c r="AD104" i="242"/>
  <c r="AB104" i="242"/>
  <c r="O91" i="242"/>
  <c r="N91" i="242"/>
  <c r="M91" i="242"/>
  <c r="L91" i="242"/>
  <c r="K91" i="242"/>
  <c r="AF9" i="242"/>
  <c r="G91" i="242"/>
  <c r="F91" i="242"/>
  <c r="AD9" i="242"/>
  <c r="E91" i="242"/>
  <c r="D91" i="242"/>
  <c r="AB9" i="242"/>
  <c r="C91" i="242"/>
  <c r="O90" i="242"/>
  <c r="N90" i="242"/>
  <c r="M90" i="242"/>
  <c r="L90" i="242"/>
  <c r="K90" i="242"/>
  <c r="AF8" i="242"/>
  <c r="G90" i="242"/>
  <c r="F90" i="242"/>
  <c r="AD8" i="242"/>
  <c r="E90" i="242"/>
  <c r="D90" i="242"/>
  <c r="AB8" i="242"/>
  <c r="C90" i="242"/>
  <c r="O89" i="242"/>
  <c r="N89" i="242"/>
  <c r="M89" i="242"/>
  <c r="L89" i="242"/>
  <c r="J89" i="242"/>
  <c r="AF7" i="242"/>
  <c r="G89" i="242"/>
  <c r="F89" i="242"/>
  <c r="AD7" i="242"/>
  <c r="E89" i="242"/>
  <c r="D89" i="242"/>
  <c r="AB7" i="242"/>
  <c r="C89" i="242"/>
  <c r="O88" i="242"/>
  <c r="N88" i="242"/>
  <c r="M88" i="242"/>
  <c r="L88" i="242"/>
  <c r="J88" i="242"/>
  <c r="AF6" i="242"/>
  <c r="G88" i="242"/>
  <c r="F88" i="242"/>
  <c r="AD6" i="242"/>
  <c r="E88" i="242"/>
  <c r="D88" i="242"/>
  <c r="AB6" i="242"/>
  <c r="C88" i="242"/>
  <c r="O87" i="242"/>
  <c r="N87" i="242"/>
  <c r="M87" i="242"/>
  <c r="L87" i="242"/>
  <c r="J87" i="242"/>
  <c r="AF5" i="242"/>
  <c r="G87" i="242"/>
  <c r="F87" i="242"/>
  <c r="AD5" i="242"/>
  <c r="E87" i="242"/>
  <c r="D87" i="242"/>
  <c r="AB5" i="242"/>
  <c r="C87" i="242"/>
  <c r="O86" i="242"/>
  <c r="N86" i="242"/>
  <c r="M86" i="242"/>
  <c r="L86" i="242"/>
  <c r="J86" i="242"/>
  <c r="AF4" i="242"/>
  <c r="G86" i="242"/>
  <c r="F86" i="242"/>
  <c r="AD4" i="242"/>
  <c r="E86" i="242"/>
  <c r="D86" i="242"/>
  <c r="AB4" i="242"/>
  <c r="C86" i="242"/>
  <c r="N85" i="242"/>
  <c r="F85" i="242"/>
  <c r="J83" i="242"/>
  <c r="C83" i="242"/>
  <c r="A65" i="242"/>
  <c r="AB34" i="242"/>
  <c r="AB33" i="242"/>
  <c r="AB32" i="242"/>
  <c r="AB31" i="242"/>
  <c r="A32" i="242"/>
  <c r="AB30" i="242"/>
  <c r="AB29" i="242"/>
  <c r="AB28" i="242"/>
  <c r="AB27" i="242"/>
  <c r="AB26" i="242"/>
  <c r="AB25" i="242"/>
  <c r="AB24" i="242"/>
  <c r="AB23" i="242"/>
  <c r="AB22" i="242"/>
  <c r="AB21" i="242"/>
  <c r="AB20" i="242"/>
  <c r="AB19" i="242"/>
  <c r="AB18" i="242"/>
  <c r="G19" i="242"/>
  <c r="AB17" i="242"/>
  <c r="AB16" i="242"/>
  <c r="AB15" i="242"/>
  <c r="D16" i="242"/>
  <c r="D15" i="242"/>
  <c r="O14" i="242"/>
  <c r="D14" i="242"/>
  <c r="D13" i="242"/>
  <c r="O10" i="242"/>
  <c r="D10" i="242"/>
  <c r="O9" i="242"/>
  <c r="D9" i="242"/>
  <c r="O8" i="242"/>
  <c r="D8" i="242"/>
  <c r="A7" i="242"/>
  <c r="A4" i="242"/>
  <c r="AB2" i="242"/>
  <c r="A2" i="242"/>
  <c r="AD128" i="241"/>
  <c r="AB128" i="241"/>
  <c r="AD127" i="241"/>
  <c r="AB127" i="241"/>
  <c r="AD125" i="241"/>
  <c r="AB125" i="241"/>
  <c r="AD124" i="241"/>
  <c r="AB124" i="241"/>
  <c r="AB122" i="241"/>
  <c r="AB121" i="241"/>
  <c r="AB120" i="241"/>
  <c r="AB118" i="241"/>
  <c r="AD111" i="241"/>
  <c r="AB111" i="241"/>
  <c r="AD110" i="241"/>
  <c r="AB110" i="241"/>
  <c r="AD109" i="241"/>
  <c r="AB109" i="241"/>
  <c r="AD108" i="241"/>
  <c r="AB108" i="241"/>
  <c r="AD105" i="241"/>
  <c r="AB105" i="241"/>
  <c r="AD104" i="241"/>
  <c r="AB104" i="241"/>
  <c r="O91" i="241"/>
  <c r="N91" i="241"/>
  <c r="M91" i="241"/>
  <c r="L91" i="241"/>
  <c r="K91" i="241"/>
  <c r="AF9" i="241"/>
  <c r="G91" i="241"/>
  <c r="F91" i="241"/>
  <c r="AD9" i="241"/>
  <c r="E91" i="241"/>
  <c r="D91" i="241"/>
  <c r="AB9" i="241"/>
  <c r="C91" i="241"/>
  <c r="O90" i="241"/>
  <c r="N90" i="241"/>
  <c r="M90" i="241"/>
  <c r="L90" i="241"/>
  <c r="K90" i="241"/>
  <c r="AF8" i="241"/>
  <c r="G90" i="241"/>
  <c r="F90" i="241"/>
  <c r="AD8" i="241"/>
  <c r="E90" i="241"/>
  <c r="D90" i="241"/>
  <c r="AB8" i="241"/>
  <c r="C90" i="241"/>
  <c r="O89" i="241"/>
  <c r="N89" i="241"/>
  <c r="M89" i="241"/>
  <c r="L89" i="241"/>
  <c r="J89" i="241"/>
  <c r="AF7" i="241"/>
  <c r="G89" i="241"/>
  <c r="F89" i="241"/>
  <c r="AD7" i="241"/>
  <c r="E89" i="241"/>
  <c r="D89" i="241"/>
  <c r="AB7" i="241"/>
  <c r="C89" i="241"/>
  <c r="O88" i="241"/>
  <c r="N88" i="241"/>
  <c r="M88" i="241"/>
  <c r="L88" i="241"/>
  <c r="J88" i="241"/>
  <c r="AF6" i="241"/>
  <c r="G88" i="241"/>
  <c r="F88" i="241"/>
  <c r="AD6" i="241"/>
  <c r="E88" i="241"/>
  <c r="D88" i="241"/>
  <c r="AB6" i="241"/>
  <c r="C88" i="241"/>
  <c r="O87" i="241"/>
  <c r="N87" i="241"/>
  <c r="M87" i="241"/>
  <c r="L87" i="241"/>
  <c r="J87" i="241"/>
  <c r="AF5" i="241"/>
  <c r="G87" i="241"/>
  <c r="F87" i="241"/>
  <c r="AD5" i="241"/>
  <c r="E87" i="241"/>
  <c r="D87" i="241"/>
  <c r="AB5" i="241"/>
  <c r="C87" i="241"/>
  <c r="O86" i="241"/>
  <c r="N86" i="241"/>
  <c r="M86" i="241"/>
  <c r="L86" i="241"/>
  <c r="J86" i="241"/>
  <c r="AF4" i="241"/>
  <c r="G86" i="241"/>
  <c r="F86" i="241"/>
  <c r="AD4" i="241"/>
  <c r="E86" i="241"/>
  <c r="D86" i="241"/>
  <c r="AB4" i="241"/>
  <c r="C86" i="241"/>
  <c r="N85" i="241"/>
  <c r="F85" i="241"/>
  <c r="J83" i="241"/>
  <c r="C83" i="241"/>
  <c r="A65" i="241"/>
  <c r="A50" i="241"/>
  <c r="AB34" i="241"/>
  <c r="AB33" i="241"/>
  <c r="AB32" i="241"/>
  <c r="AB31" i="241"/>
  <c r="A32" i="241"/>
  <c r="AB30" i="241"/>
  <c r="AB29" i="241"/>
  <c r="AB28" i="241"/>
  <c r="AB27" i="241"/>
  <c r="AB26" i="241"/>
  <c r="AB25" i="241"/>
  <c r="AB24" i="241"/>
  <c r="AB23" i="241"/>
  <c r="AB22" i="241"/>
  <c r="AB21" i="241"/>
  <c r="AB20" i="241"/>
  <c r="AB19" i="241"/>
  <c r="AB18" i="241"/>
  <c r="G19" i="241"/>
  <c r="A19" i="241"/>
  <c r="AB17" i="241"/>
  <c r="AB16" i="241"/>
  <c r="AB15" i="241"/>
  <c r="D16" i="241"/>
  <c r="D15" i="241"/>
  <c r="O14" i="241"/>
  <c r="D14" i="241"/>
  <c r="D13" i="241"/>
  <c r="O10" i="241"/>
  <c r="D10" i="241"/>
  <c r="O9" i="241"/>
  <c r="D9" i="241"/>
  <c r="O8" i="241"/>
  <c r="D8" i="241"/>
  <c r="A7" i="241"/>
  <c r="A4" i="241"/>
  <c r="AB2" i="241"/>
  <c r="A2" i="241"/>
  <c r="AD128" i="240"/>
  <c r="AB128" i="240"/>
  <c r="AD127" i="240"/>
  <c r="AB127" i="240"/>
  <c r="AD125" i="240"/>
  <c r="AB125" i="240"/>
  <c r="AD124" i="240"/>
  <c r="AB124" i="240"/>
  <c r="AB122" i="240"/>
  <c r="AB121" i="240"/>
  <c r="AB120" i="240"/>
  <c r="AB118" i="240"/>
  <c r="AD111" i="240"/>
  <c r="AB111" i="240"/>
  <c r="AD110" i="240"/>
  <c r="AB110" i="240"/>
  <c r="AD109" i="240"/>
  <c r="AB109" i="240"/>
  <c r="AD108" i="240"/>
  <c r="AB108" i="240"/>
  <c r="AD105" i="240"/>
  <c r="AB105" i="240"/>
  <c r="AD104" i="240"/>
  <c r="AB104" i="240"/>
  <c r="O91" i="240"/>
  <c r="N91" i="240"/>
  <c r="M91" i="240"/>
  <c r="L91" i="240"/>
  <c r="K91" i="240"/>
  <c r="AF9" i="240"/>
  <c r="G91" i="240"/>
  <c r="F91" i="240"/>
  <c r="AD9" i="240"/>
  <c r="E91" i="240"/>
  <c r="D91" i="240"/>
  <c r="AB9" i="240"/>
  <c r="C91" i="240"/>
  <c r="O90" i="240"/>
  <c r="N90" i="240"/>
  <c r="M90" i="240"/>
  <c r="L90" i="240"/>
  <c r="K90" i="240"/>
  <c r="AF8" i="240"/>
  <c r="G90" i="240"/>
  <c r="F90" i="240"/>
  <c r="AD8" i="240"/>
  <c r="E90" i="240"/>
  <c r="D90" i="240"/>
  <c r="AB8" i="240"/>
  <c r="C90" i="240"/>
  <c r="O89" i="240"/>
  <c r="N89" i="240"/>
  <c r="M89" i="240"/>
  <c r="L89" i="240"/>
  <c r="J89" i="240"/>
  <c r="AF7" i="240"/>
  <c r="G89" i="240"/>
  <c r="F89" i="240"/>
  <c r="AD7" i="240"/>
  <c r="E89" i="240"/>
  <c r="D89" i="240"/>
  <c r="AB7" i="240"/>
  <c r="C89" i="240"/>
  <c r="O88" i="240"/>
  <c r="N88" i="240"/>
  <c r="M88" i="240"/>
  <c r="L88" i="240"/>
  <c r="J88" i="240"/>
  <c r="AF6" i="240"/>
  <c r="G88" i="240"/>
  <c r="F88" i="240"/>
  <c r="AD6" i="240"/>
  <c r="E88" i="240"/>
  <c r="D88" i="240"/>
  <c r="AB6" i="240"/>
  <c r="C88" i="240"/>
  <c r="O87" i="240"/>
  <c r="N87" i="240"/>
  <c r="M87" i="240"/>
  <c r="L87" i="240"/>
  <c r="J87" i="240"/>
  <c r="AF5" i="240"/>
  <c r="G87" i="240"/>
  <c r="F87" i="240"/>
  <c r="AD5" i="240"/>
  <c r="E87" i="240"/>
  <c r="D87" i="240"/>
  <c r="AB5" i="240"/>
  <c r="C87" i="240"/>
  <c r="O86" i="240"/>
  <c r="N86" i="240"/>
  <c r="M86" i="240"/>
  <c r="L86" i="240"/>
  <c r="J86" i="240"/>
  <c r="AF4" i="240"/>
  <c r="G86" i="240"/>
  <c r="F86" i="240"/>
  <c r="AD4" i="240"/>
  <c r="E86" i="240"/>
  <c r="D86" i="240"/>
  <c r="AB4" i="240"/>
  <c r="C86" i="240"/>
  <c r="N85" i="240"/>
  <c r="F85" i="240"/>
  <c r="J83" i="240"/>
  <c r="C83" i="240"/>
  <c r="A65" i="240"/>
  <c r="AB34" i="240"/>
  <c r="AB33" i="240"/>
  <c r="AB32" i="240"/>
  <c r="AB31" i="240"/>
  <c r="A32" i="240"/>
  <c r="AB30" i="240"/>
  <c r="AB29" i="240"/>
  <c r="AB28" i="240"/>
  <c r="AB27" i="240"/>
  <c r="AB26" i="240"/>
  <c r="AB25" i="240"/>
  <c r="AB24" i="240"/>
  <c r="AB23" i="240"/>
  <c r="AB22" i="240"/>
  <c r="AB21" i="240"/>
  <c r="AB20" i="240"/>
  <c r="AB19" i="240"/>
  <c r="AB18" i="240"/>
  <c r="G19" i="240"/>
  <c r="AB17" i="240"/>
  <c r="AB16" i="240"/>
  <c r="AB15" i="240"/>
  <c r="D16" i="240"/>
  <c r="D15" i="240"/>
  <c r="O14" i="240"/>
  <c r="D14" i="240"/>
  <c r="D13" i="240"/>
  <c r="O10" i="240"/>
  <c r="D10" i="240"/>
  <c r="O9" i="240"/>
  <c r="D9" i="240"/>
  <c r="O8" i="240"/>
  <c r="D8" i="240"/>
  <c r="A7" i="240"/>
  <c r="A4" i="240"/>
  <c r="AB2" i="240"/>
  <c r="A2" i="240"/>
  <c r="AD128" i="239"/>
  <c r="O10" i="239"/>
  <c r="AB128" i="239"/>
  <c r="AD127" i="239"/>
  <c r="O9" i="239"/>
  <c r="AB127" i="239"/>
  <c r="AD125" i="239"/>
  <c r="AB125" i="239"/>
  <c r="AD124" i="239"/>
  <c r="AB124" i="239"/>
  <c r="AB122" i="239"/>
  <c r="AB121" i="239"/>
  <c r="AB120" i="239"/>
  <c r="AB118" i="239"/>
  <c r="AD111" i="239"/>
  <c r="AB111" i="239"/>
  <c r="AD110" i="239"/>
  <c r="D15" i="239"/>
  <c r="AB110" i="239"/>
  <c r="AD109" i="239"/>
  <c r="D14" i="239"/>
  <c r="AB109" i="239"/>
  <c r="AD108" i="239"/>
  <c r="D13" i="239"/>
  <c r="AB108" i="239"/>
  <c r="AD105" i="239"/>
  <c r="AB105" i="239"/>
  <c r="AD104" i="239"/>
  <c r="AB104" i="239"/>
  <c r="O91" i="239"/>
  <c r="N91" i="239"/>
  <c r="M91" i="239"/>
  <c r="L91" i="239"/>
  <c r="K91" i="239"/>
  <c r="AF9" i="239"/>
  <c r="G91" i="239"/>
  <c r="F91" i="239"/>
  <c r="AD9" i="239"/>
  <c r="E91" i="239"/>
  <c r="D91" i="239"/>
  <c r="AB9" i="239"/>
  <c r="C91" i="239"/>
  <c r="O90" i="239"/>
  <c r="N90" i="239"/>
  <c r="M90" i="239"/>
  <c r="L90" i="239"/>
  <c r="K90" i="239"/>
  <c r="AF8" i="239"/>
  <c r="G90" i="239"/>
  <c r="F90" i="239"/>
  <c r="AD8" i="239"/>
  <c r="E90" i="239"/>
  <c r="D90" i="239"/>
  <c r="AB8" i="239"/>
  <c r="C90" i="239"/>
  <c r="O89" i="239"/>
  <c r="N89" i="239"/>
  <c r="M89" i="239"/>
  <c r="L89" i="239"/>
  <c r="J89" i="239"/>
  <c r="AF7" i="239"/>
  <c r="G89" i="239"/>
  <c r="F89" i="239"/>
  <c r="AD7" i="239"/>
  <c r="E89" i="239"/>
  <c r="D89" i="239"/>
  <c r="AB7" i="239"/>
  <c r="C89" i="239"/>
  <c r="O88" i="239"/>
  <c r="N88" i="239"/>
  <c r="M88" i="239"/>
  <c r="L88" i="239"/>
  <c r="J88" i="239"/>
  <c r="AF6" i="239"/>
  <c r="G88" i="239"/>
  <c r="F88" i="239"/>
  <c r="AD6" i="239"/>
  <c r="E88" i="239"/>
  <c r="D88" i="239"/>
  <c r="AB6" i="239"/>
  <c r="C88" i="239"/>
  <c r="O87" i="239"/>
  <c r="N87" i="239"/>
  <c r="M87" i="239"/>
  <c r="L87" i="239"/>
  <c r="J87" i="239"/>
  <c r="AF5" i="239"/>
  <c r="G87" i="239"/>
  <c r="F87" i="239"/>
  <c r="AD5" i="239"/>
  <c r="E87" i="239"/>
  <c r="D87" i="239"/>
  <c r="AB5" i="239"/>
  <c r="C87" i="239"/>
  <c r="O86" i="239"/>
  <c r="N86" i="239"/>
  <c r="M86" i="239"/>
  <c r="L86" i="239"/>
  <c r="J86" i="239"/>
  <c r="AF4" i="239"/>
  <c r="G86" i="239"/>
  <c r="F86" i="239"/>
  <c r="AD4" i="239"/>
  <c r="E86" i="239"/>
  <c r="D86" i="239"/>
  <c r="AB4" i="239"/>
  <c r="C86" i="239"/>
  <c r="N85" i="239"/>
  <c r="F85" i="239"/>
  <c r="J83" i="239"/>
  <c r="C83" i="239"/>
  <c r="A65" i="239"/>
  <c r="A50" i="239"/>
  <c r="AB34" i="239"/>
  <c r="AB33" i="239"/>
  <c r="AB32" i="239"/>
  <c r="AB31" i="239"/>
  <c r="A32" i="239"/>
  <c r="AB30" i="239"/>
  <c r="AB29" i="239"/>
  <c r="AB28" i="239"/>
  <c r="AB27" i="239"/>
  <c r="AB26" i="239"/>
  <c r="AB25" i="239"/>
  <c r="AB24" i="239"/>
  <c r="AB23" i="239"/>
  <c r="AB22" i="239"/>
  <c r="AB21" i="239"/>
  <c r="AB20" i="239"/>
  <c r="AB19" i="239"/>
  <c r="AB18" i="239"/>
  <c r="G19" i="239"/>
  <c r="A19" i="239"/>
  <c r="AB17" i="239"/>
  <c r="AB16" i="239"/>
  <c r="AB15" i="239"/>
  <c r="D16" i="239"/>
  <c r="O14" i="239"/>
  <c r="D10" i="239"/>
  <c r="D9" i="239"/>
  <c r="O8" i="239"/>
  <c r="D8" i="239"/>
  <c r="A7" i="239"/>
  <c r="A4" i="239"/>
  <c r="AB2" i="239"/>
  <c r="A2" i="239"/>
  <c r="AD128" i="238"/>
  <c r="AB128" i="238"/>
  <c r="AD127" i="238"/>
  <c r="AB127" i="238"/>
  <c r="AD125" i="238"/>
  <c r="AB125" i="238"/>
  <c r="AD124" i="238"/>
  <c r="AB124" i="238"/>
  <c r="AB122" i="238"/>
  <c r="AB121" i="238"/>
  <c r="AB120" i="238"/>
  <c r="AB118" i="238"/>
  <c r="AD111" i="238"/>
  <c r="AB111" i="238"/>
  <c r="AD110" i="238"/>
  <c r="AB110" i="238"/>
  <c r="AD109" i="238"/>
  <c r="AB109" i="238"/>
  <c r="AD108" i="238"/>
  <c r="AB108" i="238"/>
  <c r="AD105" i="238"/>
  <c r="AB105" i="238"/>
  <c r="AD104" i="238"/>
  <c r="AB104" i="238"/>
  <c r="O91" i="238"/>
  <c r="N91" i="238"/>
  <c r="M91" i="238"/>
  <c r="L91" i="238"/>
  <c r="K91" i="238"/>
  <c r="AF9" i="238"/>
  <c r="G91" i="238"/>
  <c r="F91" i="238"/>
  <c r="AD9" i="238"/>
  <c r="E91" i="238"/>
  <c r="D91" i="238"/>
  <c r="AB9" i="238"/>
  <c r="C91" i="238"/>
  <c r="O90" i="238"/>
  <c r="N90" i="238"/>
  <c r="M90" i="238"/>
  <c r="L90" i="238"/>
  <c r="K90" i="238"/>
  <c r="AF8" i="238"/>
  <c r="G90" i="238"/>
  <c r="F90" i="238"/>
  <c r="AD8" i="238"/>
  <c r="E90" i="238"/>
  <c r="D90" i="238"/>
  <c r="AB8" i="238"/>
  <c r="C90" i="238"/>
  <c r="O89" i="238"/>
  <c r="N89" i="238"/>
  <c r="M89" i="238"/>
  <c r="L89" i="238"/>
  <c r="J89" i="238"/>
  <c r="AF7" i="238"/>
  <c r="G89" i="238"/>
  <c r="F89" i="238"/>
  <c r="AD7" i="238"/>
  <c r="E89" i="238"/>
  <c r="D89" i="238"/>
  <c r="AB7" i="238"/>
  <c r="C89" i="238"/>
  <c r="O88" i="238"/>
  <c r="N88" i="238"/>
  <c r="M88" i="238"/>
  <c r="L88" i="238"/>
  <c r="J88" i="238"/>
  <c r="AF6" i="238"/>
  <c r="G88" i="238"/>
  <c r="F88" i="238"/>
  <c r="AD6" i="238"/>
  <c r="E88" i="238"/>
  <c r="D88" i="238"/>
  <c r="AB6" i="238"/>
  <c r="C88" i="238"/>
  <c r="O87" i="238"/>
  <c r="N87" i="238"/>
  <c r="M87" i="238"/>
  <c r="L87" i="238"/>
  <c r="J87" i="238"/>
  <c r="AF5" i="238"/>
  <c r="G87" i="238"/>
  <c r="F87" i="238"/>
  <c r="AD5" i="238"/>
  <c r="E87" i="238"/>
  <c r="D87" i="238"/>
  <c r="AB5" i="238"/>
  <c r="C87" i="238"/>
  <c r="O86" i="238"/>
  <c r="N86" i="238"/>
  <c r="M86" i="238"/>
  <c r="L86" i="238"/>
  <c r="J86" i="238"/>
  <c r="AF4" i="238"/>
  <c r="G86" i="238"/>
  <c r="F86" i="238"/>
  <c r="AD4" i="238"/>
  <c r="E86" i="238"/>
  <c r="D86" i="238"/>
  <c r="AB4" i="238"/>
  <c r="C86" i="238"/>
  <c r="N85" i="238"/>
  <c r="F85" i="238"/>
  <c r="J83" i="238"/>
  <c r="C83" i="238"/>
  <c r="A65" i="238"/>
  <c r="AB34" i="238"/>
  <c r="AB33" i="238"/>
  <c r="AB32" i="238"/>
  <c r="AB31" i="238"/>
  <c r="A32" i="238"/>
  <c r="AB30" i="238"/>
  <c r="AB29" i="238"/>
  <c r="AB28" i="238"/>
  <c r="AB27" i="238"/>
  <c r="AB26" i="238"/>
  <c r="AB25" i="238"/>
  <c r="AB24" i="238"/>
  <c r="AB23" i="238"/>
  <c r="AB22" i="238"/>
  <c r="AB21" i="238"/>
  <c r="AB20" i="238"/>
  <c r="AB19" i="238"/>
  <c r="AB18" i="238"/>
  <c r="G19" i="238"/>
  <c r="AB17" i="238"/>
  <c r="AB16" i="238"/>
  <c r="AB15" i="238"/>
  <c r="D16" i="238"/>
  <c r="D15" i="238"/>
  <c r="O14" i="238"/>
  <c r="D14" i="238"/>
  <c r="D13" i="238"/>
  <c r="O10" i="238"/>
  <c r="D10" i="238"/>
  <c r="O9" i="238"/>
  <c r="D9" i="238"/>
  <c r="O8" i="238"/>
  <c r="D8" i="238"/>
  <c r="A7" i="238"/>
  <c r="A4" i="238"/>
  <c r="AB2" i="238"/>
  <c r="A2" i="238"/>
  <c r="AD128" i="237"/>
  <c r="AB128" i="237"/>
  <c r="AD127" i="237"/>
  <c r="AB127" i="237"/>
  <c r="AD125" i="237"/>
  <c r="AB125" i="237"/>
  <c r="AD124" i="237"/>
  <c r="AB124" i="237"/>
  <c r="AB122" i="237"/>
  <c r="AB121" i="237"/>
  <c r="AB120" i="237"/>
  <c r="AB118" i="237"/>
  <c r="AD111" i="237"/>
  <c r="AB111" i="237"/>
  <c r="AD110" i="237"/>
  <c r="AB110" i="237"/>
  <c r="AD109" i="237"/>
  <c r="AB109" i="237"/>
  <c r="AD108" i="237"/>
  <c r="AB108" i="237"/>
  <c r="AD105" i="237"/>
  <c r="AB105" i="237"/>
  <c r="AD104" i="237"/>
  <c r="AB104" i="237"/>
  <c r="O91" i="237"/>
  <c r="N91" i="237"/>
  <c r="M91" i="237"/>
  <c r="L91" i="237"/>
  <c r="K91" i="237"/>
  <c r="AF9" i="237"/>
  <c r="G91" i="237"/>
  <c r="F91" i="237"/>
  <c r="AD9" i="237"/>
  <c r="E91" i="237"/>
  <c r="D91" i="237"/>
  <c r="AB9" i="237"/>
  <c r="C91" i="237"/>
  <c r="O90" i="237"/>
  <c r="N90" i="237"/>
  <c r="M90" i="237"/>
  <c r="L90" i="237"/>
  <c r="K90" i="237"/>
  <c r="AF8" i="237"/>
  <c r="G90" i="237"/>
  <c r="F90" i="237"/>
  <c r="AD8" i="237"/>
  <c r="E90" i="237"/>
  <c r="D90" i="237"/>
  <c r="AB8" i="237"/>
  <c r="C90" i="237"/>
  <c r="O89" i="237"/>
  <c r="N89" i="237"/>
  <c r="M89" i="237"/>
  <c r="L89" i="237"/>
  <c r="J89" i="237"/>
  <c r="AF7" i="237"/>
  <c r="G89" i="237"/>
  <c r="F89" i="237"/>
  <c r="AD7" i="237"/>
  <c r="E89" i="237"/>
  <c r="D89" i="237"/>
  <c r="AB7" i="237"/>
  <c r="C89" i="237"/>
  <c r="O88" i="237"/>
  <c r="N88" i="237"/>
  <c r="M88" i="237"/>
  <c r="L88" i="237"/>
  <c r="J88" i="237"/>
  <c r="AF6" i="237"/>
  <c r="G88" i="237"/>
  <c r="F88" i="237"/>
  <c r="AD6" i="237"/>
  <c r="E88" i="237"/>
  <c r="D88" i="237"/>
  <c r="AB6" i="237"/>
  <c r="C88" i="237"/>
  <c r="O87" i="237"/>
  <c r="N87" i="237"/>
  <c r="M87" i="237"/>
  <c r="L87" i="237"/>
  <c r="J87" i="237"/>
  <c r="AF5" i="237"/>
  <c r="G87" i="237"/>
  <c r="F87" i="237"/>
  <c r="AD5" i="237"/>
  <c r="E87" i="237"/>
  <c r="D87" i="237"/>
  <c r="AB5" i="237"/>
  <c r="C87" i="237"/>
  <c r="O86" i="237"/>
  <c r="N86" i="237"/>
  <c r="M86" i="237"/>
  <c r="L86" i="237"/>
  <c r="J86" i="237"/>
  <c r="AF4" i="237"/>
  <c r="G86" i="237"/>
  <c r="F86" i="237"/>
  <c r="AD4" i="237"/>
  <c r="E86" i="237"/>
  <c r="D86" i="237"/>
  <c r="AB4" i="237"/>
  <c r="C86" i="237"/>
  <c r="N85" i="237"/>
  <c r="F85" i="237"/>
  <c r="J83" i="237"/>
  <c r="C83" i="237"/>
  <c r="A65" i="237"/>
  <c r="AB34" i="237"/>
  <c r="AB33" i="237"/>
  <c r="AB32" i="237"/>
  <c r="AB31" i="237"/>
  <c r="A32" i="237"/>
  <c r="AB30" i="237"/>
  <c r="AB29" i="237"/>
  <c r="AB28" i="237"/>
  <c r="AB27" i="237"/>
  <c r="AB26" i="237"/>
  <c r="AB25" i="237"/>
  <c r="AB24" i="237"/>
  <c r="AB23" i="237"/>
  <c r="AB22" i="237"/>
  <c r="AB21" i="237"/>
  <c r="AB20" i="237"/>
  <c r="AB19" i="237"/>
  <c r="AB18" i="237"/>
  <c r="G19" i="237"/>
  <c r="AB17" i="237"/>
  <c r="AB16" i="237"/>
  <c r="AB15" i="237"/>
  <c r="D16" i="237"/>
  <c r="D15" i="237"/>
  <c r="O14" i="237"/>
  <c r="D14" i="237"/>
  <c r="D13" i="237"/>
  <c r="O10" i="237"/>
  <c r="D10" i="237"/>
  <c r="O9" i="237"/>
  <c r="D9" i="237"/>
  <c r="O8" i="237"/>
  <c r="D8" i="237"/>
  <c r="A7" i="237"/>
  <c r="A4" i="237"/>
  <c r="AB2" i="237"/>
  <c r="A2" i="237"/>
  <c r="AD128" i="236"/>
  <c r="AB128" i="236"/>
  <c r="AD127" i="236"/>
  <c r="AB127" i="236"/>
  <c r="AD125" i="236"/>
  <c r="AB125" i="236"/>
  <c r="AD124" i="236"/>
  <c r="AB124" i="236"/>
  <c r="AB122" i="236"/>
  <c r="AB121" i="236"/>
  <c r="AB120" i="236"/>
  <c r="AB118" i="236"/>
  <c r="AD111" i="236"/>
  <c r="AB111" i="236"/>
  <c r="AD110" i="236"/>
  <c r="AB110" i="236"/>
  <c r="AD109" i="236"/>
  <c r="AB109" i="236"/>
  <c r="AD108" i="236"/>
  <c r="AB108" i="236"/>
  <c r="AD105" i="236"/>
  <c r="AB105" i="236"/>
  <c r="AD104" i="236"/>
  <c r="AB104" i="236"/>
  <c r="O91" i="236"/>
  <c r="N91" i="236"/>
  <c r="M91" i="236"/>
  <c r="L91" i="236"/>
  <c r="K91" i="236"/>
  <c r="AF9" i="236"/>
  <c r="G91" i="236"/>
  <c r="F91" i="236"/>
  <c r="AD9" i="236"/>
  <c r="E91" i="236"/>
  <c r="D91" i="236"/>
  <c r="AB9" i="236"/>
  <c r="C91" i="236"/>
  <c r="O90" i="236"/>
  <c r="N90" i="236"/>
  <c r="M90" i="236"/>
  <c r="L90" i="236"/>
  <c r="K90" i="236"/>
  <c r="AF8" i="236"/>
  <c r="G90" i="236"/>
  <c r="F90" i="236"/>
  <c r="AD8" i="236"/>
  <c r="E90" i="236"/>
  <c r="D90" i="236"/>
  <c r="AB8" i="236"/>
  <c r="C90" i="236"/>
  <c r="O89" i="236"/>
  <c r="N89" i="236"/>
  <c r="M89" i="236"/>
  <c r="L89" i="236"/>
  <c r="J89" i="236"/>
  <c r="AF7" i="236"/>
  <c r="G89" i="236"/>
  <c r="F89" i="236"/>
  <c r="AD7" i="236"/>
  <c r="E89" i="236"/>
  <c r="D89" i="236"/>
  <c r="AB7" i="236"/>
  <c r="C89" i="236"/>
  <c r="O88" i="236"/>
  <c r="N88" i="236"/>
  <c r="M88" i="236"/>
  <c r="L88" i="236"/>
  <c r="J88" i="236"/>
  <c r="AF6" i="236"/>
  <c r="G88" i="236"/>
  <c r="F88" i="236"/>
  <c r="AD6" i="236"/>
  <c r="E88" i="236"/>
  <c r="D88" i="236"/>
  <c r="AB6" i="236"/>
  <c r="C88" i="236"/>
  <c r="O87" i="236"/>
  <c r="N87" i="236"/>
  <c r="M87" i="236"/>
  <c r="L87" i="236"/>
  <c r="J87" i="236"/>
  <c r="AF5" i="236"/>
  <c r="G87" i="236"/>
  <c r="F87" i="236"/>
  <c r="AD5" i="236"/>
  <c r="E87" i="236"/>
  <c r="D87" i="236"/>
  <c r="AB5" i="236"/>
  <c r="C87" i="236"/>
  <c r="O86" i="236"/>
  <c r="N86" i="236"/>
  <c r="M86" i="236"/>
  <c r="L86" i="236"/>
  <c r="J86" i="236"/>
  <c r="AF4" i="236"/>
  <c r="G86" i="236"/>
  <c r="F86" i="236"/>
  <c r="AD4" i="236"/>
  <c r="E86" i="236"/>
  <c r="D86" i="236"/>
  <c r="AB4" i="236"/>
  <c r="C86" i="236"/>
  <c r="N85" i="236"/>
  <c r="F85" i="236"/>
  <c r="J83" i="236"/>
  <c r="C83" i="236"/>
  <c r="A65" i="236"/>
  <c r="AB34" i="236"/>
  <c r="AB33" i="236"/>
  <c r="AB32" i="236"/>
  <c r="AB31" i="236"/>
  <c r="A32" i="236"/>
  <c r="AB30" i="236"/>
  <c r="AB29" i="236"/>
  <c r="AB28" i="236"/>
  <c r="AB27" i="236"/>
  <c r="AB26" i="236"/>
  <c r="AB25" i="236"/>
  <c r="AB24" i="236"/>
  <c r="AB23" i="236"/>
  <c r="AB22" i="236"/>
  <c r="AB21" i="236"/>
  <c r="AB20" i="236"/>
  <c r="AB19" i="236"/>
  <c r="AB18" i="236"/>
  <c r="G19" i="236"/>
  <c r="AB17" i="236"/>
  <c r="AB16" i="236"/>
  <c r="AB15" i="236"/>
  <c r="D16" i="236"/>
  <c r="D15" i="236"/>
  <c r="O14" i="236"/>
  <c r="D14" i="236"/>
  <c r="D13" i="236"/>
  <c r="O10" i="236"/>
  <c r="D10" i="236"/>
  <c r="O9" i="236"/>
  <c r="D9" i="236"/>
  <c r="O8" i="236"/>
  <c r="D8" i="236"/>
  <c r="A7" i="236"/>
  <c r="A4" i="236"/>
  <c r="AB2" i="236"/>
  <c r="A2" i="236"/>
  <c r="AD128" i="235"/>
  <c r="AB128" i="235"/>
  <c r="AD127" i="235"/>
  <c r="AB127" i="235"/>
  <c r="AD125" i="235"/>
  <c r="AB125" i="235"/>
  <c r="AD124" i="235"/>
  <c r="AB124" i="235"/>
  <c r="AB122" i="235"/>
  <c r="AB121" i="235"/>
  <c r="AB120" i="235"/>
  <c r="AB118" i="235"/>
  <c r="AD111" i="235"/>
  <c r="AB111" i="235"/>
  <c r="AD110" i="235"/>
  <c r="AB110" i="235"/>
  <c r="AD109" i="235"/>
  <c r="AB109" i="235"/>
  <c r="AD108" i="235"/>
  <c r="AB108" i="235"/>
  <c r="AD105" i="235"/>
  <c r="AB105" i="235"/>
  <c r="AD104" i="235"/>
  <c r="AB104" i="235"/>
  <c r="O91" i="235"/>
  <c r="N91" i="235"/>
  <c r="M91" i="235"/>
  <c r="L91" i="235"/>
  <c r="K91" i="235"/>
  <c r="AF9" i="235"/>
  <c r="G91" i="235"/>
  <c r="F91" i="235"/>
  <c r="AD9" i="235"/>
  <c r="E91" i="235"/>
  <c r="D91" i="235"/>
  <c r="AB9" i="235"/>
  <c r="C91" i="235"/>
  <c r="O90" i="235"/>
  <c r="N90" i="235"/>
  <c r="M90" i="235"/>
  <c r="L90" i="235"/>
  <c r="K90" i="235"/>
  <c r="AF8" i="235"/>
  <c r="G90" i="235"/>
  <c r="F90" i="235"/>
  <c r="AD8" i="235"/>
  <c r="E90" i="235"/>
  <c r="D90" i="235"/>
  <c r="AB8" i="235"/>
  <c r="C90" i="235"/>
  <c r="O89" i="235"/>
  <c r="N89" i="235"/>
  <c r="M89" i="235"/>
  <c r="L89" i="235"/>
  <c r="J89" i="235"/>
  <c r="AF7" i="235"/>
  <c r="G89" i="235"/>
  <c r="F89" i="235"/>
  <c r="AD7" i="235"/>
  <c r="E89" i="235"/>
  <c r="D89" i="235"/>
  <c r="AB7" i="235"/>
  <c r="C89" i="235"/>
  <c r="O88" i="235"/>
  <c r="N88" i="235"/>
  <c r="M88" i="235"/>
  <c r="L88" i="235"/>
  <c r="J88" i="235"/>
  <c r="AF6" i="235"/>
  <c r="G88" i="235"/>
  <c r="F88" i="235"/>
  <c r="AD6" i="235"/>
  <c r="E88" i="235"/>
  <c r="D88" i="235"/>
  <c r="AB6" i="235"/>
  <c r="C88" i="235"/>
  <c r="O87" i="235"/>
  <c r="N87" i="235"/>
  <c r="M87" i="235"/>
  <c r="L87" i="235"/>
  <c r="J87" i="235"/>
  <c r="AF5" i="235"/>
  <c r="G87" i="235"/>
  <c r="F87" i="235"/>
  <c r="AD5" i="235"/>
  <c r="E87" i="235"/>
  <c r="D87" i="235"/>
  <c r="AB5" i="235"/>
  <c r="C87" i="235"/>
  <c r="O86" i="235"/>
  <c r="N86" i="235"/>
  <c r="M86" i="235"/>
  <c r="L86" i="235"/>
  <c r="J86" i="235"/>
  <c r="AF4" i="235"/>
  <c r="G86" i="235"/>
  <c r="F86" i="235"/>
  <c r="AD4" i="235"/>
  <c r="E86" i="235"/>
  <c r="D86" i="235"/>
  <c r="AB4" i="235"/>
  <c r="C86" i="235"/>
  <c r="N85" i="235"/>
  <c r="F85" i="235"/>
  <c r="J83" i="235"/>
  <c r="C83" i="235"/>
  <c r="A65" i="235"/>
  <c r="AB34" i="235"/>
  <c r="AB33" i="235"/>
  <c r="AB32" i="235"/>
  <c r="AB31" i="235"/>
  <c r="A32" i="235"/>
  <c r="AB30" i="235"/>
  <c r="AB29" i="235"/>
  <c r="AB28" i="235"/>
  <c r="AB27" i="235"/>
  <c r="AB26" i="235"/>
  <c r="AB25" i="235"/>
  <c r="AB24" i="235"/>
  <c r="AB23" i="235"/>
  <c r="AB22" i="235"/>
  <c r="AB21" i="235"/>
  <c r="AB20" i="235"/>
  <c r="AB19" i="235"/>
  <c r="AB18" i="235"/>
  <c r="G19" i="235"/>
  <c r="AB17" i="235"/>
  <c r="AB16" i="235"/>
  <c r="AB15" i="235"/>
  <c r="D16" i="235"/>
  <c r="D15" i="235"/>
  <c r="O14" i="235"/>
  <c r="D14" i="235"/>
  <c r="D13" i="235"/>
  <c r="O10" i="235"/>
  <c r="D10" i="235"/>
  <c r="O9" i="235"/>
  <c r="D9" i="235"/>
  <c r="O8" i="235"/>
  <c r="D8" i="235"/>
  <c r="A7" i="235"/>
  <c r="A4" i="235"/>
  <c r="AB2" i="235"/>
  <c r="A2" i="235"/>
  <c r="AD128" i="234"/>
  <c r="AB128" i="234"/>
  <c r="AD127" i="234"/>
  <c r="AB127" i="234"/>
  <c r="AD125" i="234"/>
  <c r="AB125" i="234"/>
  <c r="AD124" i="234"/>
  <c r="AB124" i="234"/>
  <c r="AB122" i="234"/>
  <c r="AB121" i="234"/>
  <c r="AB120" i="234"/>
  <c r="AB118" i="234"/>
  <c r="AD111" i="234"/>
  <c r="AB111" i="234"/>
  <c r="AD110" i="234"/>
  <c r="AB110" i="234"/>
  <c r="AD109" i="234"/>
  <c r="AB109" i="234"/>
  <c r="AD108" i="234"/>
  <c r="AB108" i="234"/>
  <c r="AD105" i="234"/>
  <c r="AB105" i="234"/>
  <c r="AD104" i="234"/>
  <c r="AB104" i="234"/>
  <c r="O91" i="234"/>
  <c r="N91" i="234"/>
  <c r="M91" i="234"/>
  <c r="L91" i="234"/>
  <c r="K91" i="234"/>
  <c r="AF9" i="234"/>
  <c r="G91" i="234"/>
  <c r="F91" i="234"/>
  <c r="AD9" i="234"/>
  <c r="E91" i="234"/>
  <c r="D91" i="234"/>
  <c r="AB9" i="234"/>
  <c r="C91" i="234"/>
  <c r="O90" i="234"/>
  <c r="N90" i="234"/>
  <c r="M90" i="234"/>
  <c r="L90" i="234"/>
  <c r="K90" i="234"/>
  <c r="AF8" i="234"/>
  <c r="G90" i="234"/>
  <c r="F90" i="234"/>
  <c r="AD8" i="234"/>
  <c r="E90" i="234"/>
  <c r="D90" i="234"/>
  <c r="AB8" i="234"/>
  <c r="C90" i="234"/>
  <c r="O89" i="234"/>
  <c r="N89" i="234"/>
  <c r="M89" i="234"/>
  <c r="L89" i="234"/>
  <c r="J89" i="234"/>
  <c r="AF7" i="234"/>
  <c r="G89" i="234"/>
  <c r="F89" i="234"/>
  <c r="AD7" i="234"/>
  <c r="E89" i="234"/>
  <c r="D89" i="234"/>
  <c r="AB7" i="234"/>
  <c r="C89" i="234"/>
  <c r="O88" i="234"/>
  <c r="N88" i="234"/>
  <c r="M88" i="234"/>
  <c r="L88" i="234"/>
  <c r="J88" i="234"/>
  <c r="AF6" i="234"/>
  <c r="G88" i="234"/>
  <c r="F88" i="234"/>
  <c r="AD6" i="234"/>
  <c r="E88" i="234"/>
  <c r="D88" i="234"/>
  <c r="AB6" i="234"/>
  <c r="C88" i="234"/>
  <c r="O87" i="234"/>
  <c r="N87" i="234"/>
  <c r="M87" i="234"/>
  <c r="L87" i="234"/>
  <c r="J87" i="234"/>
  <c r="AF5" i="234"/>
  <c r="G87" i="234"/>
  <c r="F87" i="234"/>
  <c r="AD5" i="234"/>
  <c r="E87" i="234"/>
  <c r="D87" i="234"/>
  <c r="AB5" i="234"/>
  <c r="C87" i="234"/>
  <c r="O86" i="234"/>
  <c r="N86" i="234"/>
  <c r="M86" i="234"/>
  <c r="L86" i="234"/>
  <c r="J86" i="234"/>
  <c r="AF4" i="234"/>
  <c r="G86" i="234"/>
  <c r="F86" i="234"/>
  <c r="AD4" i="234"/>
  <c r="E86" i="234"/>
  <c r="D86" i="234"/>
  <c r="AB4" i="234"/>
  <c r="C86" i="234"/>
  <c r="N85" i="234"/>
  <c r="F85" i="234"/>
  <c r="J83" i="234"/>
  <c r="C83" i="234"/>
  <c r="A65" i="234"/>
  <c r="AB34" i="234"/>
  <c r="AB33" i="234"/>
  <c r="AB32" i="234"/>
  <c r="AB31" i="234"/>
  <c r="A32" i="234"/>
  <c r="AB30" i="234"/>
  <c r="AB29" i="234"/>
  <c r="AB28" i="234"/>
  <c r="AB27" i="234"/>
  <c r="AB26" i="234"/>
  <c r="AB25" i="234"/>
  <c r="AB24" i="234"/>
  <c r="AB23" i="234"/>
  <c r="AB22" i="234"/>
  <c r="AB21" i="234"/>
  <c r="AB20" i="234"/>
  <c r="AB19" i="234"/>
  <c r="AB18" i="234"/>
  <c r="G19" i="234"/>
  <c r="AB17" i="234"/>
  <c r="AB16" i="234"/>
  <c r="AB15" i="234"/>
  <c r="D16" i="234"/>
  <c r="D15" i="234"/>
  <c r="O14" i="234"/>
  <c r="D14" i="234"/>
  <c r="D13" i="234"/>
  <c r="O10" i="234"/>
  <c r="D10" i="234"/>
  <c r="O9" i="234"/>
  <c r="D9" i="234"/>
  <c r="O8" i="234"/>
  <c r="D8" i="234"/>
  <c r="A7" i="234"/>
  <c r="A4" i="234"/>
  <c r="AB2" i="234"/>
  <c r="A2" i="234"/>
  <c r="AD128" i="233"/>
  <c r="AB128" i="233"/>
  <c r="AD127" i="233"/>
  <c r="AB127" i="233"/>
  <c r="AD125" i="233"/>
  <c r="AB125" i="233"/>
  <c r="AD124" i="233"/>
  <c r="AB124" i="233"/>
  <c r="AB122" i="233"/>
  <c r="AB121" i="233"/>
  <c r="AB120" i="233"/>
  <c r="AB118" i="233"/>
  <c r="AD111" i="233"/>
  <c r="AB111" i="233"/>
  <c r="AD110" i="233"/>
  <c r="AB110" i="233"/>
  <c r="AD109" i="233"/>
  <c r="AB109" i="233"/>
  <c r="AD108" i="233"/>
  <c r="AB108" i="233"/>
  <c r="AD105" i="233"/>
  <c r="AB105" i="233"/>
  <c r="AD104" i="233"/>
  <c r="AB104" i="233"/>
  <c r="O91" i="233"/>
  <c r="N91" i="233"/>
  <c r="M91" i="233"/>
  <c r="L91" i="233"/>
  <c r="K91" i="233"/>
  <c r="AF9" i="233"/>
  <c r="G91" i="233"/>
  <c r="F91" i="233"/>
  <c r="AD9" i="233"/>
  <c r="E91" i="233"/>
  <c r="D91" i="233"/>
  <c r="AB9" i="233"/>
  <c r="C91" i="233"/>
  <c r="O90" i="233"/>
  <c r="N90" i="233"/>
  <c r="M90" i="233"/>
  <c r="L90" i="233"/>
  <c r="K90" i="233"/>
  <c r="AF8" i="233"/>
  <c r="G90" i="233"/>
  <c r="F90" i="233"/>
  <c r="AD8" i="233"/>
  <c r="E90" i="233"/>
  <c r="D90" i="233"/>
  <c r="AB8" i="233"/>
  <c r="C90" i="233"/>
  <c r="O89" i="233"/>
  <c r="N89" i="233"/>
  <c r="M89" i="233"/>
  <c r="L89" i="233"/>
  <c r="J89" i="233"/>
  <c r="AF7" i="233"/>
  <c r="G89" i="233"/>
  <c r="F89" i="233"/>
  <c r="AD7" i="233"/>
  <c r="E89" i="233"/>
  <c r="D89" i="233"/>
  <c r="AB7" i="233"/>
  <c r="C89" i="233"/>
  <c r="O88" i="233"/>
  <c r="N88" i="233"/>
  <c r="M88" i="233"/>
  <c r="L88" i="233"/>
  <c r="J88" i="233"/>
  <c r="AF6" i="233"/>
  <c r="G88" i="233"/>
  <c r="F88" i="233"/>
  <c r="AD6" i="233"/>
  <c r="E88" i="233"/>
  <c r="D88" i="233"/>
  <c r="AB6" i="233"/>
  <c r="C88" i="233"/>
  <c r="O87" i="233"/>
  <c r="N87" i="233"/>
  <c r="M87" i="233"/>
  <c r="L87" i="233"/>
  <c r="J87" i="233"/>
  <c r="AF5" i="233"/>
  <c r="G87" i="233"/>
  <c r="F87" i="233"/>
  <c r="AD5" i="233"/>
  <c r="E87" i="233"/>
  <c r="D87" i="233"/>
  <c r="AB5" i="233"/>
  <c r="C87" i="233"/>
  <c r="O86" i="233"/>
  <c r="N86" i="233"/>
  <c r="M86" i="233"/>
  <c r="L86" i="233"/>
  <c r="J86" i="233"/>
  <c r="AF4" i="233"/>
  <c r="G86" i="233"/>
  <c r="F86" i="233"/>
  <c r="AD4" i="233"/>
  <c r="E86" i="233"/>
  <c r="D86" i="233"/>
  <c r="AB4" i="233"/>
  <c r="C86" i="233"/>
  <c r="N85" i="233"/>
  <c r="F85" i="233"/>
  <c r="J83" i="233"/>
  <c r="C83" i="233"/>
  <c r="A65" i="233"/>
  <c r="AB34" i="233"/>
  <c r="AB33" i="233"/>
  <c r="AB32" i="233"/>
  <c r="AB31" i="233"/>
  <c r="A32" i="233"/>
  <c r="AB30" i="233"/>
  <c r="AB29" i="233"/>
  <c r="AB28" i="233"/>
  <c r="AB27" i="233"/>
  <c r="AB26" i="233"/>
  <c r="AB25" i="233"/>
  <c r="AB24" i="233"/>
  <c r="AB23" i="233"/>
  <c r="AB22" i="233"/>
  <c r="AB21" i="233"/>
  <c r="AB20" i="233"/>
  <c r="AB19" i="233"/>
  <c r="AB18" i="233"/>
  <c r="G19" i="233"/>
  <c r="AB17" i="233"/>
  <c r="AB16" i="233"/>
  <c r="AB15" i="233"/>
  <c r="D16" i="233"/>
  <c r="D15" i="233"/>
  <c r="O14" i="233"/>
  <c r="D14" i="233"/>
  <c r="D13" i="233"/>
  <c r="O10" i="233"/>
  <c r="D10" i="233"/>
  <c r="O9" i="233"/>
  <c r="D9" i="233"/>
  <c r="O8" i="233"/>
  <c r="D8" i="233"/>
  <c r="A7" i="233"/>
  <c r="A4" i="233"/>
  <c r="AB2" i="233"/>
  <c r="A2" i="233"/>
  <c r="AD128" i="232"/>
  <c r="O10" i="232"/>
  <c r="AB128" i="232"/>
  <c r="AD127" i="232"/>
  <c r="O9" i="232"/>
  <c r="AB127" i="232"/>
  <c r="AD125" i="232"/>
  <c r="AB125" i="232"/>
  <c r="AD124" i="232"/>
  <c r="AB124" i="232"/>
  <c r="AB122" i="232"/>
  <c r="AB121" i="232"/>
  <c r="AB120" i="232"/>
  <c r="AB118" i="232"/>
  <c r="AD111" i="232"/>
  <c r="AB111" i="232"/>
  <c r="AD110" i="232"/>
  <c r="D15" i="232"/>
  <c r="AB110" i="232"/>
  <c r="AD109" i="232"/>
  <c r="D14" i="232"/>
  <c r="AB109" i="232"/>
  <c r="AD108" i="232"/>
  <c r="D13" i="232"/>
  <c r="AB108" i="232"/>
  <c r="AD105" i="232"/>
  <c r="AB105" i="232"/>
  <c r="AD104" i="232"/>
  <c r="AB104" i="232"/>
  <c r="O91" i="232"/>
  <c r="N91" i="232"/>
  <c r="M91" i="232"/>
  <c r="L91" i="232"/>
  <c r="K91" i="232"/>
  <c r="AF9" i="232"/>
  <c r="G91" i="232"/>
  <c r="F91" i="232"/>
  <c r="AD9" i="232"/>
  <c r="E91" i="232"/>
  <c r="D91" i="232"/>
  <c r="AB9" i="232"/>
  <c r="C91" i="232"/>
  <c r="O90" i="232"/>
  <c r="N90" i="232"/>
  <c r="M90" i="232"/>
  <c r="L90" i="232"/>
  <c r="K90" i="232"/>
  <c r="AF8" i="232"/>
  <c r="G90" i="232"/>
  <c r="F90" i="232"/>
  <c r="AD8" i="232"/>
  <c r="E90" i="232"/>
  <c r="D90" i="232"/>
  <c r="AB8" i="232"/>
  <c r="C90" i="232"/>
  <c r="O89" i="232"/>
  <c r="N89" i="232"/>
  <c r="M89" i="232"/>
  <c r="L89" i="232"/>
  <c r="J89" i="232"/>
  <c r="AF7" i="232"/>
  <c r="G89" i="232"/>
  <c r="F89" i="232"/>
  <c r="AD7" i="232"/>
  <c r="E89" i="232"/>
  <c r="D89" i="232"/>
  <c r="AB7" i="232"/>
  <c r="C89" i="232"/>
  <c r="O88" i="232"/>
  <c r="N88" i="232"/>
  <c r="M88" i="232"/>
  <c r="L88" i="232"/>
  <c r="J88" i="232"/>
  <c r="AF6" i="232"/>
  <c r="G88" i="232"/>
  <c r="F88" i="232"/>
  <c r="AD6" i="232"/>
  <c r="E88" i="232"/>
  <c r="D88" i="232"/>
  <c r="AB6" i="232"/>
  <c r="C88" i="232"/>
  <c r="O87" i="232"/>
  <c r="N87" i="232"/>
  <c r="M87" i="232"/>
  <c r="L87" i="232"/>
  <c r="J87" i="232"/>
  <c r="AF5" i="232"/>
  <c r="G87" i="232"/>
  <c r="F87" i="232"/>
  <c r="AD5" i="232"/>
  <c r="E87" i="232"/>
  <c r="D87" i="232"/>
  <c r="AB5" i="232"/>
  <c r="C87" i="232"/>
  <c r="O86" i="232"/>
  <c r="N86" i="232"/>
  <c r="M86" i="232"/>
  <c r="L86" i="232"/>
  <c r="J86" i="232"/>
  <c r="AF4" i="232"/>
  <c r="G86" i="232"/>
  <c r="F86" i="232"/>
  <c r="AD4" i="232"/>
  <c r="E86" i="232"/>
  <c r="D86" i="232"/>
  <c r="AB4" i="232"/>
  <c r="C86" i="232"/>
  <c r="N85" i="232"/>
  <c r="F85" i="232"/>
  <c r="J83" i="232"/>
  <c r="C83" i="232"/>
  <c r="A65" i="232"/>
  <c r="A50" i="232"/>
  <c r="AB34" i="232"/>
  <c r="AB33" i="232"/>
  <c r="AB32" i="232"/>
  <c r="AB31" i="232"/>
  <c r="A32" i="232"/>
  <c r="AB30" i="232"/>
  <c r="AB29" i="232"/>
  <c r="AB28" i="232"/>
  <c r="AB27" i="232"/>
  <c r="AB26" i="232"/>
  <c r="AB25" i="232"/>
  <c r="AB24" i="232"/>
  <c r="AB23" i="232"/>
  <c r="AB22" i="232"/>
  <c r="AB21" i="232"/>
  <c r="AB20" i="232"/>
  <c r="AB19" i="232"/>
  <c r="AB18" i="232"/>
  <c r="G19" i="232"/>
  <c r="A19" i="232"/>
  <c r="AB17" i="232"/>
  <c r="AB16" i="232"/>
  <c r="AB15" i="232"/>
  <c r="D16" i="232"/>
  <c r="O14" i="232"/>
  <c r="D10" i="232"/>
  <c r="D9" i="232"/>
  <c r="O8" i="232"/>
  <c r="D8" i="232"/>
  <c r="A7" i="232"/>
  <c r="A4" i="232"/>
  <c r="AB2" i="232"/>
  <c r="A2" i="232"/>
  <c r="AD128" i="231"/>
  <c r="AB128" i="231"/>
  <c r="AD127" i="231"/>
  <c r="AB127" i="231"/>
  <c r="AD125" i="231"/>
  <c r="AB125" i="231"/>
  <c r="AD124" i="231"/>
  <c r="AB124" i="231"/>
  <c r="AB122" i="231"/>
  <c r="AB121" i="231"/>
  <c r="AB120" i="231"/>
  <c r="AB118" i="231"/>
  <c r="AD111" i="231"/>
  <c r="AB111" i="231"/>
  <c r="AD110" i="231"/>
  <c r="AB110" i="231"/>
  <c r="AD109" i="231"/>
  <c r="AB109" i="231"/>
  <c r="AD108" i="231"/>
  <c r="AB108" i="231"/>
  <c r="AD105" i="231"/>
  <c r="AB105" i="231"/>
  <c r="AD104" i="231"/>
  <c r="AB104" i="231"/>
  <c r="O91" i="231"/>
  <c r="N91" i="231"/>
  <c r="M91" i="231"/>
  <c r="L91" i="231"/>
  <c r="K91" i="231"/>
  <c r="AF9" i="231"/>
  <c r="G91" i="231"/>
  <c r="F91" i="231"/>
  <c r="AD9" i="231"/>
  <c r="E91" i="231"/>
  <c r="D91" i="231"/>
  <c r="AB9" i="231"/>
  <c r="C91" i="231"/>
  <c r="O90" i="231"/>
  <c r="N90" i="231"/>
  <c r="M90" i="231"/>
  <c r="L90" i="231"/>
  <c r="K90" i="231"/>
  <c r="AF8" i="231"/>
  <c r="G90" i="231"/>
  <c r="F90" i="231"/>
  <c r="AD8" i="231"/>
  <c r="E90" i="231"/>
  <c r="D90" i="231"/>
  <c r="AB8" i="231"/>
  <c r="C90" i="231"/>
  <c r="O89" i="231"/>
  <c r="N89" i="231"/>
  <c r="M89" i="231"/>
  <c r="L89" i="231"/>
  <c r="J89" i="231"/>
  <c r="AF7" i="231"/>
  <c r="G89" i="231"/>
  <c r="F89" i="231"/>
  <c r="AD7" i="231"/>
  <c r="E89" i="231"/>
  <c r="D89" i="231"/>
  <c r="AB7" i="231"/>
  <c r="C89" i="231"/>
  <c r="O88" i="231"/>
  <c r="N88" i="231"/>
  <c r="M88" i="231"/>
  <c r="L88" i="231"/>
  <c r="J88" i="231"/>
  <c r="AF6" i="231"/>
  <c r="G88" i="231"/>
  <c r="F88" i="231"/>
  <c r="AD6" i="231"/>
  <c r="E88" i="231"/>
  <c r="D88" i="231"/>
  <c r="AB6" i="231"/>
  <c r="C88" i="231"/>
  <c r="O87" i="231"/>
  <c r="N87" i="231"/>
  <c r="M87" i="231"/>
  <c r="L87" i="231"/>
  <c r="J87" i="231"/>
  <c r="AF5" i="231"/>
  <c r="G87" i="231"/>
  <c r="F87" i="231"/>
  <c r="AD5" i="231"/>
  <c r="E87" i="231"/>
  <c r="D87" i="231"/>
  <c r="AB5" i="231"/>
  <c r="C87" i="231"/>
  <c r="O86" i="231"/>
  <c r="N86" i="231"/>
  <c r="M86" i="231"/>
  <c r="L86" i="231"/>
  <c r="J86" i="231"/>
  <c r="AF4" i="231"/>
  <c r="G86" i="231"/>
  <c r="F86" i="231"/>
  <c r="AD4" i="231"/>
  <c r="E86" i="231"/>
  <c r="D86" i="231"/>
  <c r="AB4" i="231"/>
  <c r="C86" i="231"/>
  <c r="N85" i="231"/>
  <c r="F85" i="231"/>
  <c r="J83" i="231"/>
  <c r="C83" i="231"/>
  <c r="A65" i="231"/>
  <c r="AB34" i="231"/>
  <c r="AB33" i="231"/>
  <c r="AB32" i="231"/>
  <c r="AB31" i="231"/>
  <c r="A32" i="231"/>
  <c r="AB30" i="231"/>
  <c r="AB29" i="231"/>
  <c r="AB28" i="231"/>
  <c r="AB27" i="231"/>
  <c r="AB26" i="231"/>
  <c r="AB25" i="231"/>
  <c r="AB24" i="231"/>
  <c r="AB23" i="231"/>
  <c r="AB22" i="231"/>
  <c r="AB21" i="231"/>
  <c r="AB20" i="231"/>
  <c r="AB19" i="231"/>
  <c r="AB18" i="231"/>
  <c r="G19" i="231"/>
  <c r="AB17" i="231"/>
  <c r="AB16" i="231"/>
  <c r="AB15" i="231"/>
  <c r="D16" i="231"/>
  <c r="D15" i="231"/>
  <c r="O14" i="231"/>
  <c r="D14" i="231"/>
  <c r="D13" i="231"/>
  <c r="O10" i="231"/>
  <c r="D10" i="231"/>
  <c r="O9" i="231"/>
  <c r="D9" i="231"/>
  <c r="O8" i="231"/>
  <c r="D8" i="231"/>
  <c r="A7" i="231"/>
  <c r="A4" i="231"/>
  <c r="AB2" i="231"/>
  <c r="A2" i="231"/>
  <c r="AD128" i="230"/>
  <c r="AB128" i="230"/>
  <c r="AD127" i="230"/>
  <c r="AB127" i="230"/>
  <c r="AD125" i="230"/>
  <c r="AB125" i="230"/>
  <c r="AD124" i="230"/>
  <c r="AB124" i="230"/>
  <c r="AB122" i="230"/>
  <c r="AB121" i="230"/>
  <c r="AB120" i="230"/>
  <c r="AB118" i="230"/>
  <c r="AD111" i="230"/>
  <c r="AB111" i="230"/>
  <c r="AD110" i="230"/>
  <c r="AB110" i="230"/>
  <c r="AD109" i="230"/>
  <c r="AB109" i="230"/>
  <c r="AD108" i="230"/>
  <c r="AB108" i="230"/>
  <c r="AD105" i="230"/>
  <c r="AB105" i="230"/>
  <c r="AD104" i="230"/>
  <c r="AB104" i="230"/>
  <c r="O91" i="230"/>
  <c r="N91" i="230"/>
  <c r="M91" i="230"/>
  <c r="L91" i="230"/>
  <c r="K91" i="230"/>
  <c r="AF9" i="230"/>
  <c r="G91" i="230"/>
  <c r="F91" i="230"/>
  <c r="AD9" i="230"/>
  <c r="E91" i="230"/>
  <c r="D91" i="230"/>
  <c r="AB9" i="230"/>
  <c r="C91" i="230"/>
  <c r="O90" i="230"/>
  <c r="N90" i="230"/>
  <c r="M90" i="230"/>
  <c r="L90" i="230"/>
  <c r="K90" i="230"/>
  <c r="AF8" i="230"/>
  <c r="G90" i="230"/>
  <c r="F90" i="230"/>
  <c r="AD8" i="230"/>
  <c r="E90" i="230"/>
  <c r="D90" i="230"/>
  <c r="AB8" i="230"/>
  <c r="C90" i="230"/>
  <c r="O89" i="230"/>
  <c r="N89" i="230"/>
  <c r="M89" i="230"/>
  <c r="L89" i="230"/>
  <c r="J89" i="230"/>
  <c r="AF7" i="230"/>
  <c r="G89" i="230"/>
  <c r="F89" i="230"/>
  <c r="AD7" i="230"/>
  <c r="E89" i="230"/>
  <c r="D89" i="230"/>
  <c r="AB7" i="230"/>
  <c r="C89" i="230"/>
  <c r="O88" i="230"/>
  <c r="N88" i="230"/>
  <c r="M88" i="230"/>
  <c r="L88" i="230"/>
  <c r="J88" i="230"/>
  <c r="AF6" i="230"/>
  <c r="G88" i="230"/>
  <c r="F88" i="230"/>
  <c r="AD6" i="230"/>
  <c r="E88" i="230"/>
  <c r="D88" i="230"/>
  <c r="AB6" i="230"/>
  <c r="C88" i="230"/>
  <c r="O87" i="230"/>
  <c r="N87" i="230"/>
  <c r="M87" i="230"/>
  <c r="L87" i="230"/>
  <c r="J87" i="230"/>
  <c r="AF5" i="230"/>
  <c r="G87" i="230"/>
  <c r="F87" i="230"/>
  <c r="AD5" i="230"/>
  <c r="E87" i="230"/>
  <c r="D87" i="230"/>
  <c r="AB5" i="230"/>
  <c r="C87" i="230"/>
  <c r="O86" i="230"/>
  <c r="N86" i="230"/>
  <c r="M86" i="230"/>
  <c r="L86" i="230"/>
  <c r="J86" i="230"/>
  <c r="AF4" i="230"/>
  <c r="G86" i="230"/>
  <c r="F86" i="230"/>
  <c r="AD4" i="230"/>
  <c r="E86" i="230"/>
  <c r="D86" i="230"/>
  <c r="AB4" i="230"/>
  <c r="C86" i="230"/>
  <c r="N85" i="230"/>
  <c r="F85" i="230"/>
  <c r="J83" i="230"/>
  <c r="C83" i="230"/>
  <c r="A65" i="230"/>
  <c r="AB34" i="230"/>
  <c r="AB33" i="230"/>
  <c r="AB32" i="230"/>
  <c r="AB31" i="230"/>
  <c r="A32" i="230"/>
  <c r="AB30" i="230"/>
  <c r="AB29" i="230"/>
  <c r="AB28" i="230"/>
  <c r="AB27" i="230"/>
  <c r="AB26" i="230"/>
  <c r="AB25" i="230"/>
  <c r="AB24" i="230"/>
  <c r="AB23" i="230"/>
  <c r="AB22" i="230"/>
  <c r="AB21" i="230"/>
  <c r="AB20" i="230"/>
  <c r="AB19" i="230"/>
  <c r="AB18" i="230"/>
  <c r="G19" i="230"/>
  <c r="AB17" i="230"/>
  <c r="AB16" i="230"/>
  <c r="AB15" i="230"/>
  <c r="D16" i="230"/>
  <c r="D15" i="230"/>
  <c r="O14" i="230"/>
  <c r="D14" i="230"/>
  <c r="D13" i="230"/>
  <c r="O10" i="230"/>
  <c r="D10" i="230"/>
  <c r="O9" i="230"/>
  <c r="D9" i="230"/>
  <c r="O8" i="230"/>
  <c r="D8" i="230"/>
  <c r="A7" i="230"/>
  <c r="A4" i="230"/>
  <c r="AB2" i="230"/>
  <c r="A2" i="230"/>
  <c r="AD128" i="229"/>
  <c r="O10" i="229"/>
  <c r="AB128" i="229"/>
  <c r="AD127" i="229"/>
  <c r="O9" i="229"/>
  <c r="AB127" i="229"/>
  <c r="AD125" i="229"/>
  <c r="AB125" i="229"/>
  <c r="AD124" i="229"/>
  <c r="AB124" i="229"/>
  <c r="AB122" i="229"/>
  <c r="AB121" i="229"/>
  <c r="AB120" i="229"/>
  <c r="AB118" i="229"/>
  <c r="AD111" i="229"/>
  <c r="AB111" i="229"/>
  <c r="AD110" i="229"/>
  <c r="D15" i="229"/>
  <c r="AB110" i="229"/>
  <c r="AD109" i="229"/>
  <c r="D14" i="229"/>
  <c r="AB109" i="229"/>
  <c r="AD108" i="229"/>
  <c r="D13" i="229"/>
  <c r="AB108" i="229"/>
  <c r="AD105" i="229"/>
  <c r="AB105" i="229"/>
  <c r="AD104" i="229"/>
  <c r="AB104" i="229"/>
  <c r="O91" i="229"/>
  <c r="N91" i="229"/>
  <c r="M91" i="229"/>
  <c r="L91" i="229"/>
  <c r="K91" i="229"/>
  <c r="AF9" i="229"/>
  <c r="G91" i="229"/>
  <c r="F91" i="229"/>
  <c r="AD9" i="229"/>
  <c r="E91" i="229"/>
  <c r="D91" i="229"/>
  <c r="AB9" i="229"/>
  <c r="C91" i="229"/>
  <c r="O90" i="229"/>
  <c r="N90" i="229"/>
  <c r="M90" i="229"/>
  <c r="L90" i="229"/>
  <c r="K90" i="229"/>
  <c r="AF8" i="229"/>
  <c r="G90" i="229"/>
  <c r="F90" i="229"/>
  <c r="AD8" i="229"/>
  <c r="E90" i="229"/>
  <c r="D90" i="229"/>
  <c r="AB8" i="229"/>
  <c r="C90" i="229"/>
  <c r="O89" i="229"/>
  <c r="N89" i="229"/>
  <c r="M89" i="229"/>
  <c r="L89" i="229"/>
  <c r="J89" i="229"/>
  <c r="AF7" i="229"/>
  <c r="G89" i="229"/>
  <c r="F89" i="229"/>
  <c r="AD7" i="229"/>
  <c r="E89" i="229"/>
  <c r="D89" i="229"/>
  <c r="AB7" i="229"/>
  <c r="C89" i="229"/>
  <c r="O88" i="229"/>
  <c r="N88" i="229"/>
  <c r="M88" i="229"/>
  <c r="L88" i="229"/>
  <c r="J88" i="229"/>
  <c r="AF6" i="229"/>
  <c r="G88" i="229"/>
  <c r="F88" i="229"/>
  <c r="AD6" i="229"/>
  <c r="E88" i="229"/>
  <c r="D88" i="229"/>
  <c r="AB6" i="229"/>
  <c r="C88" i="229"/>
  <c r="O87" i="229"/>
  <c r="N87" i="229"/>
  <c r="M87" i="229"/>
  <c r="L87" i="229"/>
  <c r="J87" i="229"/>
  <c r="AF5" i="229"/>
  <c r="G87" i="229"/>
  <c r="F87" i="229"/>
  <c r="AD5" i="229"/>
  <c r="E87" i="229"/>
  <c r="D87" i="229"/>
  <c r="AB5" i="229"/>
  <c r="C87" i="229"/>
  <c r="O86" i="229"/>
  <c r="N86" i="229"/>
  <c r="M86" i="229"/>
  <c r="L86" i="229"/>
  <c r="J86" i="229"/>
  <c r="AF4" i="229"/>
  <c r="G86" i="229"/>
  <c r="F86" i="229"/>
  <c r="AD4" i="229"/>
  <c r="E86" i="229"/>
  <c r="D86" i="229"/>
  <c r="AB4" i="229"/>
  <c r="C86" i="229"/>
  <c r="N85" i="229"/>
  <c r="F85" i="229"/>
  <c r="J83" i="229"/>
  <c r="C83" i="229"/>
  <c r="A65" i="229"/>
  <c r="A50" i="229"/>
  <c r="AB34" i="229"/>
  <c r="AB33" i="229"/>
  <c r="AB32" i="229"/>
  <c r="AB31" i="229"/>
  <c r="A32" i="229"/>
  <c r="AB30" i="229"/>
  <c r="AB29" i="229"/>
  <c r="AB28" i="229"/>
  <c r="AB27" i="229"/>
  <c r="AB26" i="229"/>
  <c r="AB25" i="229"/>
  <c r="AB24" i="229"/>
  <c r="AB23" i="229"/>
  <c r="AB22" i="229"/>
  <c r="AB21" i="229"/>
  <c r="AB20" i="229"/>
  <c r="AB19" i="229"/>
  <c r="AB18" i="229"/>
  <c r="G19" i="229"/>
  <c r="A19" i="229"/>
  <c r="AB17" i="229"/>
  <c r="AB16" i="229"/>
  <c r="AB15" i="229"/>
  <c r="D16" i="229"/>
  <c r="O14" i="229"/>
  <c r="D10" i="229"/>
  <c r="D9" i="229"/>
  <c r="O8" i="229"/>
  <c r="D8" i="229"/>
  <c r="A7" i="229"/>
  <c r="A4" i="229"/>
  <c r="AB2" i="229"/>
  <c r="A2" i="229"/>
  <c r="AD128" i="228"/>
  <c r="AB128" i="228"/>
  <c r="AD127" i="228"/>
  <c r="AB127" i="228"/>
  <c r="AD125" i="228"/>
  <c r="AB125" i="228"/>
  <c r="AD124" i="228"/>
  <c r="AB124" i="228"/>
  <c r="AB122" i="228"/>
  <c r="AB121" i="228"/>
  <c r="AB120" i="228"/>
  <c r="AB118" i="228"/>
  <c r="AD111" i="228"/>
  <c r="AB111" i="228"/>
  <c r="AD110" i="228"/>
  <c r="AB110" i="228"/>
  <c r="AD109" i="228"/>
  <c r="AB109" i="228"/>
  <c r="AD108" i="228"/>
  <c r="AB108" i="228"/>
  <c r="AD105" i="228"/>
  <c r="AB105" i="228"/>
  <c r="AD104" i="228"/>
  <c r="AB104" i="228"/>
  <c r="O91" i="228"/>
  <c r="N91" i="228"/>
  <c r="M91" i="228"/>
  <c r="L91" i="228"/>
  <c r="K91" i="228"/>
  <c r="AF9" i="228"/>
  <c r="G91" i="228"/>
  <c r="F91" i="228"/>
  <c r="AD9" i="228"/>
  <c r="E91" i="228"/>
  <c r="D91" i="228"/>
  <c r="AB9" i="228"/>
  <c r="C91" i="228"/>
  <c r="O90" i="228"/>
  <c r="N90" i="228"/>
  <c r="M90" i="228"/>
  <c r="L90" i="228"/>
  <c r="K90" i="228"/>
  <c r="AF8" i="228"/>
  <c r="G90" i="228"/>
  <c r="F90" i="228"/>
  <c r="AD8" i="228"/>
  <c r="E90" i="228"/>
  <c r="D90" i="228"/>
  <c r="AB8" i="228"/>
  <c r="C90" i="228"/>
  <c r="O89" i="228"/>
  <c r="N89" i="228"/>
  <c r="M89" i="228"/>
  <c r="L89" i="228"/>
  <c r="J89" i="228"/>
  <c r="AF7" i="228"/>
  <c r="G89" i="228"/>
  <c r="F89" i="228"/>
  <c r="AD7" i="228"/>
  <c r="E89" i="228"/>
  <c r="D89" i="228"/>
  <c r="AB7" i="228"/>
  <c r="C89" i="228"/>
  <c r="O88" i="228"/>
  <c r="N88" i="228"/>
  <c r="M88" i="228"/>
  <c r="L88" i="228"/>
  <c r="J88" i="228"/>
  <c r="AF6" i="228"/>
  <c r="G88" i="228"/>
  <c r="F88" i="228"/>
  <c r="AD6" i="228"/>
  <c r="E88" i="228"/>
  <c r="D88" i="228"/>
  <c r="AB6" i="228"/>
  <c r="C88" i="228"/>
  <c r="O87" i="228"/>
  <c r="N87" i="228"/>
  <c r="M87" i="228"/>
  <c r="L87" i="228"/>
  <c r="J87" i="228"/>
  <c r="AF5" i="228"/>
  <c r="G87" i="228"/>
  <c r="F87" i="228"/>
  <c r="AD5" i="228"/>
  <c r="E87" i="228"/>
  <c r="D87" i="228"/>
  <c r="AB5" i="228"/>
  <c r="C87" i="228"/>
  <c r="O86" i="228"/>
  <c r="N86" i="228"/>
  <c r="M86" i="228"/>
  <c r="L86" i="228"/>
  <c r="J86" i="228"/>
  <c r="AF4" i="228"/>
  <c r="G86" i="228"/>
  <c r="F86" i="228"/>
  <c r="AD4" i="228"/>
  <c r="E86" i="228"/>
  <c r="D86" i="228"/>
  <c r="AB4" i="228"/>
  <c r="C86" i="228"/>
  <c r="N85" i="228"/>
  <c r="F85" i="228"/>
  <c r="J83" i="228"/>
  <c r="C83" i="228"/>
  <c r="A65" i="228"/>
  <c r="AB34" i="228"/>
  <c r="AB33" i="228"/>
  <c r="AB32" i="228"/>
  <c r="AB31" i="228"/>
  <c r="A32" i="228"/>
  <c r="AB30" i="228"/>
  <c r="AB29" i="228"/>
  <c r="AB28" i="228"/>
  <c r="AB27" i="228"/>
  <c r="AB26" i="228"/>
  <c r="AB25" i="228"/>
  <c r="AB24" i="228"/>
  <c r="AB23" i="228"/>
  <c r="AB22" i="228"/>
  <c r="AB21" i="228"/>
  <c r="AB20" i="228"/>
  <c r="AB19" i="228"/>
  <c r="AB18" i="228"/>
  <c r="G19" i="228"/>
  <c r="AB17" i="228"/>
  <c r="AB16" i="228"/>
  <c r="AB15" i="228"/>
  <c r="D16" i="228"/>
  <c r="D15" i="228"/>
  <c r="O14" i="228"/>
  <c r="D14" i="228"/>
  <c r="D13" i="228"/>
  <c r="O10" i="228"/>
  <c r="D10" i="228"/>
  <c r="O9" i="228"/>
  <c r="D9" i="228"/>
  <c r="O8" i="228"/>
  <c r="D8" i="228"/>
  <c r="A7" i="228"/>
  <c r="A4" i="228"/>
  <c r="AB2" i="228"/>
  <c r="A2" i="228"/>
  <c r="AD128" i="227"/>
  <c r="AB128" i="227"/>
  <c r="AD127" i="227"/>
  <c r="AB127" i="227"/>
  <c r="AD125" i="227"/>
  <c r="AB125" i="227"/>
  <c r="AD124" i="227"/>
  <c r="AB124" i="227"/>
  <c r="AB122" i="227"/>
  <c r="AB121" i="227"/>
  <c r="AB120" i="227"/>
  <c r="AB118" i="227"/>
  <c r="AD111" i="227"/>
  <c r="AB111" i="227"/>
  <c r="AD110" i="227"/>
  <c r="AB110" i="227"/>
  <c r="AD109" i="227"/>
  <c r="AB109" i="227"/>
  <c r="AD108" i="227"/>
  <c r="AB108" i="227"/>
  <c r="AD105" i="227"/>
  <c r="AB105" i="227"/>
  <c r="AD104" i="227"/>
  <c r="AB104" i="227"/>
  <c r="O91" i="227"/>
  <c r="N91" i="227"/>
  <c r="M91" i="227"/>
  <c r="L91" i="227"/>
  <c r="K91" i="227"/>
  <c r="AF9" i="227"/>
  <c r="G91" i="227"/>
  <c r="F91" i="227"/>
  <c r="AD9" i="227"/>
  <c r="E91" i="227"/>
  <c r="D91" i="227"/>
  <c r="AB9" i="227"/>
  <c r="C91" i="227"/>
  <c r="O90" i="227"/>
  <c r="N90" i="227"/>
  <c r="M90" i="227"/>
  <c r="L90" i="227"/>
  <c r="K90" i="227"/>
  <c r="AF8" i="227"/>
  <c r="G90" i="227"/>
  <c r="F90" i="227"/>
  <c r="AD8" i="227"/>
  <c r="E90" i="227"/>
  <c r="D90" i="227"/>
  <c r="AB8" i="227"/>
  <c r="C90" i="227"/>
  <c r="O89" i="227"/>
  <c r="N89" i="227"/>
  <c r="M89" i="227"/>
  <c r="L89" i="227"/>
  <c r="J89" i="227"/>
  <c r="AF7" i="227"/>
  <c r="G89" i="227"/>
  <c r="F89" i="227"/>
  <c r="AD7" i="227"/>
  <c r="E89" i="227"/>
  <c r="D89" i="227"/>
  <c r="AB7" i="227"/>
  <c r="C89" i="227"/>
  <c r="O88" i="227"/>
  <c r="N88" i="227"/>
  <c r="M88" i="227"/>
  <c r="L88" i="227"/>
  <c r="J88" i="227"/>
  <c r="AF6" i="227"/>
  <c r="G88" i="227"/>
  <c r="F88" i="227"/>
  <c r="AD6" i="227"/>
  <c r="E88" i="227"/>
  <c r="D88" i="227"/>
  <c r="AB6" i="227"/>
  <c r="C88" i="227"/>
  <c r="O87" i="227"/>
  <c r="N87" i="227"/>
  <c r="M87" i="227"/>
  <c r="L87" i="227"/>
  <c r="J87" i="227"/>
  <c r="AF5" i="227"/>
  <c r="G87" i="227"/>
  <c r="F87" i="227"/>
  <c r="AD5" i="227"/>
  <c r="E87" i="227"/>
  <c r="D87" i="227"/>
  <c r="AB5" i="227"/>
  <c r="C87" i="227"/>
  <c r="O86" i="227"/>
  <c r="N86" i="227"/>
  <c r="M86" i="227"/>
  <c r="L86" i="227"/>
  <c r="J86" i="227"/>
  <c r="AF4" i="227"/>
  <c r="G86" i="227"/>
  <c r="F86" i="227"/>
  <c r="AD4" i="227"/>
  <c r="E86" i="227"/>
  <c r="D86" i="227"/>
  <c r="AB4" i="227"/>
  <c r="C86" i="227"/>
  <c r="N85" i="227"/>
  <c r="F85" i="227"/>
  <c r="J83" i="227"/>
  <c r="C83" i="227"/>
  <c r="A65" i="227"/>
  <c r="AB34" i="227"/>
  <c r="AB33" i="227"/>
  <c r="AB32" i="227"/>
  <c r="AB31" i="227"/>
  <c r="A32" i="227"/>
  <c r="AB30" i="227"/>
  <c r="AB29" i="227"/>
  <c r="AB28" i="227"/>
  <c r="AB27" i="227"/>
  <c r="AB26" i="227"/>
  <c r="AB25" i="227"/>
  <c r="AB24" i="227"/>
  <c r="AB23" i="227"/>
  <c r="AB22" i="227"/>
  <c r="AB21" i="227"/>
  <c r="AB20" i="227"/>
  <c r="AB19" i="227"/>
  <c r="AB18" i="227"/>
  <c r="G19" i="227"/>
  <c r="AB17" i="227"/>
  <c r="AB16" i="227"/>
  <c r="AB15" i="227"/>
  <c r="D16" i="227"/>
  <c r="D15" i="227"/>
  <c r="O14" i="227"/>
  <c r="D14" i="227"/>
  <c r="D13" i="227"/>
  <c r="O10" i="227"/>
  <c r="D10" i="227"/>
  <c r="O9" i="227"/>
  <c r="D9" i="227"/>
  <c r="O8" i="227"/>
  <c r="D8" i="227"/>
  <c r="A7" i="227"/>
  <c r="A4" i="227"/>
  <c r="AB2" i="227"/>
  <c r="A2" i="227"/>
  <c r="AD128" i="226"/>
  <c r="O10" i="226"/>
  <c r="AB128" i="226"/>
  <c r="AD127" i="226"/>
  <c r="O9" i="226"/>
  <c r="AB127" i="226"/>
  <c r="AD125" i="226"/>
  <c r="AB125" i="226"/>
  <c r="AD124" i="226"/>
  <c r="AB124" i="226"/>
  <c r="AB122" i="226"/>
  <c r="AB121" i="226"/>
  <c r="AB120" i="226"/>
  <c r="AB118" i="226"/>
  <c r="AD111" i="226"/>
  <c r="AB111" i="226"/>
  <c r="AD110" i="226"/>
  <c r="D15" i="226"/>
  <c r="AB110" i="226"/>
  <c r="AD109" i="226"/>
  <c r="D14" i="226"/>
  <c r="AB109" i="226"/>
  <c r="AD108" i="226"/>
  <c r="D13" i="226"/>
  <c r="AB108" i="226"/>
  <c r="AD105" i="226"/>
  <c r="AB105" i="226"/>
  <c r="AD104" i="226"/>
  <c r="AB104" i="226"/>
  <c r="O91" i="226"/>
  <c r="N91" i="226"/>
  <c r="M91" i="226"/>
  <c r="L91" i="226"/>
  <c r="K91" i="226"/>
  <c r="AF9" i="226"/>
  <c r="G91" i="226"/>
  <c r="F91" i="226"/>
  <c r="AD9" i="226"/>
  <c r="E91" i="226"/>
  <c r="D91" i="226"/>
  <c r="AB9" i="226"/>
  <c r="C91" i="226"/>
  <c r="O90" i="226"/>
  <c r="N90" i="226"/>
  <c r="M90" i="226"/>
  <c r="L90" i="226"/>
  <c r="K90" i="226"/>
  <c r="AF8" i="226"/>
  <c r="G90" i="226"/>
  <c r="F90" i="226"/>
  <c r="AD8" i="226"/>
  <c r="E90" i="226"/>
  <c r="D90" i="226"/>
  <c r="AB8" i="226"/>
  <c r="C90" i="226"/>
  <c r="O89" i="226"/>
  <c r="N89" i="226"/>
  <c r="M89" i="226"/>
  <c r="L89" i="226"/>
  <c r="J89" i="226"/>
  <c r="AF7" i="226"/>
  <c r="G89" i="226"/>
  <c r="F89" i="226"/>
  <c r="AD7" i="226"/>
  <c r="E89" i="226"/>
  <c r="D89" i="226"/>
  <c r="AB7" i="226"/>
  <c r="C89" i="226"/>
  <c r="O88" i="226"/>
  <c r="N88" i="226"/>
  <c r="M88" i="226"/>
  <c r="L88" i="226"/>
  <c r="J88" i="226"/>
  <c r="AF6" i="226"/>
  <c r="G88" i="226"/>
  <c r="F88" i="226"/>
  <c r="AD6" i="226"/>
  <c r="E88" i="226"/>
  <c r="D88" i="226"/>
  <c r="AB6" i="226"/>
  <c r="C88" i="226"/>
  <c r="O87" i="226"/>
  <c r="N87" i="226"/>
  <c r="M87" i="226"/>
  <c r="L87" i="226"/>
  <c r="J87" i="226"/>
  <c r="AF5" i="226"/>
  <c r="G87" i="226"/>
  <c r="F87" i="226"/>
  <c r="AD5" i="226"/>
  <c r="E87" i="226"/>
  <c r="D87" i="226"/>
  <c r="AB5" i="226"/>
  <c r="C87" i="226"/>
  <c r="O86" i="226"/>
  <c r="N86" i="226"/>
  <c r="M86" i="226"/>
  <c r="L86" i="226"/>
  <c r="J86" i="226"/>
  <c r="AF4" i="226"/>
  <c r="G86" i="226"/>
  <c r="F86" i="226"/>
  <c r="AD4" i="226"/>
  <c r="E86" i="226"/>
  <c r="D86" i="226"/>
  <c r="AB4" i="226"/>
  <c r="C86" i="226"/>
  <c r="N85" i="226"/>
  <c r="F85" i="226"/>
  <c r="J83" i="226"/>
  <c r="C83" i="226"/>
  <c r="A65" i="226"/>
  <c r="A50" i="226"/>
  <c r="AB34" i="226"/>
  <c r="AB33" i="226"/>
  <c r="AB32" i="226"/>
  <c r="AB31" i="226"/>
  <c r="A32" i="226"/>
  <c r="AB30" i="226"/>
  <c r="AB29" i="226"/>
  <c r="AB28" i="226"/>
  <c r="AB27" i="226"/>
  <c r="AB26" i="226"/>
  <c r="AB25" i="226"/>
  <c r="AB24" i="226"/>
  <c r="AB23" i="226"/>
  <c r="AB22" i="226"/>
  <c r="AB21" i="226"/>
  <c r="AB20" i="226"/>
  <c r="AB19" i="226"/>
  <c r="AB18" i="226"/>
  <c r="G19" i="226"/>
  <c r="A19" i="226"/>
  <c r="AB17" i="226"/>
  <c r="AB16" i="226"/>
  <c r="AB15" i="226"/>
  <c r="D16" i="226"/>
  <c r="O14" i="226"/>
  <c r="D10" i="226"/>
  <c r="D9" i="226"/>
  <c r="O8" i="226"/>
  <c r="D8" i="226"/>
  <c r="A7" i="226"/>
  <c r="A4" i="226"/>
  <c r="AB2" i="226"/>
  <c r="A2" i="226"/>
  <c r="AD128" i="225"/>
  <c r="O10" i="225"/>
  <c r="AB128" i="225"/>
  <c r="AD127" i="225"/>
  <c r="O9" i="225"/>
  <c r="AB127" i="225"/>
  <c r="AD125" i="225"/>
  <c r="AB125" i="225"/>
  <c r="AD124" i="225"/>
  <c r="AB124" i="225"/>
  <c r="AB122" i="225"/>
  <c r="AB121" i="225"/>
  <c r="AB120" i="225"/>
  <c r="AB118" i="225"/>
  <c r="AD111" i="225"/>
  <c r="AB111" i="225"/>
  <c r="AD110" i="225"/>
  <c r="D15" i="225"/>
  <c r="AB110" i="225"/>
  <c r="AD109" i="225"/>
  <c r="D14" i="225"/>
  <c r="AB109" i="225"/>
  <c r="AD108" i="225"/>
  <c r="D13" i="225"/>
  <c r="AB108" i="225"/>
  <c r="AD105" i="225"/>
  <c r="AB105" i="225"/>
  <c r="AD104" i="225"/>
  <c r="AB104" i="225"/>
  <c r="O91" i="225"/>
  <c r="N91" i="225"/>
  <c r="M91" i="225"/>
  <c r="L91" i="225"/>
  <c r="K91" i="225"/>
  <c r="AF9" i="225"/>
  <c r="G91" i="225"/>
  <c r="F91" i="225"/>
  <c r="AD9" i="225"/>
  <c r="E91" i="225"/>
  <c r="D91" i="225"/>
  <c r="AB9" i="225"/>
  <c r="C91" i="225"/>
  <c r="O90" i="225"/>
  <c r="N90" i="225"/>
  <c r="M90" i="225"/>
  <c r="L90" i="225"/>
  <c r="K90" i="225"/>
  <c r="AF8" i="225"/>
  <c r="G90" i="225"/>
  <c r="F90" i="225"/>
  <c r="AD8" i="225"/>
  <c r="E90" i="225"/>
  <c r="D90" i="225"/>
  <c r="AB8" i="225"/>
  <c r="C90" i="225"/>
  <c r="O89" i="225"/>
  <c r="N89" i="225"/>
  <c r="M89" i="225"/>
  <c r="L89" i="225"/>
  <c r="J89" i="225"/>
  <c r="AF7" i="225"/>
  <c r="G89" i="225"/>
  <c r="F89" i="225"/>
  <c r="AD7" i="225"/>
  <c r="E89" i="225"/>
  <c r="D89" i="225"/>
  <c r="AB7" i="225"/>
  <c r="C89" i="225"/>
  <c r="O88" i="225"/>
  <c r="N88" i="225"/>
  <c r="M88" i="225"/>
  <c r="L88" i="225"/>
  <c r="J88" i="225"/>
  <c r="AF6" i="225"/>
  <c r="G88" i="225"/>
  <c r="F88" i="225"/>
  <c r="AD6" i="225"/>
  <c r="E88" i="225"/>
  <c r="D88" i="225"/>
  <c r="AB6" i="225"/>
  <c r="C88" i="225"/>
  <c r="O87" i="225"/>
  <c r="N87" i="225"/>
  <c r="M87" i="225"/>
  <c r="L87" i="225"/>
  <c r="J87" i="225"/>
  <c r="AF5" i="225"/>
  <c r="G87" i="225"/>
  <c r="F87" i="225"/>
  <c r="AD5" i="225"/>
  <c r="E87" i="225"/>
  <c r="D87" i="225"/>
  <c r="AB5" i="225"/>
  <c r="C87" i="225"/>
  <c r="O86" i="225"/>
  <c r="N86" i="225"/>
  <c r="M86" i="225"/>
  <c r="L86" i="225"/>
  <c r="J86" i="225"/>
  <c r="AF4" i="225"/>
  <c r="G86" i="225"/>
  <c r="F86" i="225"/>
  <c r="AD4" i="225"/>
  <c r="E86" i="225"/>
  <c r="D86" i="225"/>
  <c r="AB4" i="225"/>
  <c r="C86" i="225"/>
  <c r="N85" i="225"/>
  <c r="F85" i="225"/>
  <c r="J83" i="225"/>
  <c r="C83" i="225"/>
  <c r="A65" i="225"/>
  <c r="A50" i="225"/>
  <c r="AB34" i="225"/>
  <c r="AB33" i="225"/>
  <c r="AB32" i="225"/>
  <c r="AB31" i="225"/>
  <c r="A32" i="225"/>
  <c r="AB30" i="225"/>
  <c r="AB29" i="225"/>
  <c r="AB28" i="225"/>
  <c r="AB27" i="225"/>
  <c r="AB26" i="225"/>
  <c r="AB25" i="225"/>
  <c r="AB24" i="225"/>
  <c r="AB23" i="225"/>
  <c r="AB22" i="225"/>
  <c r="AB21" i="225"/>
  <c r="AB20" i="225"/>
  <c r="AB19" i="225"/>
  <c r="AB18" i="225"/>
  <c r="G19" i="225"/>
  <c r="A19" i="225"/>
  <c r="AB17" i="225"/>
  <c r="AB16" i="225"/>
  <c r="AB15" i="225"/>
  <c r="D16" i="225"/>
  <c r="O14" i="225"/>
  <c r="D10" i="225"/>
  <c r="D9" i="225"/>
  <c r="O8" i="225"/>
  <c r="D8" i="225"/>
  <c r="A7" i="225"/>
  <c r="A4" i="225"/>
  <c r="AB2" i="225"/>
  <c r="A2" i="225"/>
  <c r="AD128" i="224"/>
  <c r="AB128" i="224"/>
  <c r="AD127" i="224"/>
  <c r="AB127" i="224"/>
  <c r="AD125" i="224"/>
  <c r="AB125" i="224"/>
  <c r="AD124" i="224"/>
  <c r="AB124" i="224"/>
  <c r="AB122" i="224"/>
  <c r="AB121" i="224"/>
  <c r="AB120" i="224"/>
  <c r="AB118" i="224"/>
  <c r="AD111" i="224"/>
  <c r="AB111" i="224"/>
  <c r="AD110" i="224"/>
  <c r="AB110" i="224"/>
  <c r="AD109" i="224"/>
  <c r="AB109" i="224"/>
  <c r="AD108" i="224"/>
  <c r="AB108" i="224"/>
  <c r="AD105" i="224"/>
  <c r="AB105" i="224"/>
  <c r="AD104" i="224"/>
  <c r="AB104" i="224"/>
  <c r="O91" i="224"/>
  <c r="N91" i="224"/>
  <c r="M91" i="224"/>
  <c r="L91" i="224"/>
  <c r="K91" i="224"/>
  <c r="AF9" i="224"/>
  <c r="G91" i="224"/>
  <c r="F91" i="224"/>
  <c r="AD9" i="224"/>
  <c r="E91" i="224"/>
  <c r="D91" i="224"/>
  <c r="AB9" i="224"/>
  <c r="C91" i="224"/>
  <c r="O90" i="224"/>
  <c r="N90" i="224"/>
  <c r="M90" i="224"/>
  <c r="L90" i="224"/>
  <c r="K90" i="224"/>
  <c r="AF8" i="224"/>
  <c r="G90" i="224"/>
  <c r="F90" i="224"/>
  <c r="AD8" i="224"/>
  <c r="E90" i="224"/>
  <c r="D90" i="224"/>
  <c r="AB8" i="224"/>
  <c r="C90" i="224"/>
  <c r="O89" i="224"/>
  <c r="N89" i="224"/>
  <c r="M89" i="224"/>
  <c r="L89" i="224"/>
  <c r="J89" i="224"/>
  <c r="AF7" i="224"/>
  <c r="G89" i="224"/>
  <c r="F89" i="224"/>
  <c r="AD7" i="224"/>
  <c r="E89" i="224"/>
  <c r="D89" i="224"/>
  <c r="AB7" i="224"/>
  <c r="C89" i="224"/>
  <c r="O88" i="224"/>
  <c r="N88" i="224"/>
  <c r="M88" i="224"/>
  <c r="L88" i="224"/>
  <c r="J88" i="224"/>
  <c r="AF6" i="224"/>
  <c r="G88" i="224"/>
  <c r="F88" i="224"/>
  <c r="AD6" i="224"/>
  <c r="E88" i="224"/>
  <c r="D88" i="224"/>
  <c r="AB6" i="224"/>
  <c r="C88" i="224"/>
  <c r="O87" i="224"/>
  <c r="N87" i="224"/>
  <c r="M87" i="224"/>
  <c r="L87" i="224"/>
  <c r="J87" i="224"/>
  <c r="AF5" i="224"/>
  <c r="G87" i="224"/>
  <c r="F87" i="224"/>
  <c r="AD5" i="224"/>
  <c r="E87" i="224"/>
  <c r="D87" i="224"/>
  <c r="AB5" i="224"/>
  <c r="C87" i="224"/>
  <c r="O86" i="224"/>
  <c r="N86" i="224"/>
  <c r="M86" i="224"/>
  <c r="L86" i="224"/>
  <c r="J86" i="224"/>
  <c r="AF4" i="224"/>
  <c r="G86" i="224"/>
  <c r="F86" i="224"/>
  <c r="AD4" i="224"/>
  <c r="E86" i="224"/>
  <c r="D86" i="224"/>
  <c r="AB4" i="224"/>
  <c r="C86" i="224"/>
  <c r="N85" i="224"/>
  <c r="F85" i="224"/>
  <c r="J83" i="224"/>
  <c r="C83" i="224"/>
  <c r="A65" i="224"/>
  <c r="AB34" i="224"/>
  <c r="AB33" i="224"/>
  <c r="AB32" i="224"/>
  <c r="AB31" i="224"/>
  <c r="A32" i="224"/>
  <c r="AB30" i="224"/>
  <c r="AB29" i="224"/>
  <c r="AB28" i="224"/>
  <c r="AB27" i="224"/>
  <c r="AB26" i="224"/>
  <c r="AB25" i="224"/>
  <c r="AB24" i="224"/>
  <c r="AB23" i="224"/>
  <c r="AB22" i="224"/>
  <c r="AB21" i="224"/>
  <c r="AB20" i="224"/>
  <c r="AB19" i="224"/>
  <c r="AB18" i="224"/>
  <c r="G19" i="224"/>
  <c r="AB17" i="224"/>
  <c r="AB16" i="224"/>
  <c r="AB15" i="224"/>
  <c r="D16" i="224"/>
  <c r="D15" i="224"/>
  <c r="O14" i="224"/>
  <c r="D14" i="224"/>
  <c r="D13" i="224"/>
  <c r="O10" i="224"/>
  <c r="D10" i="224"/>
  <c r="O9" i="224"/>
  <c r="D9" i="224"/>
  <c r="O8" i="224"/>
  <c r="D8" i="224"/>
  <c r="A7" i="224"/>
  <c r="A4" i="224"/>
  <c r="AB2" i="224"/>
  <c r="A2" i="224"/>
  <c r="AD128" i="223"/>
  <c r="AB128" i="223"/>
  <c r="AD127" i="223"/>
  <c r="AB127" i="223"/>
  <c r="AD125" i="223"/>
  <c r="AB125" i="223"/>
  <c r="AD124" i="223"/>
  <c r="AB124" i="223"/>
  <c r="AB122" i="223"/>
  <c r="AB121" i="223"/>
  <c r="AB120" i="223"/>
  <c r="AB118" i="223"/>
  <c r="AD111" i="223"/>
  <c r="AB111" i="223"/>
  <c r="AD110" i="223"/>
  <c r="AB110" i="223"/>
  <c r="AD109" i="223"/>
  <c r="AB109" i="223"/>
  <c r="AD108" i="223"/>
  <c r="AB108" i="223"/>
  <c r="AD105" i="223"/>
  <c r="AB105" i="223"/>
  <c r="AD104" i="223"/>
  <c r="AB104" i="223"/>
  <c r="O91" i="223"/>
  <c r="N91" i="223"/>
  <c r="M91" i="223"/>
  <c r="L91" i="223"/>
  <c r="K91" i="223"/>
  <c r="G91" i="223"/>
  <c r="F91" i="223"/>
  <c r="AD9" i="223"/>
  <c r="E91" i="223"/>
  <c r="D91" i="223"/>
  <c r="AB9" i="223"/>
  <c r="C91" i="223"/>
  <c r="O90" i="223"/>
  <c r="N90" i="223"/>
  <c r="M90" i="223"/>
  <c r="L90" i="223"/>
  <c r="K90" i="223"/>
  <c r="G90" i="223"/>
  <c r="F90" i="223"/>
  <c r="AD8" i="223"/>
  <c r="E90" i="223"/>
  <c r="D90" i="223"/>
  <c r="AB8" i="223"/>
  <c r="C90" i="223"/>
  <c r="O89" i="223"/>
  <c r="N89" i="223"/>
  <c r="M89" i="223"/>
  <c r="L89" i="223"/>
  <c r="J89" i="223"/>
  <c r="G89" i="223"/>
  <c r="F89" i="223"/>
  <c r="AD7" i="223"/>
  <c r="E89" i="223"/>
  <c r="D89" i="223"/>
  <c r="AB7" i="223"/>
  <c r="C89" i="223"/>
  <c r="O88" i="223"/>
  <c r="N88" i="223"/>
  <c r="M88" i="223"/>
  <c r="L88" i="223"/>
  <c r="J88" i="223"/>
  <c r="G88" i="223"/>
  <c r="F88" i="223"/>
  <c r="AD6" i="223"/>
  <c r="E88" i="223"/>
  <c r="D88" i="223"/>
  <c r="AB6" i="223"/>
  <c r="C88" i="223"/>
  <c r="O87" i="223"/>
  <c r="N87" i="223"/>
  <c r="M87" i="223"/>
  <c r="L87" i="223"/>
  <c r="J87" i="223"/>
  <c r="G87" i="223"/>
  <c r="F87" i="223"/>
  <c r="AD5" i="223"/>
  <c r="E87" i="223"/>
  <c r="D87" i="223"/>
  <c r="AB5" i="223"/>
  <c r="C87" i="223"/>
  <c r="O86" i="223"/>
  <c r="N86" i="223"/>
  <c r="M86" i="223"/>
  <c r="L86" i="223"/>
  <c r="J86" i="223"/>
  <c r="G86" i="223"/>
  <c r="F86" i="223"/>
  <c r="AD4" i="223"/>
  <c r="E86" i="223"/>
  <c r="D86" i="223"/>
  <c r="AB4" i="223"/>
  <c r="C86" i="223"/>
  <c r="N85" i="223"/>
  <c r="F85" i="223"/>
  <c r="J83" i="223"/>
  <c r="C83" i="223"/>
  <c r="A65" i="223"/>
  <c r="AB34" i="223"/>
  <c r="AB33" i="223"/>
  <c r="AB32" i="223"/>
  <c r="AB31" i="223"/>
  <c r="A32" i="223"/>
  <c r="AB30" i="223"/>
  <c r="AB29" i="223"/>
  <c r="AB28" i="223"/>
  <c r="AB27" i="223"/>
  <c r="AB26" i="223"/>
  <c r="AB25" i="223"/>
  <c r="AB24" i="223"/>
  <c r="AB23" i="223"/>
  <c r="AB22" i="223"/>
  <c r="AB21" i="223"/>
  <c r="AB20" i="223"/>
  <c r="AB19" i="223"/>
  <c r="AB18" i="223"/>
  <c r="G19" i="223"/>
  <c r="AB17" i="223"/>
  <c r="AB16" i="223"/>
  <c r="AB15" i="223"/>
  <c r="D16" i="223"/>
  <c r="D15" i="223"/>
  <c r="O14" i="223"/>
  <c r="D14" i="223"/>
  <c r="D13" i="223"/>
  <c r="O10" i="223"/>
  <c r="D10" i="223"/>
  <c r="O9" i="223"/>
  <c r="D9" i="223"/>
  <c r="O8" i="223"/>
  <c r="D8" i="223"/>
  <c r="A7" i="223"/>
  <c r="A4" i="223"/>
  <c r="AB2" i="223"/>
  <c r="A2" i="223"/>
  <c r="AD128" i="222"/>
  <c r="AB128" i="222"/>
  <c r="AD127" i="222"/>
  <c r="AB127" i="222"/>
  <c r="AD125" i="222"/>
  <c r="AB125" i="222"/>
  <c r="AD124" i="222"/>
  <c r="AB124" i="222"/>
  <c r="AB122" i="222"/>
  <c r="AB121" i="222"/>
  <c r="AB120" i="222"/>
  <c r="AB118" i="222"/>
  <c r="AD111" i="222"/>
  <c r="AB111" i="222"/>
  <c r="AD110" i="222"/>
  <c r="AB110" i="222"/>
  <c r="AD109" i="222"/>
  <c r="AB109" i="222"/>
  <c r="AD108" i="222"/>
  <c r="AB108" i="222"/>
  <c r="AD105" i="222"/>
  <c r="AB105" i="222"/>
  <c r="AD104" i="222"/>
  <c r="AB104" i="222"/>
  <c r="O91" i="222"/>
  <c r="N91" i="222"/>
  <c r="M91" i="222"/>
  <c r="L91" i="222"/>
  <c r="K91" i="222"/>
  <c r="AF9" i="222"/>
  <c r="G91" i="222"/>
  <c r="F91" i="222"/>
  <c r="AD9" i="222"/>
  <c r="E91" i="222"/>
  <c r="D91" i="222"/>
  <c r="AB9" i="222"/>
  <c r="C91" i="222"/>
  <c r="O90" i="222"/>
  <c r="N90" i="222"/>
  <c r="M90" i="222"/>
  <c r="L90" i="222"/>
  <c r="K90" i="222"/>
  <c r="AF8" i="222"/>
  <c r="G90" i="222"/>
  <c r="F90" i="222"/>
  <c r="AD8" i="222"/>
  <c r="E90" i="222"/>
  <c r="D90" i="222"/>
  <c r="AB8" i="222"/>
  <c r="C90" i="222"/>
  <c r="O89" i="222"/>
  <c r="N89" i="222"/>
  <c r="M89" i="222"/>
  <c r="L89" i="222"/>
  <c r="J89" i="222"/>
  <c r="AF7" i="222"/>
  <c r="G89" i="222"/>
  <c r="F89" i="222"/>
  <c r="AD7" i="222"/>
  <c r="E89" i="222"/>
  <c r="D89" i="222"/>
  <c r="AB7" i="222"/>
  <c r="C89" i="222"/>
  <c r="O88" i="222"/>
  <c r="N88" i="222"/>
  <c r="M88" i="222"/>
  <c r="L88" i="222"/>
  <c r="J88" i="222"/>
  <c r="AF6" i="222"/>
  <c r="G88" i="222"/>
  <c r="F88" i="222"/>
  <c r="AD6" i="222"/>
  <c r="E88" i="222"/>
  <c r="D88" i="222"/>
  <c r="AB6" i="222"/>
  <c r="C88" i="222"/>
  <c r="O87" i="222"/>
  <c r="N87" i="222"/>
  <c r="M87" i="222"/>
  <c r="L87" i="222"/>
  <c r="J87" i="222"/>
  <c r="AF5" i="222"/>
  <c r="G87" i="222"/>
  <c r="F87" i="222"/>
  <c r="AD5" i="222"/>
  <c r="E87" i="222"/>
  <c r="D87" i="222"/>
  <c r="AB5" i="222"/>
  <c r="C87" i="222"/>
  <c r="O86" i="222"/>
  <c r="N86" i="222"/>
  <c r="M86" i="222"/>
  <c r="L86" i="222"/>
  <c r="J86" i="222"/>
  <c r="AF4" i="222"/>
  <c r="G86" i="222"/>
  <c r="F86" i="222"/>
  <c r="AD4" i="222"/>
  <c r="E86" i="222"/>
  <c r="D86" i="222"/>
  <c r="AB4" i="222"/>
  <c r="C86" i="222"/>
  <c r="N85" i="222"/>
  <c r="F85" i="222"/>
  <c r="J83" i="222"/>
  <c r="C83" i="222"/>
  <c r="A65" i="222"/>
  <c r="AB34" i="222"/>
  <c r="AB33" i="222"/>
  <c r="AB32" i="222"/>
  <c r="AB31" i="222"/>
  <c r="A32" i="222"/>
  <c r="AB30" i="222"/>
  <c r="AB29" i="222"/>
  <c r="AB28" i="222"/>
  <c r="AB27" i="222"/>
  <c r="AB26" i="222"/>
  <c r="AB25" i="222"/>
  <c r="AB24" i="222"/>
  <c r="AB23" i="222"/>
  <c r="AB22" i="222"/>
  <c r="AB21" i="222"/>
  <c r="AB20" i="222"/>
  <c r="AB19" i="222"/>
  <c r="AB18" i="222"/>
  <c r="G19" i="222"/>
  <c r="AB17" i="222"/>
  <c r="AB16" i="222"/>
  <c r="AB15" i="222"/>
  <c r="D16" i="222"/>
  <c r="D15" i="222"/>
  <c r="O14" i="222"/>
  <c r="D14" i="222"/>
  <c r="D13" i="222"/>
  <c r="O10" i="222"/>
  <c r="D10" i="222"/>
  <c r="O9" i="222"/>
  <c r="D9" i="222"/>
  <c r="O8" i="222"/>
  <c r="D8" i="222"/>
  <c r="A7" i="222"/>
  <c r="A4" i="222"/>
  <c r="AB2" i="222"/>
  <c r="A2" i="222"/>
  <c r="AD128" i="221"/>
  <c r="AB128" i="221"/>
  <c r="AD127" i="221"/>
  <c r="AB127" i="221"/>
  <c r="AD125" i="221"/>
  <c r="AB125" i="221"/>
  <c r="AD124" i="221"/>
  <c r="AB124" i="221"/>
  <c r="AB122" i="221"/>
  <c r="AB121" i="221"/>
  <c r="AB120" i="221"/>
  <c r="AB118" i="221"/>
  <c r="AD111" i="221"/>
  <c r="AB111" i="221"/>
  <c r="AD110" i="221"/>
  <c r="AB110" i="221"/>
  <c r="AD109" i="221"/>
  <c r="AB109" i="221"/>
  <c r="AD108" i="221"/>
  <c r="AB108" i="221"/>
  <c r="AD105" i="221"/>
  <c r="AB105" i="221"/>
  <c r="AD104" i="221"/>
  <c r="AB104" i="221"/>
  <c r="O91" i="221"/>
  <c r="N91" i="221"/>
  <c r="M91" i="221"/>
  <c r="L91" i="221"/>
  <c r="K91" i="221"/>
  <c r="AF9" i="221"/>
  <c r="G91" i="221"/>
  <c r="F91" i="221"/>
  <c r="AD9" i="221"/>
  <c r="E91" i="221"/>
  <c r="D91" i="221"/>
  <c r="AB9" i="221"/>
  <c r="C91" i="221"/>
  <c r="O90" i="221"/>
  <c r="N90" i="221"/>
  <c r="M90" i="221"/>
  <c r="L90" i="221"/>
  <c r="K90" i="221"/>
  <c r="AF8" i="221"/>
  <c r="G90" i="221"/>
  <c r="F90" i="221"/>
  <c r="AD8" i="221"/>
  <c r="E90" i="221"/>
  <c r="D90" i="221"/>
  <c r="AB8" i="221"/>
  <c r="C90" i="221"/>
  <c r="O89" i="221"/>
  <c r="N89" i="221"/>
  <c r="M89" i="221"/>
  <c r="L89" i="221"/>
  <c r="J89" i="221"/>
  <c r="AF7" i="221"/>
  <c r="G89" i="221"/>
  <c r="F89" i="221"/>
  <c r="AD7" i="221"/>
  <c r="E89" i="221"/>
  <c r="D89" i="221"/>
  <c r="AB7" i="221"/>
  <c r="C89" i="221"/>
  <c r="O88" i="221"/>
  <c r="N88" i="221"/>
  <c r="M88" i="221"/>
  <c r="L88" i="221"/>
  <c r="J88" i="221"/>
  <c r="AF6" i="221"/>
  <c r="G88" i="221"/>
  <c r="F88" i="221"/>
  <c r="AD6" i="221"/>
  <c r="E88" i="221"/>
  <c r="D88" i="221"/>
  <c r="AB6" i="221"/>
  <c r="C88" i="221"/>
  <c r="O87" i="221"/>
  <c r="N87" i="221"/>
  <c r="M87" i="221"/>
  <c r="L87" i="221"/>
  <c r="J87" i="221"/>
  <c r="AF5" i="221"/>
  <c r="G87" i="221"/>
  <c r="F87" i="221"/>
  <c r="AD5" i="221"/>
  <c r="E87" i="221"/>
  <c r="D87" i="221"/>
  <c r="AB5" i="221"/>
  <c r="C87" i="221"/>
  <c r="O86" i="221"/>
  <c r="N86" i="221"/>
  <c r="M86" i="221"/>
  <c r="L86" i="221"/>
  <c r="J86" i="221"/>
  <c r="AF4" i="221"/>
  <c r="G86" i="221"/>
  <c r="F86" i="221"/>
  <c r="AD4" i="221"/>
  <c r="E86" i="221"/>
  <c r="D86" i="221"/>
  <c r="AB4" i="221"/>
  <c r="C86" i="221"/>
  <c r="N85" i="221"/>
  <c r="F85" i="221"/>
  <c r="J83" i="221"/>
  <c r="C83" i="221"/>
  <c r="A65" i="221"/>
  <c r="AB34" i="221"/>
  <c r="AB33" i="221"/>
  <c r="AB32" i="221"/>
  <c r="AB31" i="221"/>
  <c r="A32" i="221"/>
  <c r="AB30" i="221"/>
  <c r="AB29" i="221"/>
  <c r="AB28" i="221"/>
  <c r="AB27" i="221"/>
  <c r="AB26" i="221"/>
  <c r="AB25" i="221"/>
  <c r="AB24" i="221"/>
  <c r="AB23" i="221"/>
  <c r="AB22" i="221"/>
  <c r="AB21" i="221"/>
  <c r="AB20" i="221"/>
  <c r="AB19" i="221"/>
  <c r="AB18" i="221"/>
  <c r="G19" i="221"/>
  <c r="AB17" i="221"/>
  <c r="AB16" i="221"/>
  <c r="AB15" i="221"/>
  <c r="D16" i="221"/>
  <c r="D15" i="221"/>
  <c r="O14" i="221"/>
  <c r="D14" i="221"/>
  <c r="D13" i="221"/>
  <c r="O10" i="221"/>
  <c r="D10" i="221"/>
  <c r="O9" i="221"/>
  <c r="D9" i="221"/>
  <c r="O8" i="221"/>
  <c r="D8" i="221"/>
  <c r="A7" i="221"/>
  <c r="A4" i="221"/>
  <c r="AB2" i="221"/>
  <c r="A2" i="221"/>
  <c r="AD128" i="220"/>
  <c r="AB128" i="220"/>
  <c r="AD127" i="220"/>
  <c r="AB127" i="220"/>
  <c r="AD125" i="220"/>
  <c r="AB125" i="220"/>
  <c r="AD124" i="220"/>
  <c r="AB124" i="220"/>
  <c r="AB122" i="220"/>
  <c r="AB121" i="220"/>
  <c r="AB120" i="220"/>
  <c r="AB118" i="220"/>
  <c r="AD111" i="220"/>
  <c r="AB111" i="220"/>
  <c r="AD110" i="220"/>
  <c r="AB110" i="220"/>
  <c r="AD109" i="220"/>
  <c r="AB109" i="220"/>
  <c r="AD108" i="220"/>
  <c r="AB108" i="220"/>
  <c r="AD105" i="220"/>
  <c r="AB105" i="220"/>
  <c r="AD104" i="220"/>
  <c r="AB104" i="220"/>
  <c r="O91" i="220"/>
  <c r="N91" i="220"/>
  <c r="M91" i="220"/>
  <c r="L91" i="220"/>
  <c r="K91" i="220"/>
  <c r="AF9" i="220"/>
  <c r="G91" i="220"/>
  <c r="F91" i="220"/>
  <c r="AD9" i="220"/>
  <c r="E91" i="220"/>
  <c r="D91" i="220"/>
  <c r="AB9" i="220"/>
  <c r="C91" i="220"/>
  <c r="O90" i="220"/>
  <c r="N90" i="220"/>
  <c r="M90" i="220"/>
  <c r="L90" i="220"/>
  <c r="K90" i="220"/>
  <c r="AF8" i="220"/>
  <c r="G90" i="220"/>
  <c r="F90" i="220"/>
  <c r="AD8" i="220"/>
  <c r="E90" i="220"/>
  <c r="D90" i="220"/>
  <c r="AB8" i="220"/>
  <c r="C90" i="220"/>
  <c r="O89" i="220"/>
  <c r="N89" i="220"/>
  <c r="M89" i="220"/>
  <c r="L89" i="220"/>
  <c r="J89" i="220"/>
  <c r="AF7" i="220"/>
  <c r="G89" i="220"/>
  <c r="F89" i="220"/>
  <c r="AD7" i="220"/>
  <c r="E89" i="220"/>
  <c r="D89" i="220"/>
  <c r="AB7" i="220"/>
  <c r="C89" i="220"/>
  <c r="O88" i="220"/>
  <c r="N88" i="220"/>
  <c r="M88" i="220"/>
  <c r="L88" i="220"/>
  <c r="J88" i="220"/>
  <c r="AF6" i="220"/>
  <c r="G88" i="220"/>
  <c r="F88" i="220"/>
  <c r="AD6" i="220"/>
  <c r="E88" i="220"/>
  <c r="D88" i="220"/>
  <c r="AB6" i="220"/>
  <c r="C88" i="220"/>
  <c r="O87" i="220"/>
  <c r="N87" i="220"/>
  <c r="M87" i="220"/>
  <c r="L87" i="220"/>
  <c r="J87" i="220"/>
  <c r="AF5" i="220"/>
  <c r="G87" i="220"/>
  <c r="F87" i="220"/>
  <c r="AD5" i="220"/>
  <c r="E87" i="220"/>
  <c r="D87" i="220"/>
  <c r="AB5" i="220"/>
  <c r="C87" i="220"/>
  <c r="O86" i="220"/>
  <c r="N86" i="220"/>
  <c r="M86" i="220"/>
  <c r="L86" i="220"/>
  <c r="J86" i="220"/>
  <c r="AF4" i="220"/>
  <c r="G86" i="220"/>
  <c r="F86" i="220"/>
  <c r="AD4" i="220"/>
  <c r="E86" i="220"/>
  <c r="D86" i="220"/>
  <c r="AB4" i="220"/>
  <c r="C86" i="220"/>
  <c r="N85" i="220"/>
  <c r="F85" i="220"/>
  <c r="J83" i="220"/>
  <c r="C83" i="220"/>
  <c r="A65" i="220"/>
  <c r="AB34" i="220"/>
  <c r="AB33" i="220"/>
  <c r="AB32" i="220"/>
  <c r="AB31" i="220"/>
  <c r="A32" i="220"/>
  <c r="AB30" i="220"/>
  <c r="AB29" i="220"/>
  <c r="AB28" i="220"/>
  <c r="AB27" i="220"/>
  <c r="AB26" i="220"/>
  <c r="AB25" i="220"/>
  <c r="AB24" i="220"/>
  <c r="AB23" i="220"/>
  <c r="AB22" i="220"/>
  <c r="AB21" i="220"/>
  <c r="AB20" i="220"/>
  <c r="AB19" i="220"/>
  <c r="AB18" i="220"/>
  <c r="G19" i="220"/>
  <c r="AB17" i="220"/>
  <c r="AB16" i="220"/>
  <c r="AB15" i="220"/>
  <c r="D16" i="220"/>
  <c r="D15" i="220"/>
  <c r="O14" i="220"/>
  <c r="D14" i="220"/>
  <c r="D13" i="220"/>
  <c r="O10" i="220"/>
  <c r="D10" i="220"/>
  <c r="O9" i="220"/>
  <c r="D9" i="220"/>
  <c r="O8" i="220"/>
  <c r="D8" i="220"/>
  <c r="A7" i="220"/>
  <c r="A4" i="220"/>
  <c r="AB2" i="220"/>
  <c r="A2" i="220"/>
  <c r="AD128" i="219"/>
  <c r="AB128" i="219"/>
  <c r="AD127" i="219"/>
  <c r="AB127" i="219"/>
  <c r="AD125" i="219"/>
  <c r="AB125" i="219"/>
  <c r="AD124" i="219"/>
  <c r="AB124" i="219"/>
  <c r="AB122" i="219"/>
  <c r="AB121" i="219"/>
  <c r="AB120" i="219"/>
  <c r="AB118" i="219"/>
  <c r="AD111" i="219"/>
  <c r="AB111" i="219"/>
  <c r="AD110" i="219"/>
  <c r="AB110" i="219"/>
  <c r="AD109" i="219"/>
  <c r="AB109" i="219"/>
  <c r="AD108" i="219"/>
  <c r="AB108" i="219"/>
  <c r="AD105" i="219"/>
  <c r="AB105" i="219"/>
  <c r="AD104" i="219"/>
  <c r="AB104" i="219"/>
  <c r="O91" i="219"/>
  <c r="N91" i="219"/>
  <c r="M91" i="219"/>
  <c r="L91" i="219"/>
  <c r="K91" i="219"/>
  <c r="AF9" i="219"/>
  <c r="G91" i="219"/>
  <c r="F91" i="219"/>
  <c r="AD9" i="219"/>
  <c r="E91" i="219"/>
  <c r="D91" i="219"/>
  <c r="AB9" i="219"/>
  <c r="C91" i="219"/>
  <c r="O90" i="219"/>
  <c r="N90" i="219"/>
  <c r="M90" i="219"/>
  <c r="L90" i="219"/>
  <c r="K90" i="219"/>
  <c r="AF8" i="219"/>
  <c r="G90" i="219"/>
  <c r="F90" i="219"/>
  <c r="AD8" i="219"/>
  <c r="E90" i="219"/>
  <c r="D90" i="219"/>
  <c r="AB8" i="219"/>
  <c r="C90" i="219"/>
  <c r="O89" i="219"/>
  <c r="N89" i="219"/>
  <c r="M89" i="219"/>
  <c r="L89" i="219"/>
  <c r="J89" i="219"/>
  <c r="AF7" i="219"/>
  <c r="G89" i="219"/>
  <c r="F89" i="219"/>
  <c r="AD7" i="219"/>
  <c r="E89" i="219"/>
  <c r="D89" i="219"/>
  <c r="AB7" i="219"/>
  <c r="C89" i="219"/>
  <c r="O88" i="219"/>
  <c r="N88" i="219"/>
  <c r="M88" i="219"/>
  <c r="L88" i="219"/>
  <c r="J88" i="219"/>
  <c r="AF6" i="219"/>
  <c r="G88" i="219"/>
  <c r="F88" i="219"/>
  <c r="AD6" i="219"/>
  <c r="E88" i="219"/>
  <c r="D88" i="219"/>
  <c r="AB6" i="219"/>
  <c r="C88" i="219"/>
  <c r="O87" i="219"/>
  <c r="N87" i="219"/>
  <c r="M87" i="219"/>
  <c r="L87" i="219"/>
  <c r="J87" i="219"/>
  <c r="AF5" i="219"/>
  <c r="G87" i="219"/>
  <c r="F87" i="219"/>
  <c r="AD5" i="219"/>
  <c r="E87" i="219"/>
  <c r="D87" i="219"/>
  <c r="AB5" i="219"/>
  <c r="C87" i="219"/>
  <c r="O86" i="219"/>
  <c r="N86" i="219"/>
  <c r="M86" i="219"/>
  <c r="L86" i="219"/>
  <c r="J86" i="219"/>
  <c r="AF4" i="219"/>
  <c r="G86" i="219"/>
  <c r="F86" i="219"/>
  <c r="AD4" i="219"/>
  <c r="E86" i="219"/>
  <c r="D86" i="219"/>
  <c r="AB4" i="219"/>
  <c r="C86" i="219"/>
  <c r="N85" i="219"/>
  <c r="F85" i="219"/>
  <c r="J83" i="219"/>
  <c r="C83" i="219"/>
  <c r="A65" i="219"/>
  <c r="AB34" i="219"/>
  <c r="AB33" i="219"/>
  <c r="AB32" i="219"/>
  <c r="AB31" i="219"/>
  <c r="A32" i="219"/>
  <c r="AB30" i="219"/>
  <c r="AB29" i="219"/>
  <c r="AB28" i="219"/>
  <c r="AB27" i="219"/>
  <c r="AB26" i="219"/>
  <c r="AB25" i="219"/>
  <c r="AB24" i="219"/>
  <c r="AB23" i="219"/>
  <c r="AB22" i="219"/>
  <c r="AB21" i="219"/>
  <c r="AB20" i="219"/>
  <c r="AB19" i="219"/>
  <c r="AB18" i="219"/>
  <c r="G19" i="219"/>
  <c r="AB17" i="219"/>
  <c r="AB16" i="219"/>
  <c r="AB15" i="219"/>
  <c r="D16" i="219"/>
  <c r="D15" i="219"/>
  <c r="O14" i="219"/>
  <c r="D14" i="219"/>
  <c r="D13" i="219"/>
  <c r="O10" i="219"/>
  <c r="D10" i="219"/>
  <c r="O9" i="219"/>
  <c r="D9" i="219"/>
  <c r="O8" i="219"/>
  <c r="D8" i="219"/>
  <c r="A7" i="219"/>
  <c r="A4" i="219"/>
  <c r="AB2" i="219"/>
  <c r="A2" i="219"/>
  <c r="AD128" i="218"/>
  <c r="AB128" i="218"/>
  <c r="AD127" i="218"/>
  <c r="AB127" i="218"/>
  <c r="AD125" i="218"/>
  <c r="AB125" i="218"/>
  <c r="AD124" i="218"/>
  <c r="AB124" i="218"/>
  <c r="AB122" i="218"/>
  <c r="AB121" i="218"/>
  <c r="AB120" i="218"/>
  <c r="AB118" i="218"/>
  <c r="AD111" i="218"/>
  <c r="AB111" i="218"/>
  <c r="AD110" i="218"/>
  <c r="AB110" i="218"/>
  <c r="AD109" i="218"/>
  <c r="AB109" i="218"/>
  <c r="AD108" i="218"/>
  <c r="AB108" i="218"/>
  <c r="AD105" i="218"/>
  <c r="AB105" i="218"/>
  <c r="AD104" i="218"/>
  <c r="AB104" i="218"/>
  <c r="O91" i="218"/>
  <c r="N91" i="218"/>
  <c r="M91" i="218"/>
  <c r="L91" i="218"/>
  <c r="K91" i="218"/>
  <c r="AF9" i="218"/>
  <c r="G91" i="218"/>
  <c r="F91" i="218"/>
  <c r="AD9" i="218"/>
  <c r="E91" i="218"/>
  <c r="D91" i="218"/>
  <c r="AB9" i="218"/>
  <c r="C91" i="218"/>
  <c r="O90" i="218"/>
  <c r="N90" i="218"/>
  <c r="M90" i="218"/>
  <c r="L90" i="218"/>
  <c r="K90" i="218"/>
  <c r="AF8" i="218"/>
  <c r="G90" i="218"/>
  <c r="F90" i="218"/>
  <c r="AD8" i="218"/>
  <c r="E90" i="218"/>
  <c r="D90" i="218"/>
  <c r="AB8" i="218"/>
  <c r="C90" i="218"/>
  <c r="O89" i="218"/>
  <c r="N89" i="218"/>
  <c r="M89" i="218"/>
  <c r="L89" i="218"/>
  <c r="J89" i="218"/>
  <c r="AF7" i="218"/>
  <c r="G89" i="218"/>
  <c r="F89" i="218"/>
  <c r="AD7" i="218"/>
  <c r="E89" i="218"/>
  <c r="D89" i="218"/>
  <c r="AB7" i="218"/>
  <c r="C89" i="218"/>
  <c r="O88" i="218"/>
  <c r="N88" i="218"/>
  <c r="M88" i="218"/>
  <c r="L88" i="218"/>
  <c r="J88" i="218"/>
  <c r="AF6" i="218"/>
  <c r="G88" i="218"/>
  <c r="F88" i="218"/>
  <c r="AD6" i="218"/>
  <c r="E88" i="218"/>
  <c r="D88" i="218"/>
  <c r="AB6" i="218"/>
  <c r="C88" i="218"/>
  <c r="O87" i="218"/>
  <c r="N87" i="218"/>
  <c r="M87" i="218"/>
  <c r="L87" i="218"/>
  <c r="J87" i="218"/>
  <c r="AF5" i="218"/>
  <c r="G87" i="218"/>
  <c r="F87" i="218"/>
  <c r="AD5" i="218"/>
  <c r="E87" i="218"/>
  <c r="D87" i="218"/>
  <c r="AB5" i="218"/>
  <c r="C87" i="218"/>
  <c r="O86" i="218"/>
  <c r="N86" i="218"/>
  <c r="M86" i="218"/>
  <c r="L86" i="218"/>
  <c r="J86" i="218"/>
  <c r="AF4" i="218"/>
  <c r="G86" i="218"/>
  <c r="F86" i="218"/>
  <c r="AD4" i="218"/>
  <c r="E86" i="218"/>
  <c r="D86" i="218"/>
  <c r="AB4" i="218"/>
  <c r="C86" i="218"/>
  <c r="N85" i="218"/>
  <c r="F85" i="218"/>
  <c r="J83" i="218"/>
  <c r="C83" i="218"/>
  <c r="A65" i="218"/>
  <c r="AB34" i="218"/>
  <c r="AB33" i="218"/>
  <c r="AB32" i="218"/>
  <c r="AB31" i="218"/>
  <c r="A32" i="218"/>
  <c r="AB30" i="218"/>
  <c r="AB29" i="218"/>
  <c r="AB28" i="218"/>
  <c r="AB27" i="218"/>
  <c r="AB26" i="218"/>
  <c r="AB25" i="218"/>
  <c r="AB24" i="218"/>
  <c r="AB23" i="218"/>
  <c r="AB22" i="218"/>
  <c r="AB21" i="218"/>
  <c r="AB20" i="218"/>
  <c r="AB19" i="218"/>
  <c r="AB18" i="218"/>
  <c r="G19" i="218"/>
  <c r="AB17" i="218"/>
  <c r="AB16" i="218"/>
  <c r="AB15" i="218"/>
  <c r="D16" i="218"/>
  <c r="D15" i="218"/>
  <c r="O14" i="218"/>
  <c r="D14" i="218"/>
  <c r="D13" i="218"/>
  <c r="O10" i="218"/>
  <c r="D10" i="218"/>
  <c r="O9" i="218"/>
  <c r="D9" i="218"/>
  <c r="O8" i="218"/>
  <c r="D8" i="218"/>
  <c r="A7" i="218"/>
  <c r="A4" i="218"/>
  <c r="AB2" i="218"/>
  <c r="A2" i="218"/>
  <c r="AD128" i="217"/>
  <c r="AB128" i="217"/>
  <c r="AD127" i="217"/>
  <c r="AB127" i="217"/>
  <c r="AD125" i="217"/>
  <c r="AB125" i="217"/>
  <c r="AD124" i="217"/>
  <c r="AB124" i="217"/>
  <c r="AB122" i="217"/>
  <c r="AB121" i="217"/>
  <c r="AB120" i="217"/>
  <c r="AB118" i="217"/>
  <c r="AD111" i="217"/>
  <c r="AB111" i="217"/>
  <c r="AD110" i="217"/>
  <c r="AB110" i="217"/>
  <c r="AD109" i="217"/>
  <c r="AB109" i="217"/>
  <c r="AD108" i="217"/>
  <c r="AB108" i="217"/>
  <c r="AD105" i="217"/>
  <c r="AB105" i="217"/>
  <c r="AD104" i="217"/>
  <c r="AB104" i="217"/>
  <c r="O91" i="217"/>
  <c r="N91" i="217"/>
  <c r="M91" i="217"/>
  <c r="L91" i="217"/>
  <c r="K91" i="217"/>
  <c r="AF9" i="217"/>
  <c r="G91" i="217"/>
  <c r="F91" i="217"/>
  <c r="AD9" i="217"/>
  <c r="E91" i="217"/>
  <c r="D91" i="217"/>
  <c r="AB9" i="217"/>
  <c r="C91" i="217"/>
  <c r="O90" i="217"/>
  <c r="N90" i="217"/>
  <c r="M90" i="217"/>
  <c r="L90" i="217"/>
  <c r="K90" i="217"/>
  <c r="AF8" i="217"/>
  <c r="G90" i="217"/>
  <c r="F90" i="217"/>
  <c r="AD8" i="217"/>
  <c r="E90" i="217"/>
  <c r="D90" i="217"/>
  <c r="AB8" i="217"/>
  <c r="C90" i="217"/>
  <c r="O89" i="217"/>
  <c r="N89" i="217"/>
  <c r="M89" i="217"/>
  <c r="L89" i="217"/>
  <c r="J89" i="217"/>
  <c r="AF7" i="217"/>
  <c r="G89" i="217"/>
  <c r="F89" i="217"/>
  <c r="AD7" i="217"/>
  <c r="E89" i="217"/>
  <c r="D89" i="217"/>
  <c r="AB7" i="217"/>
  <c r="C89" i="217"/>
  <c r="O88" i="217"/>
  <c r="N88" i="217"/>
  <c r="M88" i="217"/>
  <c r="L88" i="217"/>
  <c r="J88" i="217"/>
  <c r="AF6" i="217"/>
  <c r="G88" i="217"/>
  <c r="F88" i="217"/>
  <c r="AD6" i="217"/>
  <c r="E88" i="217"/>
  <c r="D88" i="217"/>
  <c r="AB6" i="217"/>
  <c r="C88" i="217"/>
  <c r="O87" i="217"/>
  <c r="N87" i="217"/>
  <c r="M87" i="217"/>
  <c r="L87" i="217"/>
  <c r="J87" i="217"/>
  <c r="AF5" i="217"/>
  <c r="G87" i="217"/>
  <c r="F87" i="217"/>
  <c r="AD5" i="217"/>
  <c r="E87" i="217"/>
  <c r="D87" i="217"/>
  <c r="AB5" i="217"/>
  <c r="C87" i="217"/>
  <c r="O86" i="217"/>
  <c r="N86" i="217"/>
  <c r="M86" i="217"/>
  <c r="L86" i="217"/>
  <c r="J86" i="217"/>
  <c r="AF4" i="217"/>
  <c r="G86" i="217"/>
  <c r="F86" i="217"/>
  <c r="AD4" i="217"/>
  <c r="E86" i="217"/>
  <c r="D86" i="217"/>
  <c r="AB4" i="217"/>
  <c r="C86" i="217"/>
  <c r="N85" i="217"/>
  <c r="F85" i="217"/>
  <c r="J83" i="217"/>
  <c r="C83" i="217"/>
  <c r="A65" i="217"/>
  <c r="AB34" i="217"/>
  <c r="AB33" i="217"/>
  <c r="AB32" i="217"/>
  <c r="AB31" i="217"/>
  <c r="A32" i="217"/>
  <c r="AB30" i="217"/>
  <c r="AB29" i="217"/>
  <c r="AB28" i="217"/>
  <c r="AB27" i="217"/>
  <c r="AB26" i="217"/>
  <c r="AB25" i="217"/>
  <c r="AB24" i="217"/>
  <c r="AB23" i="217"/>
  <c r="AB22" i="217"/>
  <c r="AB21" i="217"/>
  <c r="AB20" i="217"/>
  <c r="AB19" i="217"/>
  <c r="AB18" i="217"/>
  <c r="G19" i="217"/>
  <c r="AB17" i="217"/>
  <c r="AB16" i="217"/>
  <c r="AB15" i="217"/>
  <c r="D16" i="217"/>
  <c r="D15" i="217"/>
  <c r="O14" i="217"/>
  <c r="D14" i="217"/>
  <c r="D13" i="217"/>
  <c r="O10" i="217"/>
  <c r="D10" i="217"/>
  <c r="O9" i="217"/>
  <c r="D9" i="217"/>
  <c r="O8" i="217"/>
  <c r="D8" i="217"/>
  <c r="A7" i="217"/>
  <c r="A4" i="217"/>
  <c r="AB2" i="217"/>
  <c r="A2" i="217"/>
  <c r="AD128" i="216"/>
  <c r="AB128" i="216"/>
  <c r="AD127" i="216"/>
  <c r="AB127" i="216"/>
  <c r="AD125" i="216"/>
  <c r="AB125" i="216"/>
  <c r="AD124" i="216"/>
  <c r="AB124" i="216"/>
  <c r="AB122" i="216"/>
  <c r="AB121" i="216"/>
  <c r="AB120" i="216"/>
  <c r="AB118" i="216"/>
  <c r="AD111" i="216"/>
  <c r="AB111" i="216"/>
  <c r="AD110" i="216"/>
  <c r="AB110" i="216"/>
  <c r="AD109" i="216"/>
  <c r="AB109" i="216"/>
  <c r="AD108" i="216"/>
  <c r="AB108" i="216"/>
  <c r="AD105" i="216"/>
  <c r="AB105" i="216"/>
  <c r="AD104" i="216"/>
  <c r="AB104" i="216"/>
  <c r="O91" i="216"/>
  <c r="N91" i="216"/>
  <c r="M91" i="216"/>
  <c r="L91" i="216"/>
  <c r="K91" i="216"/>
  <c r="AF9" i="216"/>
  <c r="G91" i="216"/>
  <c r="F91" i="216"/>
  <c r="AD9" i="216"/>
  <c r="E91" i="216"/>
  <c r="D91" i="216"/>
  <c r="AB9" i="216"/>
  <c r="C91" i="216"/>
  <c r="O90" i="216"/>
  <c r="N90" i="216"/>
  <c r="M90" i="216"/>
  <c r="L90" i="216"/>
  <c r="K90" i="216"/>
  <c r="AF8" i="216"/>
  <c r="G90" i="216"/>
  <c r="F90" i="216"/>
  <c r="AD8" i="216"/>
  <c r="E90" i="216"/>
  <c r="D90" i="216"/>
  <c r="AB8" i="216"/>
  <c r="C90" i="216"/>
  <c r="O89" i="216"/>
  <c r="N89" i="216"/>
  <c r="M89" i="216"/>
  <c r="L89" i="216"/>
  <c r="J89" i="216"/>
  <c r="AF7" i="216"/>
  <c r="G89" i="216"/>
  <c r="F89" i="216"/>
  <c r="AD7" i="216"/>
  <c r="E89" i="216"/>
  <c r="D89" i="216"/>
  <c r="AB7" i="216"/>
  <c r="C89" i="216"/>
  <c r="O88" i="216"/>
  <c r="N88" i="216"/>
  <c r="M88" i="216"/>
  <c r="L88" i="216"/>
  <c r="J88" i="216"/>
  <c r="AF6" i="216"/>
  <c r="G88" i="216"/>
  <c r="F88" i="216"/>
  <c r="AD6" i="216"/>
  <c r="E88" i="216"/>
  <c r="D88" i="216"/>
  <c r="AB6" i="216"/>
  <c r="C88" i="216"/>
  <c r="O87" i="216"/>
  <c r="N87" i="216"/>
  <c r="M87" i="216"/>
  <c r="L87" i="216"/>
  <c r="J87" i="216"/>
  <c r="AF5" i="216"/>
  <c r="G87" i="216"/>
  <c r="F87" i="216"/>
  <c r="AD5" i="216"/>
  <c r="E87" i="216"/>
  <c r="D87" i="216"/>
  <c r="AB5" i="216"/>
  <c r="C87" i="216"/>
  <c r="O86" i="216"/>
  <c r="N86" i="216"/>
  <c r="M86" i="216"/>
  <c r="L86" i="216"/>
  <c r="J86" i="216"/>
  <c r="AF4" i="216"/>
  <c r="G86" i="216"/>
  <c r="F86" i="216"/>
  <c r="AD4" i="216"/>
  <c r="E86" i="216"/>
  <c r="D86" i="216"/>
  <c r="AB4" i="216"/>
  <c r="C86" i="216"/>
  <c r="N85" i="216"/>
  <c r="F85" i="216"/>
  <c r="J83" i="216"/>
  <c r="C83" i="216"/>
  <c r="A65" i="216"/>
  <c r="A50" i="216"/>
  <c r="AB34" i="216"/>
  <c r="AB33" i="216"/>
  <c r="AB32" i="216"/>
  <c r="AB31" i="216"/>
  <c r="A32" i="216"/>
  <c r="AB30" i="216"/>
  <c r="AB29" i="216"/>
  <c r="AB28" i="216"/>
  <c r="AB27" i="216"/>
  <c r="AB26" i="216"/>
  <c r="AB25" i="216"/>
  <c r="AB24" i="216"/>
  <c r="AB23" i="216"/>
  <c r="AB22" i="216"/>
  <c r="AB21" i="216"/>
  <c r="AB20" i="216"/>
  <c r="AB19" i="216"/>
  <c r="AB18" i="216"/>
  <c r="G19" i="216"/>
  <c r="A19" i="216"/>
  <c r="AB17" i="216"/>
  <c r="AB16" i="216"/>
  <c r="AB15" i="216"/>
  <c r="D16" i="216"/>
  <c r="D15" i="216"/>
  <c r="O14" i="216"/>
  <c r="D14" i="216"/>
  <c r="D13" i="216"/>
  <c r="O10" i="216"/>
  <c r="D10" i="216"/>
  <c r="O9" i="216"/>
  <c r="D9" i="216"/>
  <c r="O8" i="216"/>
  <c r="D8" i="216"/>
  <c r="A7" i="216"/>
  <c r="A4" i="216"/>
  <c r="AB2" i="216"/>
  <c r="A2" i="216"/>
  <c r="AD128" i="215"/>
  <c r="AB128" i="215"/>
  <c r="AD127" i="215"/>
  <c r="AB127" i="215"/>
  <c r="AD125" i="215"/>
  <c r="AB125" i="215"/>
  <c r="AD124" i="215"/>
  <c r="AB124" i="215"/>
  <c r="AB122" i="215"/>
  <c r="AB121" i="215"/>
  <c r="AB120" i="215"/>
  <c r="AB118" i="215"/>
  <c r="AD111" i="215"/>
  <c r="AB111" i="215"/>
  <c r="AD110" i="215"/>
  <c r="AB110" i="215"/>
  <c r="AD109" i="215"/>
  <c r="AB109" i="215"/>
  <c r="AD108" i="215"/>
  <c r="AB108" i="215"/>
  <c r="AD105" i="215"/>
  <c r="AB105" i="215"/>
  <c r="AD104" i="215"/>
  <c r="AB104" i="215"/>
  <c r="O91" i="215"/>
  <c r="N91" i="215"/>
  <c r="M91" i="215"/>
  <c r="L91" i="215"/>
  <c r="K91" i="215"/>
  <c r="AF9" i="215"/>
  <c r="G91" i="215"/>
  <c r="F91" i="215"/>
  <c r="AD9" i="215"/>
  <c r="E91" i="215"/>
  <c r="D91" i="215"/>
  <c r="AB9" i="215"/>
  <c r="C91" i="215"/>
  <c r="O90" i="215"/>
  <c r="N90" i="215"/>
  <c r="M90" i="215"/>
  <c r="L90" i="215"/>
  <c r="K90" i="215"/>
  <c r="AF8" i="215"/>
  <c r="G90" i="215"/>
  <c r="F90" i="215"/>
  <c r="AD8" i="215"/>
  <c r="E90" i="215"/>
  <c r="D90" i="215"/>
  <c r="AB8" i="215"/>
  <c r="C90" i="215"/>
  <c r="O89" i="215"/>
  <c r="N89" i="215"/>
  <c r="M89" i="215"/>
  <c r="L89" i="215"/>
  <c r="J89" i="215"/>
  <c r="AF7" i="215"/>
  <c r="G89" i="215"/>
  <c r="F89" i="215"/>
  <c r="AD7" i="215"/>
  <c r="E89" i="215"/>
  <c r="D89" i="215"/>
  <c r="AB7" i="215"/>
  <c r="C89" i="215"/>
  <c r="O88" i="215"/>
  <c r="N88" i="215"/>
  <c r="M88" i="215"/>
  <c r="L88" i="215"/>
  <c r="J88" i="215"/>
  <c r="AF6" i="215"/>
  <c r="G88" i="215"/>
  <c r="F88" i="215"/>
  <c r="AD6" i="215"/>
  <c r="E88" i="215"/>
  <c r="D88" i="215"/>
  <c r="AB6" i="215"/>
  <c r="C88" i="215"/>
  <c r="O87" i="215"/>
  <c r="N87" i="215"/>
  <c r="M87" i="215"/>
  <c r="L87" i="215"/>
  <c r="J87" i="215"/>
  <c r="AF5" i="215"/>
  <c r="G87" i="215"/>
  <c r="F87" i="215"/>
  <c r="AD5" i="215"/>
  <c r="E87" i="215"/>
  <c r="D87" i="215"/>
  <c r="AB5" i="215"/>
  <c r="C87" i="215"/>
  <c r="O86" i="215"/>
  <c r="N86" i="215"/>
  <c r="M86" i="215"/>
  <c r="L86" i="215"/>
  <c r="J86" i="215"/>
  <c r="AF4" i="215"/>
  <c r="G86" i="215"/>
  <c r="F86" i="215"/>
  <c r="AD4" i="215"/>
  <c r="E86" i="215"/>
  <c r="D86" i="215"/>
  <c r="AB4" i="215"/>
  <c r="C86" i="215"/>
  <c r="N85" i="215"/>
  <c r="F85" i="215"/>
  <c r="J83" i="215"/>
  <c r="C83" i="215"/>
  <c r="A65" i="215"/>
  <c r="AB34" i="215"/>
  <c r="AB33" i="215"/>
  <c r="AB32" i="215"/>
  <c r="AB31" i="215"/>
  <c r="A32" i="215"/>
  <c r="AB30" i="215"/>
  <c r="AB29" i="215"/>
  <c r="AB28" i="215"/>
  <c r="AB27" i="215"/>
  <c r="AB26" i="215"/>
  <c r="AB25" i="215"/>
  <c r="AB24" i="215"/>
  <c r="AB23" i="215"/>
  <c r="AB22" i="215"/>
  <c r="AB21" i="215"/>
  <c r="AB20" i="215"/>
  <c r="AB19" i="215"/>
  <c r="AB18" i="215"/>
  <c r="G19" i="215"/>
  <c r="AB17" i="215"/>
  <c r="AB16" i="215"/>
  <c r="AB15" i="215"/>
  <c r="D16" i="215"/>
  <c r="D15" i="215"/>
  <c r="O14" i="215"/>
  <c r="D14" i="215"/>
  <c r="D13" i="215"/>
  <c r="O10" i="215"/>
  <c r="D10" i="215"/>
  <c r="O9" i="215"/>
  <c r="D9" i="215"/>
  <c r="O8" i="215"/>
  <c r="D8" i="215"/>
  <c r="A7" i="215"/>
  <c r="A4" i="215"/>
  <c r="AB2" i="215"/>
  <c r="A2" i="215"/>
  <c r="AD128" i="214"/>
  <c r="AB128" i="214"/>
  <c r="AD127" i="214"/>
  <c r="AB127" i="214"/>
  <c r="AD125" i="214"/>
  <c r="AB125" i="214"/>
  <c r="AD124" i="214"/>
  <c r="AB124" i="214"/>
  <c r="AB122" i="214"/>
  <c r="AB121" i="214"/>
  <c r="AB120" i="214"/>
  <c r="AB118" i="214"/>
  <c r="AD111" i="214"/>
  <c r="AB111" i="214"/>
  <c r="AD110" i="214"/>
  <c r="AB110" i="214"/>
  <c r="AD109" i="214"/>
  <c r="AB109" i="214"/>
  <c r="AD108" i="214"/>
  <c r="AB108" i="214"/>
  <c r="AD105" i="214"/>
  <c r="AB105" i="214"/>
  <c r="AD104" i="214"/>
  <c r="AB104" i="214"/>
  <c r="O91" i="214"/>
  <c r="N91" i="214"/>
  <c r="M91" i="214"/>
  <c r="L91" i="214"/>
  <c r="K91" i="214"/>
  <c r="AF9" i="214"/>
  <c r="G91" i="214"/>
  <c r="F91" i="214"/>
  <c r="AD9" i="214"/>
  <c r="E91" i="214"/>
  <c r="D91" i="214"/>
  <c r="AB9" i="214"/>
  <c r="C91" i="214"/>
  <c r="O90" i="214"/>
  <c r="N90" i="214"/>
  <c r="M90" i="214"/>
  <c r="L90" i="214"/>
  <c r="K90" i="214"/>
  <c r="AF8" i="214"/>
  <c r="G90" i="214"/>
  <c r="F90" i="214"/>
  <c r="AD8" i="214"/>
  <c r="E90" i="214"/>
  <c r="D90" i="214"/>
  <c r="AB8" i="214"/>
  <c r="C90" i="214"/>
  <c r="O89" i="214"/>
  <c r="N89" i="214"/>
  <c r="M89" i="214"/>
  <c r="L89" i="214"/>
  <c r="J89" i="214"/>
  <c r="AF7" i="214"/>
  <c r="G89" i="214"/>
  <c r="F89" i="214"/>
  <c r="AD7" i="214"/>
  <c r="E89" i="214"/>
  <c r="D89" i="214"/>
  <c r="AB7" i="214"/>
  <c r="C89" i="214"/>
  <c r="O88" i="214"/>
  <c r="N88" i="214"/>
  <c r="M88" i="214"/>
  <c r="L88" i="214"/>
  <c r="J88" i="214"/>
  <c r="AF6" i="214"/>
  <c r="G88" i="214"/>
  <c r="F88" i="214"/>
  <c r="AD6" i="214"/>
  <c r="E88" i="214"/>
  <c r="D88" i="214"/>
  <c r="AB6" i="214"/>
  <c r="C88" i="214"/>
  <c r="O87" i="214"/>
  <c r="N87" i="214"/>
  <c r="M87" i="214"/>
  <c r="L87" i="214"/>
  <c r="J87" i="214"/>
  <c r="AF5" i="214"/>
  <c r="G87" i="214"/>
  <c r="F87" i="214"/>
  <c r="AD5" i="214"/>
  <c r="E87" i="214"/>
  <c r="D87" i="214"/>
  <c r="AB5" i="214"/>
  <c r="C87" i="214"/>
  <c r="O86" i="214"/>
  <c r="N86" i="214"/>
  <c r="M86" i="214"/>
  <c r="L86" i="214"/>
  <c r="J86" i="214"/>
  <c r="AF4" i="214"/>
  <c r="G86" i="214"/>
  <c r="F86" i="214"/>
  <c r="AD4" i="214"/>
  <c r="E86" i="214"/>
  <c r="D86" i="214"/>
  <c r="AB4" i="214"/>
  <c r="C86" i="214"/>
  <c r="N85" i="214"/>
  <c r="F85" i="214"/>
  <c r="J83" i="214"/>
  <c r="C83" i="214"/>
  <c r="A65" i="214"/>
  <c r="AB34" i="214"/>
  <c r="AB33" i="214"/>
  <c r="AB32" i="214"/>
  <c r="AB31" i="214"/>
  <c r="A32" i="214"/>
  <c r="AB30" i="214"/>
  <c r="AB29" i="214"/>
  <c r="AB28" i="214"/>
  <c r="AB27" i="214"/>
  <c r="AB26" i="214"/>
  <c r="AB25" i="214"/>
  <c r="AB24" i="214"/>
  <c r="AB23" i="214"/>
  <c r="AB22" i="214"/>
  <c r="AB21" i="214"/>
  <c r="AB20" i="214"/>
  <c r="AB19" i="214"/>
  <c r="AB18" i="214"/>
  <c r="G19" i="214"/>
  <c r="AB17" i="214"/>
  <c r="AB16" i="214"/>
  <c r="AB15" i="214"/>
  <c r="D16" i="214"/>
  <c r="D15" i="214"/>
  <c r="O14" i="214"/>
  <c r="D14" i="214"/>
  <c r="D13" i="214"/>
  <c r="O10" i="214"/>
  <c r="D10" i="214"/>
  <c r="O9" i="214"/>
  <c r="D9" i="214"/>
  <c r="O8" i="214"/>
  <c r="D8" i="214"/>
  <c r="A7" i="214"/>
  <c r="A4" i="214"/>
  <c r="AB2" i="214"/>
  <c r="A2" i="214"/>
  <c r="AD128" i="213"/>
  <c r="AB128" i="213"/>
  <c r="AD127" i="213"/>
  <c r="AB127" i="213"/>
  <c r="AD125" i="213"/>
  <c r="AB125" i="213"/>
  <c r="AD124" i="213"/>
  <c r="AB124" i="213"/>
  <c r="AB122" i="213"/>
  <c r="AB121" i="213"/>
  <c r="AB120" i="213"/>
  <c r="AB118" i="213"/>
  <c r="AD111" i="213"/>
  <c r="AB111" i="213"/>
  <c r="AD110" i="213"/>
  <c r="AB110" i="213"/>
  <c r="AD109" i="213"/>
  <c r="AB109" i="213"/>
  <c r="AD108" i="213"/>
  <c r="AB108" i="213"/>
  <c r="AD105" i="213"/>
  <c r="AB105" i="213"/>
  <c r="AD104" i="213"/>
  <c r="AB104" i="213"/>
  <c r="O91" i="213"/>
  <c r="N91" i="213"/>
  <c r="M91" i="213"/>
  <c r="L91" i="213"/>
  <c r="K91" i="213"/>
  <c r="AF9" i="213"/>
  <c r="G91" i="213"/>
  <c r="F91" i="213"/>
  <c r="AD9" i="213"/>
  <c r="E91" i="213"/>
  <c r="D91" i="213"/>
  <c r="AB9" i="213"/>
  <c r="C91" i="213"/>
  <c r="O90" i="213"/>
  <c r="N90" i="213"/>
  <c r="M90" i="213"/>
  <c r="L90" i="213"/>
  <c r="K90" i="213"/>
  <c r="AF8" i="213"/>
  <c r="G90" i="213"/>
  <c r="F90" i="213"/>
  <c r="AD8" i="213"/>
  <c r="E90" i="213"/>
  <c r="D90" i="213"/>
  <c r="AB8" i="213"/>
  <c r="C90" i="213"/>
  <c r="O89" i="213"/>
  <c r="N89" i="213"/>
  <c r="M89" i="213"/>
  <c r="L89" i="213"/>
  <c r="J89" i="213"/>
  <c r="AF7" i="213"/>
  <c r="G89" i="213"/>
  <c r="F89" i="213"/>
  <c r="AD7" i="213"/>
  <c r="E89" i="213"/>
  <c r="D89" i="213"/>
  <c r="AB7" i="213"/>
  <c r="C89" i="213"/>
  <c r="O88" i="213"/>
  <c r="N88" i="213"/>
  <c r="M88" i="213"/>
  <c r="L88" i="213"/>
  <c r="J88" i="213"/>
  <c r="AF6" i="213"/>
  <c r="G88" i="213"/>
  <c r="F88" i="213"/>
  <c r="AD6" i="213"/>
  <c r="E88" i="213"/>
  <c r="D88" i="213"/>
  <c r="AB6" i="213"/>
  <c r="C88" i="213"/>
  <c r="O87" i="213"/>
  <c r="N87" i="213"/>
  <c r="M87" i="213"/>
  <c r="L87" i="213"/>
  <c r="J87" i="213"/>
  <c r="AF5" i="213"/>
  <c r="G87" i="213"/>
  <c r="F87" i="213"/>
  <c r="AD5" i="213"/>
  <c r="E87" i="213"/>
  <c r="D87" i="213"/>
  <c r="AB5" i="213"/>
  <c r="C87" i="213"/>
  <c r="O86" i="213"/>
  <c r="N86" i="213"/>
  <c r="M86" i="213"/>
  <c r="L86" i="213"/>
  <c r="J86" i="213"/>
  <c r="AF4" i="213"/>
  <c r="G86" i="213"/>
  <c r="F86" i="213"/>
  <c r="AD4" i="213"/>
  <c r="E86" i="213"/>
  <c r="D86" i="213"/>
  <c r="AB4" i="213"/>
  <c r="C86" i="213"/>
  <c r="N85" i="213"/>
  <c r="F85" i="213"/>
  <c r="J83" i="213"/>
  <c r="C83" i="213"/>
  <c r="A65" i="213"/>
  <c r="AB34" i="213"/>
  <c r="AB33" i="213"/>
  <c r="AB32" i="213"/>
  <c r="AB31" i="213"/>
  <c r="A32" i="213"/>
  <c r="AB30" i="213"/>
  <c r="AB29" i="213"/>
  <c r="AB28" i="213"/>
  <c r="AB27" i="213"/>
  <c r="AB26" i="213"/>
  <c r="AB25" i="213"/>
  <c r="AB24" i="213"/>
  <c r="AB23" i="213"/>
  <c r="AB22" i="213"/>
  <c r="AB21" i="213"/>
  <c r="AB20" i="213"/>
  <c r="AB19" i="213"/>
  <c r="AB18" i="213"/>
  <c r="G19" i="213"/>
  <c r="AB17" i="213"/>
  <c r="AB16" i="213"/>
  <c r="AB15" i="213"/>
  <c r="D16" i="213"/>
  <c r="D15" i="213"/>
  <c r="O14" i="213"/>
  <c r="D14" i="213"/>
  <c r="D13" i="213"/>
  <c r="O10" i="213"/>
  <c r="D10" i="213"/>
  <c r="O9" i="213"/>
  <c r="D9" i="213"/>
  <c r="O8" i="213"/>
  <c r="D8" i="213"/>
  <c r="A7" i="213"/>
  <c r="A4" i="213"/>
  <c r="AB2" i="213"/>
  <c r="A2" i="213"/>
  <c r="AD128" i="212"/>
  <c r="AB128" i="212"/>
  <c r="AD127" i="212"/>
  <c r="AB127" i="212"/>
  <c r="AD125" i="212"/>
  <c r="AB125" i="212"/>
  <c r="AD124" i="212"/>
  <c r="AB124" i="212"/>
  <c r="AB122" i="212"/>
  <c r="AB121" i="212"/>
  <c r="AB120" i="212"/>
  <c r="AB118" i="212"/>
  <c r="AD111" i="212"/>
  <c r="AB111" i="212"/>
  <c r="AD110" i="212"/>
  <c r="AB110" i="212"/>
  <c r="AD109" i="212"/>
  <c r="AB109" i="212"/>
  <c r="AD108" i="212"/>
  <c r="AB108" i="212"/>
  <c r="AD105" i="212"/>
  <c r="AB105" i="212"/>
  <c r="AD104" i="212"/>
  <c r="AB104" i="212"/>
  <c r="O91" i="212"/>
  <c r="N91" i="212"/>
  <c r="M91" i="212"/>
  <c r="L91" i="212"/>
  <c r="K91" i="212"/>
  <c r="AF9" i="212"/>
  <c r="G91" i="212"/>
  <c r="F91" i="212"/>
  <c r="AD9" i="212"/>
  <c r="E91" i="212"/>
  <c r="D91" i="212"/>
  <c r="AB9" i="212"/>
  <c r="C91" i="212"/>
  <c r="O90" i="212"/>
  <c r="N90" i="212"/>
  <c r="M90" i="212"/>
  <c r="L90" i="212"/>
  <c r="K90" i="212"/>
  <c r="AF8" i="212"/>
  <c r="G90" i="212"/>
  <c r="F90" i="212"/>
  <c r="AD8" i="212"/>
  <c r="E90" i="212"/>
  <c r="D90" i="212"/>
  <c r="AB8" i="212"/>
  <c r="C90" i="212"/>
  <c r="O89" i="212"/>
  <c r="N89" i="212"/>
  <c r="M89" i="212"/>
  <c r="L89" i="212"/>
  <c r="J89" i="212"/>
  <c r="AF7" i="212"/>
  <c r="G89" i="212"/>
  <c r="F89" i="212"/>
  <c r="AD7" i="212"/>
  <c r="E89" i="212"/>
  <c r="D89" i="212"/>
  <c r="AB7" i="212"/>
  <c r="C89" i="212"/>
  <c r="O88" i="212"/>
  <c r="N88" i="212"/>
  <c r="M88" i="212"/>
  <c r="L88" i="212"/>
  <c r="J88" i="212"/>
  <c r="AF6" i="212"/>
  <c r="G88" i="212"/>
  <c r="F88" i="212"/>
  <c r="AD6" i="212"/>
  <c r="E88" i="212"/>
  <c r="D88" i="212"/>
  <c r="AB6" i="212"/>
  <c r="C88" i="212"/>
  <c r="O87" i="212"/>
  <c r="N87" i="212"/>
  <c r="M87" i="212"/>
  <c r="L87" i="212"/>
  <c r="J87" i="212"/>
  <c r="AF5" i="212"/>
  <c r="G87" i="212"/>
  <c r="F87" i="212"/>
  <c r="AD5" i="212"/>
  <c r="E87" i="212"/>
  <c r="D87" i="212"/>
  <c r="AB5" i="212"/>
  <c r="C87" i="212"/>
  <c r="O86" i="212"/>
  <c r="N86" i="212"/>
  <c r="M86" i="212"/>
  <c r="L86" i="212"/>
  <c r="J86" i="212"/>
  <c r="AF4" i="212"/>
  <c r="G86" i="212"/>
  <c r="F86" i="212"/>
  <c r="AD4" i="212"/>
  <c r="E86" i="212"/>
  <c r="D86" i="212"/>
  <c r="AB4" i="212"/>
  <c r="C86" i="212"/>
  <c r="N85" i="212"/>
  <c r="F85" i="212"/>
  <c r="J83" i="212"/>
  <c r="C83" i="212"/>
  <c r="A65" i="212"/>
  <c r="AB34" i="212"/>
  <c r="AB33" i="212"/>
  <c r="AB32" i="212"/>
  <c r="AB31" i="212"/>
  <c r="A32" i="212"/>
  <c r="AB30" i="212"/>
  <c r="AB29" i="212"/>
  <c r="AB28" i="212"/>
  <c r="AB27" i="212"/>
  <c r="AB26" i="212"/>
  <c r="AB25" i="212"/>
  <c r="AB24" i="212"/>
  <c r="AB23" i="212"/>
  <c r="AB22" i="212"/>
  <c r="AB21" i="212"/>
  <c r="AB20" i="212"/>
  <c r="AB19" i="212"/>
  <c r="AB18" i="212"/>
  <c r="G19" i="212"/>
  <c r="AB17" i="212"/>
  <c r="AB16" i="212"/>
  <c r="AB15" i="212"/>
  <c r="D16" i="212"/>
  <c r="D15" i="212"/>
  <c r="O14" i="212"/>
  <c r="D14" i="212"/>
  <c r="D13" i="212"/>
  <c r="O10" i="212"/>
  <c r="D10" i="212"/>
  <c r="O9" i="212"/>
  <c r="D9" i="212"/>
  <c r="O8" i="212"/>
  <c r="D8" i="212"/>
  <c r="A7" i="212"/>
  <c r="A4" i="212"/>
  <c r="AB2" i="212"/>
  <c r="A2" i="212"/>
  <c r="AD128" i="211"/>
  <c r="AB128" i="211"/>
  <c r="AD127" i="211"/>
  <c r="AB127" i="211"/>
  <c r="AD125" i="211"/>
  <c r="AB125" i="211"/>
  <c r="AD124" i="211"/>
  <c r="AB124" i="211"/>
  <c r="AB122" i="211"/>
  <c r="AB121" i="211"/>
  <c r="AB120" i="211"/>
  <c r="AB118" i="211"/>
  <c r="AD111" i="211"/>
  <c r="AB111" i="211"/>
  <c r="AD110" i="211"/>
  <c r="AB110" i="211"/>
  <c r="AD109" i="211"/>
  <c r="AB109" i="211"/>
  <c r="AD108" i="211"/>
  <c r="AB108" i="211"/>
  <c r="AD105" i="211"/>
  <c r="AB105" i="211"/>
  <c r="AD104" i="211"/>
  <c r="AB104" i="211"/>
  <c r="O91" i="211"/>
  <c r="N91" i="211"/>
  <c r="M91" i="211"/>
  <c r="L91" i="211"/>
  <c r="K91" i="211"/>
  <c r="AF9" i="211"/>
  <c r="G91" i="211"/>
  <c r="F91" i="211"/>
  <c r="AD9" i="211"/>
  <c r="E91" i="211"/>
  <c r="D91" i="211"/>
  <c r="AB9" i="211"/>
  <c r="C91" i="211"/>
  <c r="O90" i="211"/>
  <c r="N90" i="211"/>
  <c r="M90" i="211"/>
  <c r="L90" i="211"/>
  <c r="K90" i="211"/>
  <c r="AF8" i="211"/>
  <c r="G90" i="211"/>
  <c r="F90" i="211"/>
  <c r="AD8" i="211"/>
  <c r="E90" i="211"/>
  <c r="D90" i="211"/>
  <c r="AB8" i="211"/>
  <c r="C90" i="211"/>
  <c r="O89" i="211"/>
  <c r="N89" i="211"/>
  <c r="M89" i="211"/>
  <c r="L89" i="211"/>
  <c r="J89" i="211"/>
  <c r="AF7" i="211"/>
  <c r="G89" i="211"/>
  <c r="F89" i="211"/>
  <c r="AD7" i="211"/>
  <c r="E89" i="211"/>
  <c r="D89" i="211"/>
  <c r="AB7" i="211"/>
  <c r="C89" i="211"/>
  <c r="O88" i="211"/>
  <c r="N88" i="211"/>
  <c r="M88" i="211"/>
  <c r="L88" i="211"/>
  <c r="J88" i="211"/>
  <c r="AF6" i="211"/>
  <c r="G88" i="211"/>
  <c r="F88" i="211"/>
  <c r="AD6" i="211"/>
  <c r="E88" i="211"/>
  <c r="D88" i="211"/>
  <c r="AB6" i="211"/>
  <c r="C88" i="211"/>
  <c r="O87" i="211"/>
  <c r="N87" i="211"/>
  <c r="M87" i="211"/>
  <c r="L87" i="211"/>
  <c r="J87" i="211"/>
  <c r="AF5" i="211"/>
  <c r="G87" i="211"/>
  <c r="F87" i="211"/>
  <c r="AD5" i="211"/>
  <c r="E87" i="211"/>
  <c r="D87" i="211"/>
  <c r="AB5" i="211"/>
  <c r="C87" i="211"/>
  <c r="O86" i="211"/>
  <c r="N86" i="211"/>
  <c r="M86" i="211"/>
  <c r="L86" i="211"/>
  <c r="J86" i="211"/>
  <c r="AF4" i="211"/>
  <c r="G86" i="211"/>
  <c r="F86" i="211"/>
  <c r="AD4" i="211"/>
  <c r="E86" i="211"/>
  <c r="D86" i="211"/>
  <c r="AB4" i="211"/>
  <c r="C86" i="211"/>
  <c r="N85" i="211"/>
  <c r="F85" i="211"/>
  <c r="J83" i="211"/>
  <c r="C83" i="211"/>
  <c r="A65" i="211"/>
  <c r="AB34" i="211"/>
  <c r="AB33" i="211"/>
  <c r="AB32" i="211"/>
  <c r="AB31" i="211"/>
  <c r="A32" i="211"/>
  <c r="AB30" i="211"/>
  <c r="AB29" i="211"/>
  <c r="AB28" i="211"/>
  <c r="AB27" i="211"/>
  <c r="AB26" i="211"/>
  <c r="AB25" i="211"/>
  <c r="AB24" i="211"/>
  <c r="AB23" i="211"/>
  <c r="AB22" i="211"/>
  <c r="AB21" i="211"/>
  <c r="AB20" i="211"/>
  <c r="AB19" i="211"/>
  <c r="AB18" i="211"/>
  <c r="G19" i="211"/>
  <c r="AB17" i="211"/>
  <c r="AB16" i="211"/>
  <c r="AB15" i="211"/>
  <c r="D16" i="211"/>
  <c r="D15" i="211"/>
  <c r="O14" i="211"/>
  <c r="D14" i="211"/>
  <c r="D13" i="211"/>
  <c r="O10" i="211"/>
  <c r="D10" i="211"/>
  <c r="O9" i="211"/>
  <c r="D9" i="211"/>
  <c r="O8" i="211"/>
  <c r="D8" i="211"/>
  <c r="A7" i="211"/>
  <c r="A4" i="211"/>
  <c r="AB2" i="211"/>
  <c r="A2" i="211"/>
  <c r="AD128" i="210"/>
  <c r="AB128" i="210"/>
  <c r="AD127" i="210"/>
  <c r="AB127" i="210"/>
  <c r="AD125" i="210"/>
  <c r="AB125" i="210"/>
  <c r="AD124" i="210"/>
  <c r="AB124" i="210"/>
  <c r="AB122" i="210"/>
  <c r="AB121" i="210"/>
  <c r="AB120" i="210"/>
  <c r="AB118" i="210"/>
  <c r="AD111" i="210"/>
  <c r="AB111" i="210"/>
  <c r="AD110" i="210"/>
  <c r="AB110" i="210"/>
  <c r="AD109" i="210"/>
  <c r="AB109" i="210"/>
  <c r="AD108" i="210"/>
  <c r="AB108" i="210"/>
  <c r="AD105" i="210"/>
  <c r="AB105" i="210"/>
  <c r="AD104" i="210"/>
  <c r="AB104" i="210"/>
  <c r="O91" i="210"/>
  <c r="N91" i="210"/>
  <c r="M91" i="210"/>
  <c r="L91" i="210"/>
  <c r="K91" i="210"/>
  <c r="AF9" i="210"/>
  <c r="G91" i="210"/>
  <c r="F91" i="210"/>
  <c r="AD9" i="210"/>
  <c r="E91" i="210"/>
  <c r="D91" i="210"/>
  <c r="AB9" i="210"/>
  <c r="C91" i="210"/>
  <c r="O90" i="210"/>
  <c r="N90" i="210"/>
  <c r="M90" i="210"/>
  <c r="L90" i="210"/>
  <c r="K90" i="210"/>
  <c r="AF8" i="210"/>
  <c r="G90" i="210"/>
  <c r="F90" i="210"/>
  <c r="AD8" i="210"/>
  <c r="E90" i="210"/>
  <c r="D90" i="210"/>
  <c r="AB8" i="210"/>
  <c r="C90" i="210"/>
  <c r="O89" i="210"/>
  <c r="N89" i="210"/>
  <c r="M89" i="210"/>
  <c r="L89" i="210"/>
  <c r="J89" i="210"/>
  <c r="AF7" i="210"/>
  <c r="G89" i="210"/>
  <c r="F89" i="210"/>
  <c r="AD7" i="210"/>
  <c r="E89" i="210"/>
  <c r="D89" i="210"/>
  <c r="AB7" i="210"/>
  <c r="C89" i="210"/>
  <c r="O88" i="210"/>
  <c r="N88" i="210"/>
  <c r="M88" i="210"/>
  <c r="L88" i="210"/>
  <c r="J88" i="210"/>
  <c r="AF6" i="210"/>
  <c r="G88" i="210"/>
  <c r="F88" i="210"/>
  <c r="AD6" i="210"/>
  <c r="E88" i="210"/>
  <c r="D88" i="210"/>
  <c r="AB6" i="210"/>
  <c r="C88" i="210"/>
  <c r="O87" i="210"/>
  <c r="N87" i="210"/>
  <c r="M87" i="210"/>
  <c r="L87" i="210"/>
  <c r="J87" i="210"/>
  <c r="AF5" i="210"/>
  <c r="G87" i="210"/>
  <c r="F87" i="210"/>
  <c r="AD5" i="210"/>
  <c r="E87" i="210"/>
  <c r="D87" i="210"/>
  <c r="AB5" i="210"/>
  <c r="C87" i="210"/>
  <c r="O86" i="210"/>
  <c r="N86" i="210"/>
  <c r="M86" i="210"/>
  <c r="L86" i="210"/>
  <c r="J86" i="210"/>
  <c r="AF4" i="210"/>
  <c r="G86" i="210"/>
  <c r="F86" i="210"/>
  <c r="AD4" i="210"/>
  <c r="E86" i="210"/>
  <c r="D86" i="210"/>
  <c r="AB4" i="210"/>
  <c r="C86" i="210"/>
  <c r="N85" i="210"/>
  <c r="F85" i="210"/>
  <c r="J83" i="210"/>
  <c r="C83" i="210"/>
  <c r="A65" i="210"/>
  <c r="AB34" i="210"/>
  <c r="AB33" i="210"/>
  <c r="AB32" i="210"/>
  <c r="AB31" i="210"/>
  <c r="A32" i="210"/>
  <c r="AB30" i="210"/>
  <c r="AB29" i="210"/>
  <c r="AB28" i="210"/>
  <c r="AB27" i="210"/>
  <c r="AB26" i="210"/>
  <c r="AB25" i="210"/>
  <c r="AB24" i="210"/>
  <c r="AB23" i="210"/>
  <c r="AB22" i="210"/>
  <c r="AB21" i="210"/>
  <c r="AB20" i="210"/>
  <c r="AB19" i="210"/>
  <c r="AB18" i="210"/>
  <c r="G19" i="210"/>
  <c r="AB17" i="210"/>
  <c r="AB16" i="210"/>
  <c r="AB15" i="210"/>
  <c r="D16" i="210"/>
  <c r="D15" i="210"/>
  <c r="O14" i="210"/>
  <c r="D14" i="210"/>
  <c r="D13" i="210"/>
  <c r="O10" i="210"/>
  <c r="D10" i="210"/>
  <c r="O9" i="210"/>
  <c r="D9" i="210"/>
  <c r="O8" i="210"/>
  <c r="D8" i="210"/>
  <c r="A7" i="210"/>
  <c r="A4" i="210"/>
  <c r="AB2" i="210"/>
  <c r="A2" i="210"/>
  <c r="AD128" i="209"/>
  <c r="AB128" i="209"/>
  <c r="AD127" i="209"/>
  <c r="AB127" i="209"/>
  <c r="AD125" i="209"/>
  <c r="AB125" i="209"/>
  <c r="AD124" i="209"/>
  <c r="AB124" i="209"/>
  <c r="AB122" i="209"/>
  <c r="AB121" i="209"/>
  <c r="AB120" i="209"/>
  <c r="AB118" i="209"/>
  <c r="O14" i="209"/>
  <c r="AD111" i="209"/>
  <c r="AB111" i="209"/>
  <c r="AD110" i="209"/>
  <c r="AB110" i="209"/>
  <c r="AD109" i="209"/>
  <c r="AB109" i="209"/>
  <c r="AD108" i="209"/>
  <c r="AB108" i="209"/>
  <c r="AD105" i="209"/>
  <c r="AB105" i="209"/>
  <c r="AD104" i="209"/>
  <c r="AB104" i="209"/>
  <c r="O91" i="209"/>
  <c r="N91" i="209"/>
  <c r="M91" i="209"/>
  <c r="L91" i="209"/>
  <c r="K91" i="209"/>
  <c r="AF9" i="209"/>
  <c r="G91" i="209"/>
  <c r="F91" i="209"/>
  <c r="AD9" i="209"/>
  <c r="E91" i="209"/>
  <c r="D91" i="209"/>
  <c r="AB9" i="209"/>
  <c r="C91" i="209"/>
  <c r="O90" i="209"/>
  <c r="N90" i="209"/>
  <c r="M90" i="209"/>
  <c r="L90" i="209"/>
  <c r="K90" i="209"/>
  <c r="AF8" i="209"/>
  <c r="G90" i="209"/>
  <c r="F90" i="209"/>
  <c r="AD8" i="209"/>
  <c r="E90" i="209"/>
  <c r="D90" i="209"/>
  <c r="AB8" i="209"/>
  <c r="C90" i="209"/>
  <c r="O89" i="209"/>
  <c r="N89" i="209"/>
  <c r="M89" i="209"/>
  <c r="L89" i="209"/>
  <c r="J89" i="209"/>
  <c r="AF7" i="209"/>
  <c r="G89" i="209"/>
  <c r="F89" i="209"/>
  <c r="AD7" i="209"/>
  <c r="E89" i="209"/>
  <c r="D89" i="209"/>
  <c r="AB7" i="209"/>
  <c r="C89" i="209"/>
  <c r="O88" i="209"/>
  <c r="N88" i="209"/>
  <c r="M88" i="209"/>
  <c r="L88" i="209"/>
  <c r="J88" i="209"/>
  <c r="AF6" i="209"/>
  <c r="G88" i="209"/>
  <c r="F88" i="209"/>
  <c r="AD6" i="209"/>
  <c r="E88" i="209"/>
  <c r="D88" i="209"/>
  <c r="AB6" i="209"/>
  <c r="C88" i="209"/>
  <c r="O87" i="209"/>
  <c r="N87" i="209"/>
  <c r="M87" i="209"/>
  <c r="L87" i="209"/>
  <c r="J87" i="209"/>
  <c r="AF5" i="209"/>
  <c r="G87" i="209"/>
  <c r="F87" i="209"/>
  <c r="AD5" i="209"/>
  <c r="E87" i="209"/>
  <c r="D87" i="209"/>
  <c r="AB5" i="209"/>
  <c r="C87" i="209"/>
  <c r="O86" i="209"/>
  <c r="N86" i="209"/>
  <c r="M86" i="209"/>
  <c r="L86" i="209"/>
  <c r="J86" i="209"/>
  <c r="AF4" i="209"/>
  <c r="G86" i="209"/>
  <c r="F86" i="209"/>
  <c r="AD4" i="209"/>
  <c r="E86" i="209"/>
  <c r="D86" i="209"/>
  <c r="AB4" i="209"/>
  <c r="C86" i="209"/>
  <c r="N85" i="209"/>
  <c r="F85" i="209"/>
  <c r="J83" i="209"/>
  <c r="C83" i="209"/>
  <c r="A65" i="209"/>
  <c r="AB34" i="209"/>
  <c r="AB33" i="209"/>
  <c r="AB32" i="209"/>
  <c r="AB31" i="209"/>
  <c r="A32" i="209"/>
  <c r="AB30" i="209"/>
  <c r="AB29" i="209"/>
  <c r="AB28" i="209"/>
  <c r="AB27" i="209"/>
  <c r="AB26" i="209"/>
  <c r="AB25" i="209"/>
  <c r="AB24" i="209"/>
  <c r="AB23" i="209"/>
  <c r="AB22" i="209"/>
  <c r="AB21" i="209"/>
  <c r="AB20" i="209"/>
  <c r="AB19" i="209"/>
  <c r="AB18" i="209"/>
  <c r="G19" i="209"/>
  <c r="AB17" i="209"/>
  <c r="AB16" i="209"/>
  <c r="AB15" i="209"/>
  <c r="D16" i="209"/>
  <c r="D15" i="209"/>
  <c r="D14" i="209"/>
  <c r="D13" i="209"/>
  <c r="O10" i="209"/>
  <c r="D10" i="209"/>
  <c r="O9" i="209"/>
  <c r="D9" i="209"/>
  <c r="O8" i="209"/>
  <c r="D8" i="209"/>
  <c r="A7" i="209"/>
  <c r="A4" i="209"/>
  <c r="AB2" i="209"/>
  <c r="A2" i="209"/>
  <c r="AD128" i="208"/>
  <c r="AB128" i="208"/>
  <c r="AD127" i="208"/>
  <c r="AB127" i="208"/>
  <c r="AD125" i="208"/>
  <c r="AB125" i="208"/>
  <c r="AD124" i="208"/>
  <c r="AB124" i="208"/>
  <c r="AB122" i="208"/>
  <c r="AB121" i="208"/>
  <c r="AB120" i="208"/>
  <c r="AB118" i="208"/>
  <c r="AD111" i="208"/>
  <c r="AB111" i="208"/>
  <c r="AD110" i="208"/>
  <c r="AB110" i="208"/>
  <c r="AD109" i="208"/>
  <c r="AB109" i="208"/>
  <c r="AD108" i="208"/>
  <c r="AB108" i="208"/>
  <c r="AD105" i="208"/>
  <c r="AB105" i="208"/>
  <c r="AD104" i="208"/>
  <c r="AB104" i="208"/>
  <c r="O91" i="208"/>
  <c r="N91" i="208"/>
  <c r="M91" i="208"/>
  <c r="L91" i="208"/>
  <c r="K91" i="208"/>
  <c r="AF9" i="208"/>
  <c r="G91" i="208"/>
  <c r="F91" i="208"/>
  <c r="AD9" i="208"/>
  <c r="E91" i="208"/>
  <c r="D91" i="208"/>
  <c r="AB9" i="208"/>
  <c r="C91" i="208"/>
  <c r="O90" i="208"/>
  <c r="N90" i="208"/>
  <c r="M90" i="208"/>
  <c r="L90" i="208"/>
  <c r="K90" i="208"/>
  <c r="AF8" i="208"/>
  <c r="G90" i="208"/>
  <c r="F90" i="208"/>
  <c r="AD8" i="208"/>
  <c r="E90" i="208"/>
  <c r="D90" i="208"/>
  <c r="AB8" i="208"/>
  <c r="C90" i="208"/>
  <c r="O89" i="208"/>
  <c r="N89" i="208"/>
  <c r="M89" i="208"/>
  <c r="L89" i="208"/>
  <c r="J89" i="208"/>
  <c r="AF7" i="208"/>
  <c r="G89" i="208"/>
  <c r="F89" i="208"/>
  <c r="AD7" i="208"/>
  <c r="E89" i="208"/>
  <c r="D89" i="208"/>
  <c r="AB7" i="208"/>
  <c r="C89" i="208"/>
  <c r="O88" i="208"/>
  <c r="N88" i="208"/>
  <c r="M88" i="208"/>
  <c r="L88" i="208"/>
  <c r="J88" i="208"/>
  <c r="AF6" i="208"/>
  <c r="G88" i="208"/>
  <c r="F88" i="208"/>
  <c r="AD6" i="208"/>
  <c r="E88" i="208"/>
  <c r="D88" i="208"/>
  <c r="AB6" i="208"/>
  <c r="C88" i="208"/>
  <c r="O87" i="208"/>
  <c r="N87" i="208"/>
  <c r="M87" i="208"/>
  <c r="L87" i="208"/>
  <c r="J87" i="208"/>
  <c r="AF5" i="208"/>
  <c r="G87" i="208"/>
  <c r="F87" i="208"/>
  <c r="AD5" i="208"/>
  <c r="E87" i="208"/>
  <c r="D87" i="208"/>
  <c r="AB5" i="208"/>
  <c r="C87" i="208"/>
  <c r="O86" i="208"/>
  <c r="N86" i="208"/>
  <c r="M86" i="208"/>
  <c r="L86" i="208"/>
  <c r="J86" i="208"/>
  <c r="AF4" i="208"/>
  <c r="G86" i="208"/>
  <c r="F86" i="208"/>
  <c r="AD4" i="208"/>
  <c r="E86" i="208"/>
  <c r="D86" i="208"/>
  <c r="AB4" i="208"/>
  <c r="C86" i="208"/>
  <c r="N85" i="208"/>
  <c r="F85" i="208"/>
  <c r="J83" i="208"/>
  <c r="C83" i="208"/>
  <c r="A65" i="208"/>
  <c r="AB34" i="208"/>
  <c r="AB33" i="208"/>
  <c r="AB32" i="208"/>
  <c r="AB31" i="208"/>
  <c r="A32" i="208"/>
  <c r="AB30" i="208"/>
  <c r="AB29" i="208"/>
  <c r="AB28" i="208"/>
  <c r="AB27" i="208"/>
  <c r="AB26" i="208"/>
  <c r="AB25" i="208"/>
  <c r="AB24" i="208"/>
  <c r="AB23" i="208"/>
  <c r="AB22" i="208"/>
  <c r="AB21" i="208"/>
  <c r="AB20" i="208"/>
  <c r="AB19" i="208"/>
  <c r="AB18" i="208"/>
  <c r="G19" i="208"/>
  <c r="AB17" i="208"/>
  <c r="AB16" i="208"/>
  <c r="AB15" i="208"/>
  <c r="D16" i="208"/>
  <c r="D15" i="208"/>
  <c r="O14" i="208"/>
  <c r="D14" i="208"/>
  <c r="D13" i="208"/>
  <c r="O10" i="208"/>
  <c r="D10" i="208"/>
  <c r="O9" i="208"/>
  <c r="D9" i="208"/>
  <c r="O8" i="208"/>
  <c r="D8" i="208"/>
  <c r="A7" i="208"/>
  <c r="A4" i="208"/>
  <c r="AB2" i="208"/>
  <c r="A2" i="208"/>
  <c r="AD128" i="207"/>
  <c r="AB128" i="207"/>
  <c r="AD127" i="207"/>
  <c r="AB127" i="207"/>
  <c r="AD125" i="207"/>
  <c r="AB125" i="207"/>
  <c r="AD124" i="207"/>
  <c r="AB124" i="207"/>
  <c r="AB122" i="207"/>
  <c r="AB121" i="207"/>
  <c r="AB120" i="207"/>
  <c r="AB118" i="207"/>
  <c r="AD111" i="207"/>
  <c r="AB111" i="207"/>
  <c r="AD110" i="207"/>
  <c r="AB110" i="207"/>
  <c r="AD109" i="207"/>
  <c r="AB109" i="207"/>
  <c r="AD108" i="207"/>
  <c r="AB108" i="207"/>
  <c r="AD105" i="207"/>
  <c r="AB105" i="207"/>
  <c r="AD104" i="207"/>
  <c r="AB104" i="207"/>
  <c r="O91" i="207"/>
  <c r="N91" i="207"/>
  <c r="M91" i="207"/>
  <c r="L91" i="207"/>
  <c r="K91" i="207"/>
  <c r="AF9" i="207"/>
  <c r="G91" i="207"/>
  <c r="F91" i="207"/>
  <c r="AD9" i="207"/>
  <c r="E91" i="207"/>
  <c r="D91" i="207"/>
  <c r="AB9" i="207"/>
  <c r="C91" i="207"/>
  <c r="O90" i="207"/>
  <c r="N90" i="207"/>
  <c r="M90" i="207"/>
  <c r="L90" i="207"/>
  <c r="K90" i="207"/>
  <c r="AF8" i="207"/>
  <c r="G90" i="207"/>
  <c r="F90" i="207"/>
  <c r="AD8" i="207"/>
  <c r="E90" i="207"/>
  <c r="D90" i="207"/>
  <c r="AB8" i="207"/>
  <c r="C90" i="207"/>
  <c r="O89" i="207"/>
  <c r="N89" i="207"/>
  <c r="M89" i="207"/>
  <c r="L89" i="207"/>
  <c r="J89" i="207"/>
  <c r="AF7" i="207"/>
  <c r="G89" i="207"/>
  <c r="F89" i="207"/>
  <c r="AD7" i="207"/>
  <c r="E89" i="207"/>
  <c r="D89" i="207"/>
  <c r="AB7" i="207"/>
  <c r="C89" i="207"/>
  <c r="O88" i="207"/>
  <c r="N88" i="207"/>
  <c r="M88" i="207"/>
  <c r="L88" i="207"/>
  <c r="J88" i="207"/>
  <c r="AF6" i="207"/>
  <c r="G88" i="207"/>
  <c r="F88" i="207"/>
  <c r="AD6" i="207"/>
  <c r="E88" i="207"/>
  <c r="D88" i="207"/>
  <c r="AB6" i="207"/>
  <c r="C88" i="207"/>
  <c r="O87" i="207"/>
  <c r="N87" i="207"/>
  <c r="M87" i="207"/>
  <c r="L87" i="207"/>
  <c r="J87" i="207"/>
  <c r="AF5" i="207"/>
  <c r="G87" i="207"/>
  <c r="F87" i="207"/>
  <c r="AD5" i="207"/>
  <c r="E87" i="207"/>
  <c r="D87" i="207"/>
  <c r="AB5" i="207"/>
  <c r="C87" i="207"/>
  <c r="O86" i="207"/>
  <c r="N86" i="207"/>
  <c r="M86" i="207"/>
  <c r="L86" i="207"/>
  <c r="J86" i="207"/>
  <c r="AF4" i="207"/>
  <c r="G86" i="207"/>
  <c r="F86" i="207"/>
  <c r="AD4" i="207"/>
  <c r="E86" i="207"/>
  <c r="D86" i="207"/>
  <c r="AB4" i="207"/>
  <c r="C86" i="207"/>
  <c r="N85" i="207"/>
  <c r="F85" i="207"/>
  <c r="J83" i="207"/>
  <c r="C83" i="207"/>
  <c r="A65" i="207"/>
  <c r="AB34" i="207"/>
  <c r="AB33" i="207"/>
  <c r="AB32" i="207"/>
  <c r="AB31" i="207"/>
  <c r="A32" i="207"/>
  <c r="AB30" i="207"/>
  <c r="AB29" i="207"/>
  <c r="AB28" i="207"/>
  <c r="AB27" i="207"/>
  <c r="AB26" i="207"/>
  <c r="AB25" i="207"/>
  <c r="AB24" i="207"/>
  <c r="AB23" i="207"/>
  <c r="AB22" i="207"/>
  <c r="AB21" i="207"/>
  <c r="AB20" i="207"/>
  <c r="AB19" i="207"/>
  <c r="AB18" i="207"/>
  <c r="G19" i="207"/>
  <c r="AB17" i="207"/>
  <c r="AB16" i="207"/>
  <c r="AB15" i="207"/>
  <c r="D16" i="207"/>
  <c r="D15" i="207"/>
  <c r="O14" i="207"/>
  <c r="D14" i="207"/>
  <c r="D13" i="207"/>
  <c r="O10" i="207"/>
  <c r="D10" i="207"/>
  <c r="O9" i="207"/>
  <c r="D9" i="207"/>
  <c r="O8" i="207"/>
  <c r="D8" i="207"/>
  <c r="A7" i="207"/>
  <c r="A4" i="207"/>
  <c r="AB2" i="207"/>
  <c r="A2" i="207"/>
  <c r="AD128" i="206"/>
  <c r="AB128" i="206"/>
  <c r="AD127" i="206"/>
  <c r="AB127" i="206"/>
  <c r="AD125" i="206"/>
  <c r="AB125" i="206"/>
  <c r="AD124" i="206"/>
  <c r="AB124" i="206"/>
  <c r="AB122" i="206"/>
  <c r="AB121" i="206"/>
  <c r="AB120" i="206"/>
  <c r="AB118" i="206"/>
  <c r="AD111" i="206"/>
  <c r="AB111" i="206"/>
  <c r="AD110" i="206"/>
  <c r="AB110" i="206"/>
  <c r="AD109" i="206"/>
  <c r="AB109" i="206"/>
  <c r="AD108" i="206"/>
  <c r="AB108" i="206"/>
  <c r="AD105" i="206"/>
  <c r="AB105" i="206"/>
  <c r="AD104" i="206"/>
  <c r="AB104" i="206"/>
  <c r="O91" i="206"/>
  <c r="N91" i="206"/>
  <c r="M91" i="206"/>
  <c r="L91" i="206"/>
  <c r="K91" i="206"/>
  <c r="AF9" i="206"/>
  <c r="G91" i="206"/>
  <c r="F91" i="206"/>
  <c r="AD9" i="206"/>
  <c r="E91" i="206"/>
  <c r="D91" i="206"/>
  <c r="AB9" i="206"/>
  <c r="C91" i="206"/>
  <c r="O90" i="206"/>
  <c r="N90" i="206"/>
  <c r="M90" i="206"/>
  <c r="L90" i="206"/>
  <c r="K90" i="206"/>
  <c r="AF8" i="206"/>
  <c r="G90" i="206"/>
  <c r="F90" i="206"/>
  <c r="AD8" i="206"/>
  <c r="E90" i="206"/>
  <c r="D90" i="206"/>
  <c r="AB8" i="206"/>
  <c r="C90" i="206"/>
  <c r="O89" i="206"/>
  <c r="N89" i="206"/>
  <c r="M89" i="206"/>
  <c r="L89" i="206"/>
  <c r="J89" i="206"/>
  <c r="AF7" i="206"/>
  <c r="G89" i="206"/>
  <c r="F89" i="206"/>
  <c r="AD7" i="206"/>
  <c r="E89" i="206"/>
  <c r="D89" i="206"/>
  <c r="AB7" i="206"/>
  <c r="C89" i="206"/>
  <c r="O88" i="206"/>
  <c r="N88" i="206"/>
  <c r="M88" i="206"/>
  <c r="L88" i="206"/>
  <c r="J88" i="206"/>
  <c r="AF6" i="206"/>
  <c r="G88" i="206"/>
  <c r="F88" i="206"/>
  <c r="AD6" i="206"/>
  <c r="E88" i="206"/>
  <c r="D88" i="206"/>
  <c r="AB6" i="206"/>
  <c r="C88" i="206"/>
  <c r="O87" i="206"/>
  <c r="N87" i="206"/>
  <c r="M87" i="206"/>
  <c r="L87" i="206"/>
  <c r="J87" i="206"/>
  <c r="AF5" i="206"/>
  <c r="G87" i="206"/>
  <c r="F87" i="206"/>
  <c r="AD5" i="206"/>
  <c r="E87" i="206"/>
  <c r="D87" i="206"/>
  <c r="AB5" i="206"/>
  <c r="C87" i="206"/>
  <c r="O86" i="206"/>
  <c r="N86" i="206"/>
  <c r="M86" i="206"/>
  <c r="L86" i="206"/>
  <c r="J86" i="206"/>
  <c r="AF4" i="206"/>
  <c r="G86" i="206"/>
  <c r="F86" i="206"/>
  <c r="AD4" i="206"/>
  <c r="E86" i="206"/>
  <c r="D86" i="206"/>
  <c r="AB4" i="206"/>
  <c r="C86" i="206"/>
  <c r="N85" i="206"/>
  <c r="F85" i="206"/>
  <c r="J83" i="206"/>
  <c r="C83" i="206"/>
  <c r="A65" i="206"/>
  <c r="AB34" i="206"/>
  <c r="AB33" i="206"/>
  <c r="AB32" i="206"/>
  <c r="AB31" i="206"/>
  <c r="A32" i="206"/>
  <c r="AB30" i="206"/>
  <c r="AB29" i="206"/>
  <c r="AB28" i="206"/>
  <c r="AB27" i="206"/>
  <c r="AB26" i="206"/>
  <c r="AB25" i="206"/>
  <c r="AB24" i="206"/>
  <c r="AB23" i="206"/>
  <c r="AB22" i="206"/>
  <c r="AB21" i="206"/>
  <c r="AB20" i="206"/>
  <c r="AB19" i="206"/>
  <c r="AB18" i="206"/>
  <c r="G19" i="206"/>
  <c r="AB17" i="206"/>
  <c r="AB16" i="206"/>
  <c r="AB15" i="206"/>
  <c r="D16" i="206"/>
  <c r="D15" i="206"/>
  <c r="O14" i="206"/>
  <c r="D14" i="206"/>
  <c r="D13" i="206"/>
  <c r="O10" i="206"/>
  <c r="D10" i="206"/>
  <c r="O9" i="206"/>
  <c r="D9" i="206"/>
  <c r="O8" i="206"/>
  <c r="D8" i="206"/>
  <c r="A7" i="206"/>
  <c r="A4" i="206"/>
  <c r="AB2" i="206"/>
  <c r="A2" i="206"/>
  <c r="AD128" i="205"/>
  <c r="AB128" i="205"/>
  <c r="AD127" i="205"/>
  <c r="AB127" i="205"/>
  <c r="AD125" i="205"/>
  <c r="AB125" i="205"/>
  <c r="AD124" i="205"/>
  <c r="AB124" i="205"/>
  <c r="AB122" i="205"/>
  <c r="AB121" i="205"/>
  <c r="AB120" i="205"/>
  <c r="AB118" i="205"/>
  <c r="AD111" i="205"/>
  <c r="AB111" i="205"/>
  <c r="AD110" i="205"/>
  <c r="AB110" i="205"/>
  <c r="AD109" i="205"/>
  <c r="AB109" i="205"/>
  <c r="AD108" i="205"/>
  <c r="AB108" i="205"/>
  <c r="AD105" i="205"/>
  <c r="AB105" i="205"/>
  <c r="AD104" i="205"/>
  <c r="AB104" i="205"/>
  <c r="O91" i="205"/>
  <c r="N91" i="205"/>
  <c r="M91" i="205"/>
  <c r="L91" i="205"/>
  <c r="K91" i="205"/>
  <c r="AF9" i="205"/>
  <c r="G91" i="205"/>
  <c r="F91" i="205"/>
  <c r="AD9" i="205"/>
  <c r="E91" i="205"/>
  <c r="D91" i="205"/>
  <c r="AB9" i="205"/>
  <c r="C91" i="205"/>
  <c r="O90" i="205"/>
  <c r="N90" i="205"/>
  <c r="M90" i="205"/>
  <c r="L90" i="205"/>
  <c r="K90" i="205"/>
  <c r="AF8" i="205"/>
  <c r="G90" i="205"/>
  <c r="F90" i="205"/>
  <c r="AD8" i="205"/>
  <c r="E90" i="205"/>
  <c r="D90" i="205"/>
  <c r="AB8" i="205"/>
  <c r="C90" i="205"/>
  <c r="O89" i="205"/>
  <c r="N89" i="205"/>
  <c r="M89" i="205"/>
  <c r="L89" i="205"/>
  <c r="J89" i="205"/>
  <c r="AF7" i="205"/>
  <c r="G89" i="205"/>
  <c r="F89" i="205"/>
  <c r="AD7" i="205"/>
  <c r="E89" i="205"/>
  <c r="D89" i="205"/>
  <c r="AB7" i="205"/>
  <c r="C89" i="205"/>
  <c r="O88" i="205"/>
  <c r="N88" i="205"/>
  <c r="M88" i="205"/>
  <c r="L88" i="205"/>
  <c r="J88" i="205"/>
  <c r="AF6" i="205"/>
  <c r="G88" i="205"/>
  <c r="F88" i="205"/>
  <c r="AD6" i="205"/>
  <c r="E88" i="205"/>
  <c r="D88" i="205"/>
  <c r="AB6" i="205"/>
  <c r="C88" i="205"/>
  <c r="O87" i="205"/>
  <c r="N87" i="205"/>
  <c r="M87" i="205"/>
  <c r="L87" i="205"/>
  <c r="J87" i="205"/>
  <c r="AF5" i="205"/>
  <c r="G87" i="205"/>
  <c r="F87" i="205"/>
  <c r="AD5" i="205"/>
  <c r="E87" i="205"/>
  <c r="D87" i="205"/>
  <c r="AB5" i="205"/>
  <c r="C87" i="205"/>
  <c r="O86" i="205"/>
  <c r="N86" i="205"/>
  <c r="M86" i="205"/>
  <c r="L86" i="205"/>
  <c r="J86" i="205"/>
  <c r="AF4" i="205"/>
  <c r="G86" i="205"/>
  <c r="F86" i="205"/>
  <c r="AD4" i="205"/>
  <c r="E86" i="205"/>
  <c r="D86" i="205"/>
  <c r="AB4" i="205"/>
  <c r="C86" i="205"/>
  <c r="N85" i="205"/>
  <c r="F85" i="205"/>
  <c r="J83" i="205"/>
  <c r="C83" i="205"/>
  <c r="A65" i="205"/>
  <c r="AB34" i="205"/>
  <c r="AB33" i="205"/>
  <c r="AB32" i="205"/>
  <c r="AB31" i="205"/>
  <c r="A32" i="205"/>
  <c r="AB30" i="205"/>
  <c r="AB29" i="205"/>
  <c r="AB28" i="205"/>
  <c r="AB27" i="205"/>
  <c r="AB26" i="205"/>
  <c r="AB25" i="205"/>
  <c r="AB24" i="205"/>
  <c r="AB23" i="205"/>
  <c r="AB22" i="205"/>
  <c r="AB21" i="205"/>
  <c r="AB20" i="205"/>
  <c r="AB19" i="205"/>
  <c r="AB18" i="205"/>
  <c r="G19" i="205"/>
  <c r="AB17" i="205"/>
  <c r="AB16" i="205"/>
  <c r="AB15" i="205"/>
  <c r="D16" i="205"/>
  <c r="D15" i="205"/>
  <c r="O14" i="205"/>
  <c r="D14" i="205"/>
  <c r="D13" i="205"/>
  <c r="O10" i="205"/>
  <c r="D10" i="205"/>
  <c r="O9" i="205"/>
  <c r="D9" i="205"/>
  <c r="O8" i="205"/>
  <c r="D8" i="205"/>
  <c r="A7" i="205"/>
  <c r="A4" i="205"/>
  <c r="AB2" i="205"/>
  <c r="A2" i="205"/>
  <c r="AD128" i="204"/>
  <c r="AB128" i="204"/>
  <c r="AD127" i="204"/>
  <c r="AB127" i="204"/>
  <c r="AD125" i="204"/>
  <c r="AB125" i="204"/>
  <c r="AD124" i="204"/>
  <c r="AB124" i="204"/>
  <c r="AB122" i="204"/>
  <c r="AB121" i="204"/>
  <c r="AB120" i="204"/>
  <c r="AB118" i="204"/>
  <c r="AD111" i="204"/>
  <c r="AB111" i="204"/>
  <c r="AD110" i="204"/>
  <c r="AB110" i="204"/>
  <c r="AD109" i="204"/>
  <c r="AB109" i="204"/>
  <c r="AD108" i="204"/>
  <c r="AB108" i="204"/>
  <c r="AD105" i="204"/>
  <c r="AB105" i="204"/>
  <c r="AD104" i="204"/>
  <c r="AB104" i="204"/>
  <c r="O91" i="204"/>
  <c r="N91" i="204"/>
  <c r="M91" i="204"/>
  <c r="L91" i="204"/>
  <c r="K91" i="204"/>
  <c r="AF9" i="204"/>
  <c r="G91" i="204"/>
  <c r="F91" i="204"/>
  <c r="AD9" i="204"/>
  <c r="E91" i="204"/>
  <c r="D91" i="204"/>
  <c r="AB9" i="204"/>
  <c r="C91" i="204"/>
  <c r="O90" i="204"/>
  <c r="N90" i="204"/>
  <c r="M90" i="204"/>
  <c r="L90" i="204"/>
  <c r="K90" i="204"/>
  <c r="AF8" i="204"/>
  <c r="G90" i="204"/>
  <c r="F90" i="204"/>
  <c r="AD8" i="204"/>
  <c r="E90" i="204"/>
  <c r="D90" i="204"/>
  <c r="AB8" i="204"/>
  <c r="C90" i="204"/>
  <c r="O89" i="204"/>
  <c r="N89" i="204"/>
  <c r="M89" i="204"/>
  <c r="L89" i="204"/>
  <c r="J89" i="204"/>
  <c r="AF7" i="204"/>
  <c r="G89" i="204"/>
  <c r="F89" i="204"/>
  <c r="AD7" i="204"/>
  <c r="E89" i="204"/>
  <c r="D89" i="204"/>
  <c r="AB7" i="204"/>
  <c r="C89" i="204"/>
  <c r="O88" i="204"/>
  <c r="N88" i="204"/>
  <c r="M88" i="204"/>
  <c r="L88" i="204"/>
  <c r="J88" i="204"/>
  <c r="AF6" i="204"/>
  <c r="G88" i="204"/>
  <c r="F88" i="204"/>
  <c r="AD6" i="204"/>
  <c r="E88" i="204"/>
  <c r="D88" i="204"/>
  <c r="AB6" i="204"/>
  <c r="C88" i="204"/>
  <c r="O87" i="204"/>
  <c r="N87" i="204"/>
  <c r="M87" i="204"/>
  <c r="L87" i="204"/>
  <c r="J87" i="204"/>
  <c r="AF5" i="204"/>
  <c r="G87" i="204"/>
  <c r="F87" i="204"/>
  <c r="AD5" i="204"/>
  <c r="E87" i="204"/>
  <c r="D87" i="204"/>
  <c r="AB5" i="204"/>
  <c r="C87" i="204"/>
  <c r="O86" i="204"/>
  <c r="N86" i="204"/>
  <c r="M86" i="204"/>
  <c r="L86" i="204"/>
  <c r="J86" i="204"/>
  <c r="AF4" i="204"/>
  <c r="G86" i="204"/>
  <c r="F86" i="204"/>
  <c r="AD4" i="204"/>
  <c r="E86" i="204"/>
  <c r="D86" i="204"/>
  <c r="AB4" i="204"/>
  <c r="C86" i="204"/>
  <c r="N85" i="204"/>
  <c r="F85" i="204"/>
  <c r="J83" i="204"/>
  <c r="C83" i="204"/>
  <c r="A65" i="204"/>
  <c r="AB34" i="204"/>
  <c r="AB33" i="204"/>
  <c r="AB32" i="204"/>
  <c r="AB31" i="204"/>
  <c r="A32" i="204"/>
  <c r="AB30" i="204"/>
  <c r="AB29" i="204"/>
  <c r="AB28" i="204"/>
  <c r="AB27" i="204"/>
  <c r="AB26" i="204"/>
  <c r="AB25" i="204"/>
  <c r="AB24" i="204"/>
  <c r="AB23" i="204"/>
  <c r="AB22" i="204"/>
  <c r="AB21" i="204"/>
  <c r="AB20" i="204"/>
  <c r="AB19" i="204"/>
  <c r="AB18" i="204"/>
  <c r="G19" i="204"/>
  <c r="AB17" i="204"/>
  <c r="AB16" i="204"/>
  <c r="AB15" i="204"/>
  <c r="D16" i="204"/>
  <c r="D15" i="204"/>
  <c r="O14" i="204"/>
  <c r="D14" i="204"/>
  <c r="D13" i="204"/>
  <c r="O10" i="204"/>
  <c r="D10" i="204"/>
  <c r="O9" i="204"/>
  <c r="D9" i="204"/>
  <c r="O8" i="204"/>
  <c r="D8" i="204"/>
  <c r="A7" i="204"/>
  <c r="A4" i="204"/>
  <c r="AB2" i="204"/>
  <c r="A2" i="204"/>
  <c r="AD128" i="203"/>
  <c r="AB128" i="203"/>
  <c r="AD127" i="203"/>
  <c r="AB127" i="203"/>
  <c r="AD125" i="203"/>
  <c r="AB125" i="203"/>
  <c r="AD124" i="203"/>
  <c r="AB124" i="203"/>
  <c r="AB122" i="203"/>
  <c r="AB121" i="203"/>
  <c r="AB120" i="203"/>
  <c r="AB118" i="203"/>
  <c r="AD111" i="203"/>
  <c r="AB111" i="203"/>
  <c r="AD110" i="203"/>
  <c r="AB110" i="203"/>
  <c r="AD109" i="203"/>
  <c r="AB109" i="203"/>
  <c r="AD108" i="203"/>
  <c r="AB108" i="203"/>
  <c r="AD105" i="203"/>
  <c r="AB105" i="203"/>
  <c r="AD104" i="203"/>
  <c r="AB104" i="203"/>
  <c r="O91" i="203"/>
  <c r="N91" i="203"/>
  <c r="M91" i="203"/>
  <c r="L91" i="203"/>
  <c r="K91" i="203"/>
  <c r="AF9" i="203"/>
  <c r="G91" i="203"/>
  <c r="F91" i="203"/>
  <c r="AD9" i="203"/>
  <c r="E91" i="203"/>
  <c r="D91" i="203"/>
  <c r="AB9" i="203"/>
  <c r="C91" i="203"/>
  <c r="O90" i="203"/>
  <c r="N90" i="203"/>
  <c r="M90" i="203"/>
  <c r="L90" i="203"/>
  <c r="K90" i="203"/>
  <c r="AF8" i="203"/>
  <c r="G90" i="203"/>
  <c r="F90" i="203"/>
  <c r="AD8" i="203"/>
  <c r="E90" i="203"/>
  <c r="D90" i="203"/>
  <c r="AB8" i="203"/>
  <c r="C90" i="203"/>
  <c r="O89" i="203"/>
  <c r="N89" i="203"/>
  <c r="M89" i="203"/>
  <c r="L89" i="203"/>
  <c r="J89" i="203"/>
  <c r="AF7" i="203"/>
  <c r="G89" i="203"/>
  <c r="F89" i="203"/>
  <c r="AD7" i="203"/>
  <c r="E89" i="203"/>
  <c r="D89" i="203"/>
  <c r="AB7" i="203"/>
  <c r="C89" i="203"/>
  <c r="O88" i="203"/>
  <c r="N88" i="203"/>
  <c r="M88" i="203"/>
  <c r="L88" i="203"/>
  <c r="J88" i="203"/>
  <c r="AF6" i="203"/>
  <c r="G88" i="203"/>
  <c r="F88" i="203"/>
  <c r="AD6" i="203"/>
  <c r="E88" i="203"/>
  <c r="D88" i="203"/>
  <c r="AB6" i="203"/>
  <c r="C88" i="203"/>
  <c r="O87" i="203"/>
  <c r="N87" i="203"/>
  <c r="M87" i="203"/>
  <c r="L87" i="203"/>
  <c r="J87" i="203"/>
  <c r="AF5" i="203"/>
  <c r="G87" i="203"/>
  <c r="F87" i="203"/>
  <c r="AD5" i="203"/>
  <c r="E87" i="203"/>
  <c r="D87" i="203"/>
  <c r="AB5" i="203"/>
  <c r="C87" i="203"/>
  <c r="O86" i="203"/>
  <c r="N86" i="203"/>
  <c r="M86" i="203"/>
  <c r="L86" i="203"/>
  <c r="J86" i="203"/>
  <c r="AF4" i="203"/>
  <c r="G86" i="203"/>
  <c r="F86" i="203"/>
  <c r="AD4" i="203"/>
  <c r="E86" i="203"/>
  <c r="D86" i="203"/>
  <c r="AB4" i="203"/>
  <c r="C86" i="203"/>
  <c r="N85" i="203"/>
  <c r="F85" i="203"/>
  <c r="J83" i="203"/>
  <c r="C83" i="203"/>
  <c r="A65" i="203"/>
  <c r="AB34" i="203"/>
  <c r="AB33" i="203"/>
  <c r="AB32" i="203"/>
  <c r="AB31" i="203"/>
  <c r="A32" i="203"/>
  <c r="AB30" i="203"/>
  <c r="AB29" i="203"/>
  <c r="AB28" i="203"/>
  <c r="AB27" i="203"/>
  <c r="AB26" i="203"/>
  <c r="AB25" i="203"/>
  <c r="AB24" i="203"/>
  <c r="AB23" i="203"/>
  <c r="AB22" i="203"/>
  <c r="AB21" i="203"/>
  <c r="AB20" i="203"/>
  <c r="AB19" i="203"/>
  <c r="AB18" i="203"/>
  <c r="G19" i="203"/>
  <c r="AB17" i="203"/>
  <c r="AB16" i="203"/>
  <c r="AB15" i="203"/>
  <c r="D16" i="203"/>
  <c r="D15" i="203"/>
  <c r="O14" i="203"/>
  <c r="D14" i="203"/>
  <c r="D13" i="203"/>
  <c r="O10" i="203"/>
  <c r="D10" i="203"/>
  <c r="O9" i="203"/>
  <c r="D9" i="203"/>
  <c r="O8" i="203"/>
  <c r="D8" i="203"/>
  <c r="A7" i="203"/>
  <c r="A4" i="203"/>
  <c r="AB2" i="203"/>
  <c r="A2" i="203"/>
  <c r="AD128" i="202"/>
  <c r="AB128" i="202"/>
  <c r="AD127" i="202"/>
  <c r="AB127" i="202"/>
  <c r="AD125" i="202"/>
  <c r="AB125" i="202"/>
  <c r="AD124" i="202"/>
  <c r="AB124" i="202"/>
  <c r="AB122" i="202"/>
  <c r="AB121" i="202"/>
  <c r="AB120" i="202"/>
  <c r="AB118" i="202"/>
  <c r="AD111" i="202"/>
  <c r="AB111" i="202"/>
  <c r="AD110" i="202"/>
  <c r="AB110" i="202"/>
  <c r="AD109" i="202"/>
  <c r="AB109" i="202"/>
  <c r="AD108" i="202"/>
  <c r="AB108" i="202"/>
  <c r="AD105" i="202"/>
  <c r="AB105" i="202"/>
  <c r="AD104" i="202"/>
  <c r="AB104" i="202"/>
  <c r="O91" i="202"/>
  <c r="N91" i="202"/>
  <c r="M91" i="202"/>
  <c r="L91" i="202"/>
  <c r="K91" i="202"/>
  <c r="AF9" i="202"/>
  <c r="G91" i="202"/>
  <c r="F91" i="202"/>
  <c r="AD9" i="202"/>
  <c r="E91" i="202"/>
  <c r="D91" i="202"/>
  <c r="AB9" i="202"/>
  <c r="C91" i="202"/>
  <c r="O90" i="202"/>
  <c r="N90" i="202"/>
  <c r="M90" i="202"/>
  <c r="L90" i="202"/>
  <c r="K90" i="202"/>
  <c r="AF8" i="202"/>
  <c r="G90" i="202"/>
  <c r="F90" i="202"/>
  <c r="AD8" i="202"/>
  <c r="E90" i="202"/>
  <c r="D90" i="202"/>
  <c r="AB8" i="202"/>
  <c r="C90" i="202"/>
  <c r="O89" i="202"/>
  <c r="N89" i="202"/>
  <c r="M89" i="202"/>
  <c r="L89" i="202"/>
  <c r="J89" i="202"/>
  <c r="AF7" i="202"/>
  <c r="G89" i="202"/>
  <c r="F89" i="202"/>
  <c r="AD7" i="202"/>
  <c r="E89" i="202"/>
  <c r="D89" i="202"/>
  <c r="AB7" i="202"/>
  <c r="C89" i="202"/>
  <c r="O88" i="202"/>
  <c r="N88" i="202"/>
  <c r="M88" i="202"/>
  <c r="L88" i="202"/>
  <c r="J88" i="202"/>
  <c r="AF6" i="202"/>
  <c r="G88" i="202"/>
  <c r="F88" i="202"/>
  <c r="AD6" i="202"/>
  <c r="E88" i="202"/>
  <c r="D88" i="202"/>
  <c r="AB6" i="202"/>
  <c r="C88" i="202"/>
  <c r="O87" i="202"/>
  <c r="N87" i="202"/>
  <c r="M87" i="202"/>
  <c r="L87" i="202"/>
  <c r="J87" i="202"/>
  <c r="AF5" i="202"/>
  <c r="G87" i="202"/>
  <c r="F87" i="202"/>
  <c r="AD5" i="202"/>
  <c r="E87" i="202"/>
  <c r="D87" i="202"/>
  <c r="AB5" i="202"/>
  <c r="C87" i="202"/>
  <c r="O86" i="202"/>
  <c r="N86" i="202"/>
  <c r="M86" i="202"/>
  <c r="L86" i="202"/>
  <c r="J86" i="202"/>
  <c r="AF4" i="202"/>
  <c r="G86" i="202"/>
  <c r="F86" i="202"/>
  <c r="AD4" i="202"/>
  <c r="E86" i="202"/>
  <c r="D86" i="202"/>
  <c r="AB4" i="202"/>
  <c r="C86" i="202"/>
  <c r="N85" i="202"/>
  <c r="F85" i="202"/>
  <c r="J83" i="202"/>
  <c r="C83" i="202"/>
  <c r="A65" i="202"/>
  <c r="AB34" i="202"/>
  <c r="AB33" i="202"/>
  <c r="AB32" i="202"/>
  <c r="AB31" i="202"/>
  <c r="A32" i="202"/>
  <c r="AB30" i="202"/>
  <c r="AB29" i="202"/>
  <c r="AB28" i="202"/>
  <c r="AB27" i="202"/>
  <c r="AB26" i="202"/>
  <c r="AB25" i="202"/>
  <c r="AB24" i="202"/>
  <c r="AB23" i="202"/>
  <c r="AB22" i="202"/>
  <c r="AB21" i="202"/>
  <c r="AB20" i="202"/>
  <c r="AB19" i="202"/>
  <c r="AB18" i="202"/>
  <c r="G19" i="202"/>
  <c r="AB17" i="202"/>
  <c r="AB16" i="202"/>
  <c r="AB15" i="202"/>
  <c r="D16" i="202"/>
  <c r="D15" i="202"/>
  <c r="O14" i="202"/>
  <c r="D14" i="202"/>
  <c r="D13" i="202"/>
  <c r="O10" i="202"/>
  <c r="D10" i="202"/>
  <c r="O9" i="202"/>
  <c r="D9" i="202"/>
  <c r="O8" i="202"/>
  <c r="D8" i="202"/>
  <c r="A7" i="202"/>
  <c r="A4" i="202"/>
  <c r="AB2" i="202"/>
  <c r="A2" i="202"/>
  <c r="AD128" i="201"/>
  <c r="AB128" i="201"/>
  <c r="AD127" i="201"/>
  <c r="AB127" i="201"/>
  <c r="AD125" i="201"/>
  <c r="AB125" i="201"/>
  <c r="AD124" i="201"/>
  <c r="AB124" i="201"/>
  <c r="AB122" i="201"/>
  <c r="AB121" i="201"/>
  <c r="AB120" i="201"/>
  <c r="AB118" i="201"/>
  <c r="O14" i="201"/>
  <c r="AD111" i="201"/>
  <c r="AB111" i="201"/>
  <c r="AD110" i="201"/>
  <c r="AB110" i="201"/>
  <c r="AD109" i="201"/>
  <c r="AB109" i="201"/>
  <c r="AD108" i="201"/>
  <c r="AB108" i="201"/>
  <c r="AD105" i="201"/>
  <c r="AB105" i="201"/>
  <c r="AD104" i="201"/>
  <c r="AB104" i="201"/>
  <c r="O91" i="201"/>
  <c r="N91" i="201"/>
  <c r="M91" i="201"/>
  <c r="L91" i="201"/>
  <c r="K91" i="201"/>
  <c r="AF9" i="201"/>
  <c r="G91" i="201"/>
  <c r="F91" i="201"/>
  <c r="AD9" i="201"/>
  <c r="E91" i="201"/>
  <c r="D91" i="201"/>
  <c r="AB9" i="201"/>
  <c r="C91" i="201"/>
  <c r="O90" i="201"/>
  <c r="N90" i="201"/>
  <c r="M90" i="201"/>
  <c r="L90" i="201"/>
  <c r="K90" i="201"/>
  <c r="AF8" i="201"/>
  <c r="G90" i="201"/>
  <c r="F90" i="201"/>
  <c r="AD8" i="201"/>
  <c r="E90" i="201"/>
  <c r="D90" i="201"/>
  <c r="AB8" i="201"/>
  <c r="C90" i="201"/>
  <c r="O89" i="201"/>
  <c r="N89" i="201"/>
  <c r="M89" i="201"/>
  <c r="L89" i="201"/>
  <c r="J89" i="201"/>
  <c r="AF7" i="201"/>
  <c r="G89" i="201"/>
  <c r="F89" i="201"/>
  <c r="AD7" i="201"/>
  <c r="E89" i="201"/>
  <c r="D89" i="201"/>
  <c r="AB7" i="201"/>
  <c r="C89" i="201"/>
  <c r="O88" i="201"/>
  <c r="N88" i="201"/>
  <c r="M88" i="201"/>
  <c r="L88" i="201"/>
  <c r="J88" i="201"/>
  <c r="AF6" i="201"/>
  <c r="G88" i="201"/>
  <c r="F88" i="201"/>
  <c r="AD6" i="201"/>
  <c r="E88" i="201"/>
  <c r="D88" i="201"/>
  <c r="AB6" i="201"/>
  <c r="C88" i="201"/>
  <c r="O87" i="201"/>
  <c r="N87" i="201"/>
  <c r="M87" i="201"/>
  <c r="L87" i="201"/>
  <c r="J87" i="201"/>
  <c r="AF5" i="201"/>
  <c r="G87" i="201"/>
  <c r="F87" i="201"/>
  <c r="AD5" i="201"/>
  <c r="E87" i="201"/>
  <c r="D87" i="201"/>
  <c r="AB5" i="201"/>
  <c r="C87" i="201"/>
  <c r="O86" i="201"/>
  <c r="N86" i="201"/>
  <c r="M86" i="201"/>
  <c r="L86" i="201"/>
  <c r="J86" i="201"/>
  <c r="AF4" i="201"/>
  <c r="G86" i="201"/>
  <c r="F86" i="201"/>
  <c r="AD4" i="201"/>
  <c r="E86" i="201"/>
  <c r="D86" i="201"/>
  <c r="AB4" i="201"/>
  <c r="C86" i="201"/>
  <c r="N85" i="201"/>
  <c r="F85" i="201"/>
  <c r="J83" i="201"/>
  <c r="C83" i="201"/>
  <c r="A65" i="201"/>
  <c r="AB34" i="201"/>
  <c r="AB33" i="201"/>
  <c r="AB32" i="201"/>
  <c r="AB31" i="201"/>
  <c r="A32" i="201"/>
  <c r="AB30" i="201"/>
  <c r="AB29" i="201"/>
  <c r="AB28" i="201"/>
  <c r="AB27" i="201"/>
  <c r="AB26" i="201"/>
  <c r="AB25" i="201"/>
  <c r="AB24" i="201"/>
  <c r="AB23" i="201"/>
  <c r="AB22" i="201"/>
  <c r="AB21" i="201"/>
  <c r="AB20" i="201"/>
  <c r="AB19" i="201"/>
  <c r="AB18" i="201"/>
  <c r="G19" i="201"/>
  <c r="AB17" i="201"/>
  <c r="AB16" i="201"/>
  <c r="AB15" i="201"/>
  <c r="D16" i="201"/>
  <c r="D15" i="201"/>
  <c r="D14" i="201"/>
  <c r="D13" i="201"/>
  <c r="O10" i="201"/>
  <c r="D10" i="201"/>
  <c r="O9" i="201"/>
  <c r="D9" i="201"/>
  <c r="O8" i="201"/>
  <c r="D8" i="201"/>
  <c r="A7" i="201"/>
  <c r="A4" i="201"/>
  <c r="AB2" i="201"/>
  <c r="A2" i="201"/>
  <c r="AD128" i="200"/>
  <c r="AB128" i="200"/>
  <c r="AD127" i="200"/>
  <c r="AB127" i="200"/>
  <c r="AD125" i="200"/>
  <c r="AB125" i="200"/>
  <c r="AD124" i="200"/>
  <c r="AB124" i="200"/>
  <c r="AB122" i="200"/>
  <c r="AB121" i="200"/>
  <c r="AB120" i="200"/>
  <c r="AB118" i="200"/>
  <c r="AD111" i="200"/>
  <c r="AB111" i="200"/>
  <c r="AD110" i="200"/>
  <c r="AB110" i="200"/>
  <c r="AD109" i="200"/>
  <c r="AB109" i="200"/>
  <c r="AD108" i="200"/>
  <c r="AB108" i="200"/>
  <c r="AD105" i="200"/>
  <c r="AB105" i="200"/>
  <c r="AD104" i="200"/>
  <c r="AB104" i="200"/>
  <c r="O91" i="200"/>
  <c r="N91" i="200"/>
  <c r="M91" i="200"/>
  <c r="L91" i="200"/>
  <c r="K91" i="200"/>
  <c r="AF9" i="200"/>
  <c r="G91" i="200"/>
  <c r="F91" i="200"/>
  <c r="AD9" i="200"/>
  <c r="E91" i="200"/>
  <c r="D91" i="200"/>
  <c r="AB9" i="200"/>
  <c r="C91" i="200"/>
  <c r="O90" i="200"/>
  <c r="N90" i="200"/>
  <c r="M90" i="200"/>
  <c r="L90" i="200"/>
  <c r="K90" i="200"/>
  <c r="AF8" i="200"/>
  <c r="G90" i="200"/>
  <c r="F90" i="200"/>
  <c r="AD8" i="200"/>
  <c r="E90" i="200"/>
  <c r="D90" i="200"/>
  <c r="AB8" i="200"/>
  <c r="C90" i="200"/>
  <c r="O89" i="200"/>
  <c r="N89" i="200"/>
  <c r="M89" i="200"/>
  <c r="L89" i="200"/>
  <c r="J89" i="200"/>
  <c r="AF7" i="200"/>
  <c r="G89" i="200"/>
  <c r="F89" i="200"/>
  <c r="AD7" i="200"/>
  <c r="E89" i="200"/>
  <c r="D89" i="200"/>
  <c r="AB7" i="200"/>
  <c r="C89" i="200"/>
  <c r="O88" i="200"/>
  <c r="N88" i="200"/>
  <c r="M88" i="200"/>
  <c r="L88" i="200"/>
  <c r="J88" i="200"/>
  <c r="AF6" i="200"/>
  <c r="G88" i="200"/>
  <c r="F88" i="200"/>
  <c r="AD6" i="200"/>
  <c r="E88" i="200"/>
  <c r="D88" i="200"/>
  <c r="AB6" i="200"/>
  <c r="C88" i="200"/>
  <c r="O87" i="200"/>
  <c r="N87" i="200"/>
  <c r="M87" i="200"/>
  <c r="L87" i="200"/>
  <c r="J87" i="200"/>
  <c r="AF5" i="200"/>
  <c r="G87" i="200"/>
  <c r="F87" i="200"/>
  <c r="AD5" i="200"/>
  <c r="E87" i="200"/>
  <c r="D87" i="200"/>
  <c r="AB5" i="200"/>
  <c r="C87" i="200"/>
  <c r="O86" i="200"/>
  <c r="N86" i="200"/>
  <c r="M86" i="200"/>
  <c r="L86" i="200"/>
  <c r="J86" i="200"/>
  <c r="AF4" i="200"/>
  <c r="G86" i="200"/>
  <c r="F86" i="200"/>
  <c r="AD4" i="200"/>
  <c r="E86" i="200"/>
  <c r="D86" i="200"/>
  <c r="AB4" i="200"/>
  <c r="C86" i="200"/>
  <c r="N85" i="200"/>
  <c r="F85" i="200"/>
  <c r="J83" i="200"/>
  <c r="C83" i="200"/>
  <c r="A65" i="200"/>
  <c r="AB34" i="200"/>
  <c r="AB33" i="200"/>
  <c r="AB32" i="200"/>
  <c r="AB31" i="200"/>
  <c r="A32" i="200"/>
  <c r="AB30" i="200"/>
  <c r="AB29" i="200"/>
  <c r="AB28" i="200"/>
  <c r="AB27" i="200"/>
  <c r="AB26" i="200"/>
  <c r="AB25" i="200"/>
  <c r="AB24" i="200"/>
  <c r="AB23" i="200"/>
  <c r="AB22" i="200"/>
  <c r="AB21" i="200"/>
  <c r="AB20" i="200"/>
  <c r="AB19" i="200"/>
  <c r="AB18" i="200"/>
  <c r="G19" i="200"/>
  <c r="AB17" i="200"/>
  <c r="AB16" i="200"/>
  <c r="AB15" i="200"/>
  <c r="D16" i="200"/>
  <c r="D15" i="200"/>
  <c r="O14" i="200"/>
  <c r="D14" i="200"/>
  <c r="D13" i="200"/>
  <c r="O10" i="200"/>
  <c r="D10" i="200"/>
  <c r="O9" i="200"/>
  <c r="D9" i="200"/>
  <c r="O8" i="200"/>
  <c r="D8" i="200"/>
  <c r="A7" i="200"/>
  <c r="A4" i="200"/>
  <c r="AB2" i="200"/>
  <c r="A2" i="200"/>
  <c r="AD128" i="199"/>
  <c r="O10" i="199"/>
  <c r="AB128" i="199"/>
  <c r="AD127" i="199"/>
  <c r="O9" i="199"/>
  <c r="AB127" i="199"/>
  <c r="AD125" i="199"/>
  <c r="AB125" i="199"/>
  <c r="AD124" i="199"/>
  <c r="AB124" i="199"/>
  <c r="AB122" i="199"/>
  <c r="AB121" i="199"/>
  <c r="AB120" i="199"/>
  <c r="AB118" i="199"/>
  <c r="AD111" i="199"/>
  <c r="AB111" i="199"/>
  <c r="AD110" i="199"/>
  <c r="D15" i="199"/>
  <c r="AB110" i="199"/>
  <c r="AD109" i="199"/>
  <c r="D14" i="199"/>
  <c r="AB109" i="199"/>
  <c r="AD108" i="199"/>
  <c r="D13" i="199"/>
  <c r="AB108" i="199"/>
  <c r="AD105" i="199"/>
  <c r="AB105" i="199"/>
  <c r="AD104" i="199"/>
  <c r="AB104" i="199"/>
  <c r="O91" i="199"/>
  <c r="N91" i="199"/>
  <c r="M91" i="199"/>
  <c r="L91" i="199"/>
  <c r="K91" i="199"/>
  <c r="AF9" i="199"/>
  <c r="G91" i="199"/>
  <c r="F91" i="199"/>
  <c r="AD9" i="199"/>
  <c r="E91" i="199"/>
  <c r="D91" i="199"/>
  <c r="AB9" i="199"/>
  <c r="C91" i="199"/>
  <c r="O90" i="199"/>
  <c r="N90" i="199"/>
  <c r="M90" i="199"/>
  <c r="L90" i="199"/>
  <c r="K90" i="199"/>
  <c r="AF8" i="199"/>
  <c r="G90" i="199"/>
  <c r="F90" i="199"/>
  <c r="AD8" i="199"/>
  <c r="E90" i="199"/>
  <c r="D90" i="199"/>
  <c r="AB8" i="199"/>
  <c r="C90" i="199"/>
  <c r="O89" i="199"/>
  <c r="N89" i="199"/>
  <c r="M89" i="199"/>
  <c r="L89" i="199"/>
  <c r="J89" i="199"/>
  <c r="AF7" i="199"/>
  <c r="G89" i="199"/>
  <c r="F89" i="199"/>
  <c r="AD7" i="199"/>
  <c r="E89" i="199"/>
  <c r="D89" i="199"/>
  <c r="AB7" i="199"/>
  <c r="C89" i="199"/>
  <c r="O88" i="199"/>
  <c r="N88" i="199"/>
  <c r="M88" i="199"/>
  <c r="L88" i="199"/>
  <c r="J88" i="199"/>
  <c r="AF6" i="199"/>
  <c r="G88" i="199"/>
  <c r="F88" i="199"/>
  <c r="AD6" i="199"/>
  <c r="E88" i="199"/>
  <c r="D88" i="199"/>
  <c r="AB6" i="199"/>
  <c r="C88" i="199"/>
  <c r="O87" i="199"/>
  <c r="N87" i="199"/>
  <c r="M87" i="199"/>
  <c r="L87" i="199"/>
  <c r="J87" i="199"/>
  <c r="AF5" i="199"/>
  <c r="G87" i="199"/>
  <c r="F87" i="199"/>
  <c r="AD5" i="199"/>
  <c r="E87" i="199"/>
  <c r="D87" i="199"/>
  <c r="AB5" i="199"/>
  <c r="C87" i="199"/>
  <c r="O86" i="199"/>
  <c r="N86" i="199"/>
  <c r="M86" i="199"/>
  <c r="L86" i="199"/>
  <c r="J86" i="199"/>
  <c r="AF4" i="199"/>
  <c r="G86" i="199"/>
  <c r="F86" i="199"/>
  <c r="AD4" i="199"/>
  <c r="E86" i="199"/>
  <c r="D86" i="199"/>
  <c r="AB4" i="199"/>
  <c r="C86" i="199"/>
  <c r="N85" i="199"/>
  <c r="F85" i="199"/>
  <c r="J83" i="199"/>
  <c r="C83" i="199"/>
  <c r="A65" i="199"/>
  <c r="A50" i="199"/>
  <c r="AB34" i="199"/>
  <c r="AB33" i="199"/>
  <c r="AB32" i="199"/>
  <c r="AB31" i="199"/>
  <c r="A32" i="199"/>
  <c r="AB30" i="199"/>
  <c r="AB29" i="199"/>
  <c r="AB28" i="199"/>
  <c r="AB27" i="199"/>
  <c r="AB26" i="199"/>
  <c r="AB25" i="199"/>
  <c r="AB24" i="199"/>
  <c r="AB23" i="199"/>
  <c r="AB22" i="199"/>
  <c r="AB21" i="199"/>
  <c r="AB20" i="199"/>
  <c r="AB19" i="199"/>
  <c r="AB18" i="199"/>
  <c r="G19" i="199"/>
  <c r="A19" i="199"/>
  <c r="AB17" i="199"/>
  <c r="AB16" i="199"/>
  <c r="AB15" i="199"/>
  <c r="D16" i="199"/>
  <c r="O14" i="199"/>
  <c r="D10" i="199"/>
  <c r="D9" i="199"/>
  <c r="O8" i="199"/>
  <c r="D8" i="199"/>
  <c r="A7" i="199"/>
  <c r="A4" i="199"/>
  <c r="AB2" i="199"/>
  <c r="A2" i="199"/>
  <c r="AD128" i="198"/>
  <c r="AB128" i="198"/>
  <c r="AD127" i="198"/>
  <c r="AB127" i="198"/>
  <c r="AD125" i="198"/>
  <c r="AB125" i="198"/>
  <c r="AD124" i="198"/>
  <c r="AB124" i="198"/>
  <c r="AB122" i="198"/>
  <c r="AB121" i="198"/>
  <c r="AB120" i="198"/>
  <c r="AB118" i="198"/>
  <c r="AD111" i="198"/>
  <c r="AB111" i="198"/>
  <c r="AD110" i="198"/>
  <c r="AB110" i="198"/>
  <c r="AD109" i="198"/>
  <c r="AB109" i="198"/>
  <c r="AD108" i="198"/>
  <c r="AB108" i="198"/>
  <c r="AD105" i="198"/>
  <c r="AB105" i="198"/>
  <c r="AD104" i="198"/>
  <c r="AB104" i="198"/>
  <c r="O91" i="198"/>
  <c r="N91" i="198"/>
  <c r="M91" i="198"/>
  <c r="L91" i="198"/>
  <c r="K91" i="198"/>
  <c r="AF9" i="198"/>
  <c r="G91" i="198"/>
  <c r="F91" i="198"/>
  <c r="AD9" i="198"/>
  <c r="E91" i="198"/>
  <c r="D91" i="198"/>
  <c r="AB9" i="198"/>
  <c r="C91" i="198"/>
  <c r="O90" i="198"/>
  <c r="N90" i="198"/>
  <c r="M90" i="198"/>
  <c r="L90" i="198"/>
  <c r="K90" i="198"/>
  <c r="AF8" i="198"/>
  <c r="G90" i="198"/>
  <c r="F90" i="198"/>
  <c r="AD8" i="198"/>
  <c r="E90" i="198"/>
  <c r="D90" i="198"/>
  <c r="AB8" i="198"/>
  <c r="C90" i="198"/>
  <c r="O89" i="198"/>
  <c r="N89" i="198"/>
  <c r="M89" i="198"/>
  <c r="L89" i="198"/>
  <c r="J89" i="198"/>
  <c r="AF7" i="198"/>
  <c r="G89" i="198"/>
  <c r="F89" i="198"/>
  <c r="AD7" i="198"/>
  <c r="E89" i="198"/>
  <c r="D89" i="198"/>
  <c r="AB7" i="198"/>
  <c r="C89" i="198"/>
  <c r="O88" i="198"/>
  <c r="N88" i="198"/>
  <c r="M88" i="198"/>
  <c r="L88" i="198"/>
  <c r="J88" i="198"/>
  <c r="AF6" i="198"/>
  <c r="G88" i="198"/>
  <c r="F88" i="198"/>
  <c r="AD6" i="198"/>
  <c r="E88" i="198"/>
  <c r="D88" i="198"/>
  <c r="AB6" i="198"/>
  <c r="C88" i="198"/>
  <c r="O87" i="198"/>
  <c r="N87" i="198"/>
  <c r="M87" i="198"/>
  <c r="L87" i="198"/>
  <c r="J87" i="198"/>
  <c r="AF5" i="198"/>
  <c r="G87" i="198"/>
  <c r="F87" i="198"/>
  <c r="AD5" i="198"/>
  <c r="E87" i="198"/>
  <c r="D87" i="198"/>
  <c r="AB5" i="198"/>
  <c r="C87" i="198"/>
  <c r="O86" i="198"/>
  <c r="N86" i="198"/>
  <c r="M86" i="198"/>
  <c r="L86" i="198"/>
  <c r="J86" i="198"/>
  <c r="AF4" i="198"/>
  <c r="G86" i="198"/>
  <c r="F86" i="198"/>
  <c r="AD4" i="198"/>
  <c r="E86" i="198"/>
  <c r="D86" i="198"/>
  <c r="AB4" i="198"/>
  <c r="C86" i="198"/>
  <c r="N85" i="198"/>
  <c r="F85" i="198"/>
  <c r="J83" i="198"/>
  <c r="C83" i="198"/>
  <c r="A65" i="198"/>
  <c r="AB34" i="198"/>
  <c r="AB33" i="198"/>
  <c r="AB32" i="198"/>
  <c r="AB31" i="198"/>
  <c r="A32" i="198"/>
  <c r="AB30" i="198"/>
  <c r="AB29" i="198"/>
  <c r="AB28" i="198"/>
  <c r="AB27" i="198"/>
  <c r="AB26" i="198"/>
  <c r="AB25" i="198"/>
  <c r="AB24" i="198"/>
  <c r="AB23" i="198"/>
  <c r="AB22" i="198"/>
  <c r="AB21" i="198"/>
  <c r="AB20" i="198"/>
  <c r="AB19" i="198"/>
  <c r="AB18" i="198"/>
  <c r="G19" i="198"/>
  <c r="AB17" i="198"/>
  <c r="AB16" i="198"/>
  <c r="AB15" i="198"/>
  <c r="D16" i="198"/>
  <c r="D15" i="198"/>
  <c r="O14" i="198"/>
  <c r="D14" i="198"/>
  <c r="D13" i="198"/>
  <c r="O10" i="198"/>
  <c r="D10" i="198"/>
  <c r="O9" i="198"/>
  <c r="D9" i="198"/>
  <c r="O8" i="198"/>
  <c r="D8" i="198"/>
  <c r="A7" i="198"/>
  <c r="A4" i="198"/>
  <c r="AB2" i="198"/>
  <c r="A2" i="198"/>
  <c r="AD128" i="197"/>
  <c r="AB128" i="197"/>
  <c r="AD127" i="197"/>
  <c r="AB127" i="197"/>
  <c r="AD125" i="197"/>
  <c r="AB125" i="197"/>
  <c r="AD124" i="197"/>
  <c r="AB124" i="197"/>
  <c r="AB122" i="197"/>
  <c r="AB121" i="197"/>
  <c r="AB120" i="197"/>
  <c r="AB118" i="197"/>
  <c r="O14" i="197"/>
  <c r="AD111" i="197"/>
  <c r="AB111" i="197"/>
  <c r="AD110" i="197"/>
  <c r="AB110" i="197"/>
  <c r="AD109" i="197"/>
  <c r="AB109" i="197"/>
  <c r="AD108" i="197"/>
  <c r="AB108" i="197"/>
  <c r="AD105" i="197"/>
  <c r="AB105" i="197"/>
  <c r="AD104" i="197"/>
  <c r="AB104" i="197"/>
  <c r="O91" i="197"/>
  <c r="N91" i="197"/>
  <c r="M91" i="197"/>
  <c r="L91" i="197"/>
  <c r="K91" i="197"/>
  <c r="AF9" i="197"/>
  <c r="G91" i="197"/>
  <c r="F91" i="197"/>
  <c r="AD9" i="197"/>
  <c r="E91" i="197"/>
  <c r="D91" i="197"/>
  <c r="AB9" i="197"/>
  <c r="C91" i="197"/>
  <c r="O90" i="197"/>
  <c r="N90" i="197"/>
  <c r="M90" i="197"/>
  <c r="L90" i="197"/>
  <c r="K90" i="197"/>
  <c r="AF8" i="197"/>
  <c r="G90" i="197"/>
  <c r="F90" i="197"/>
  <c r="AD8" i="197"/>
  <c r="E90" i="197"/>
  <c r="D90" i="197"/>
  <c r="AB8" i="197"/>
  <c r="C90" i="197"/>
  <c r="O89" i="197"/>
  <c r="N89" i="197"/>
  <c r="M89" i="197"/>
  <c r="L89" i="197"/>
  <c r="J89" i="197"/>
  <c r="AF7" i="197"/>
  <c r="G89" i="197"/>
  <c r="F89" i="197"/>
  <c r="AD7" i="197"/>
  <c r="E89" i="197"/>
  <c r="D89" i="197"/>
  <c r="AB7" i="197"/>
  <c r="C89" i="197"/>
  <c r="O88" i="197"/>
  <c r="N88" i="197"/>
  <c r="M88" i="197"/>
  <c r="L88" i="197"/>
  <c r="J88" i="197"/>
  <c r="AF6" i="197"/>
  <c r="G88" i="197"/>
  <c r="F88" i="197"/>
  <c r="AD6" i="197"/>
  <c r="E88" i="197"/>
  <c r="D88" i="197"/>
  <c r="AB6" i="197"/>
  <c r="C88" i="197"/>
  <c r="O87" i="197"/>
  <c r="N87" i="197"/>
  <c r="M87" i="197"/>
  <c r="L87" i="197"/>
  <c r="J87" i="197"/>
  <c r="AF5" i="197"/>
  <c r="G87" i="197"/>
  <c r="F87" i="197"/>
  <c r="AD5" i="197"/>
  <c r="E87" i="197"/>
  <c r="D87" i="197"/>
  <c r="AB5" i="197"/>
  <c r="C87" i="197"/>
  <c r="O86" i="197"/>
  <c r="N86" i="197"/>
  <c r="M86" i="197"/>
  <c r="L86" i="197"/>
  <c r="J86" i="197"/>
  <c r="AF4" i="197"/>
  <c r="G86" i="197"/>
  <c r="F86" i="197"/>
  <c r="AD4" i="197"/>
  <c r="E86" i="197"/>
  <c r="D86" i="197"/>
  <c r="AB4" i="197"/>
  <c r="C86" i="197"/>
  <c r="N85" i="197"/>
  <c r="F85" i="197"/>
  <c r="J83" i="197"/>
  <c r="C83" i="197"/>
  <c r="A65" i="197"/>
  <c r="AB34" i="197"/>
  <c r="AB33" i="197"/>
  <c r="AB32" i="197"/>
  <c r="AB31" i="197"/>
  <c r="A32" i="197"/>
  <c r="AB30" i="197"/>
  <c r="AB29" i="197"/>
  <c r="AB28" i="197"/>
  <c r="AB27" i="197"/>
  <c r="AB26" i="197"/>
  <c r="AB25" i="197"/>
  <c r="AB24" i="197"/>
  <c r="AB23" i="197"/>
  <c r="AB22" i="197"/>
  <c r="AB21" i="197"/>
  <c r="AB20" i="197"/>
  <c r="AB19" i="197"/>
  <c r="AB18" i="197"/>
  <c r="G19" i="197"/>
  <c r="AB17" i="197"/>
  <c r="AB16" i="197"/>
  <c r="AB15" i="197"/>
  <c r="D16" i="197"/>
  <c r="D15" i="197"/>
  <c r="D14" i="197"/>
  <c r="D13" i="197"/>
  <c r="O10" i="197"/>
  <c r="D10" i="197"/>
  <c r="O9" i="197"/>
  <c r="D9" i="197"/>
  <c r="O8" i="197"/>
  <c r="D8" i="197"/>
  <c r="A7" i="197"/>
  <c r="A4" i="197"/>
  <c r="AB2" i="197"/>
  <c r="A2" i="197"/>
  <c r="AD128" i="196"/>
  <c r="AB128" i="196"/>
  <c r="AD127" i="196"/>
  <c r="AB127" i="196"/>
  <c r="AD125" i="196"/>
  <c r="AB125" i="196"/>
  <c r="AD124" i="196"/>
  <c r="AB124" i="196"/>
  <c r="AB122" i="196"/>
  <c r="AB121" i="196"/>
  <c r="AB120" i="196"/>
  <c r="AB118" i="196"/>
  <c r="AD111" i="196"/>
  <c r="AB111" i="196"/>
  <c r="AD110" i="196"/>
  <c r="AB110" i="196"/>
  <c r="AD109" i="196"/>
  <c r="AB109" i="196"/>
  <c r="AD108" i="196"/>
  <c r="AB108" i="196"/>
  <c r="AD105" i="196"/>
  <c r="AB105" i="196"/>
  <c r="AD104" i="196"/>
  <c r="AB104" i="196"/>
  <c r="O91" i="196"/>
  <c r="N91" i="196"/>
  <c r="M91" i="196"/>
  <c r="L91" i="196"/>
  <c r="K91" i="196"/>
  <c r="AF9" i="196"/>
  <c r="G91" i="196"/>
  <c r="F91" i="196"/>
  <c r="AD9" i="196"/>
  <c r="E91" i="196"/>
  <c r="D91" i="196"/>
  <c r="AB9" i="196"/>
  <c r="C91" i="196"/>
  <c r="O90" i="196"/>
  <c r="N90" i="196"/>
  <c r="M90" i="196"/>
  <c r="L90" i="196"/>
  <c r="K90" i="196"/>
  <c r="AF8" i="196"/>
  <c r="G90" i="196"/>
  <c r="F90" i="196"/>
  <c r="AD8" i="196"/>
  <c r="E90" i="196"/>
  <c r="D90" i="196"/>
  <c r="AB8" i="196"/>
  <c r="C90" i="196"/>
  <c r="O89" i="196"/>
  <c r="N89" i="196"/>
  <c r="M89" i="196"/>
  <c r="L89" i="196"/>
  <c r="J89" i="196"/>
  <c r="AF7" i="196"/>
  <c r="G89" i="196"/>
  <c r="F89" i="196"/>
  <c r="AD7" i="196"/>
  <c r="E89" i="196"/>
  <c r="D89" i="196"/>
  <c r="AB7" i="196"/>
  <c r="C89" i="196"/>
  <c r="O88" i="196"/>
  <c r="N88" i="196"/>
  <c r="M88" i="196"/>
  <c r="L88" i="196"/>
  <c r="J88" i="196"/>
  <c r="AF6" i="196"/>
  <c r="G88" i="196"/>
  <c r="F88" i="196"/>
  <c r="AD6" i="196"/>
  <c r="E88" i="196"/>
  <c r="D88" i="196"/>
  <c r="AB6" i="196"/>
  <c r="C88" i="196"/>
  <c r="O87" i="196"/>
  <c r="N87" i="196"/>
  <c r="M87" i="196"/>
  <c r="L87" i="196"/>
  <c r="J87" i="196"/>
  <c r="AF5" i="196"/>
  <c r="G87" i="196"/>
  <c r="F87" i="196"/>
  <c r="AD5" i="196"/>
  <c r="E87" i="196"/>
  <c r="D87" i="196"/>
  <c r="AB5" i="196"/>
  <c r="C87" i="196"/>
  <c r="O86" i="196"/>
  <c r="N86" i="196"/>
  <c r="M86" i="196"/>
  <c r="L86" i="196"/>
  <c r="J86" i="196"/>
  <c r="AF4" i="196"/>
  <c r="G86" i="196"/>
  <c r="F86" i="196"/>
  <c r="AD4" i="196"/>
  <c r="E86" i="196"/>
  <c r="D86" i="196"/>
  <c r="AB4" i="196"/>
  <c r="C86" i="196"/>
  <c r="N85" i="196"/>
  <c r="F85" i="196"/>
  <c r="J83" i="196"/>
  <c r="C83" i="196"/>
  <c r="A65" i="196"/>
  <c r="AB34" i="196"/>
  <c r="AB33" i="196"/>
  <c r="AB32" i="196"/>
  <c r="AB31" i="196"/>
  <c r="A32" i="196"/>
  <c r="AB30" i="196"/>
  <c r="AB29" i="196"/>
  <c r="AB28" i="196"/>
  <c r="AB27" i="196"/>
  <c r="AB26" i="196"/>
  <c r="AB25" i="196"/>
  <c r="AB24" i="196"/>
  <c r="AB23" i="196"/>
  <c r="AB22" i="196"/>
  <c r="AB21" i="196"/>
  <c r="AB20" i="196"/>
  <c r="AB19" i="196"/>
  <c r="AB18" i="196"/>
  <c r="G19" i="196"/>
  <c r="AB17" i="196"/>
  <c r="AB16" i="196"/>
  <c r="AB15" i="196"/>
  <c r="D16" i="196"/>
  <c r="D15" i="196"/>
  <c r="O14" i="196"/>
  <c r="D14" i="196"/>
  <c r="D13" i="196"/>
  <c r="O10" i="196"/>
  <c r="D10" i="196"/>
  <c r="O9" i="196"/>
  <c r="D9" i="196"/>
  <c r="O8" i="196"/>
  <c r="D8" i="196"/>
  <c r="A7" i="196"/>
  <c r="A4" i="196"/>
  <c r="AB2" i="196"/>
  <c r="A2" i="196"/>
  <c r="AD128" i="195"/>
  <c r="AB128" i="195"/>
  <c r="AD127" i="195"/>
  <c r="AB127" i="195"/>
  <c r="AD125" i="195"/>
  <c r="AB125" i="195"/>
  <c r="AD124" i="195"/>
  <c r="AB124" i="195"/>
  <c r="AB122" i="195"/>
  <c r="AB121" i="195"/>
  <c r="AB120" i="195"/>
  <c r="AB118" i="195"/>
  <c r="AD111" i="195"/>
  <c r="AB111" i="195"/>
  <c r="AD110" i="195"/>
  <c r="AB110" i="195"/>
  <c r="AD109" i="195"/>
  <c r="AB109" i="195"/>
  <c r="AD108" i="195"/>
  <c r="AB108" i="195"/>
  <c r="AD105" i="195"/>
  <c r="AB105" i="195"/>
  <c r="AD104" i="195"/>
  <c r="AB104" i="195"/>
  <c r="O91" i="195"/>
  <c r="N91" i="195"/>
  <c r="M91" i="195"/>
  <c r="L91" i="195"/>
  <c r="K91" i="195"/>
  <c r="AF9" i="195"/>
  <c r="G91" i="195"/>
  <c r="F91" i="195"/>
  <c r="AD9" i="195"/>
  <c r="E91" i="195"/>
  <c r="D91" i="195"/>
  <c r="AB9" i="195"/>
  <c r="C91" i="195"/>
  <c r="O90" i="195"/>
  <c r="N90" i="195"/>
  <c r="M90" i="195"/>
  <c r="L90" i="195"/>
  <c r="K90" i="195"/>
  <c r="AF8" i="195"/>
  <c r="G90" i="195"/>
  <c r="F90" i="195"/>
  <c r="AD8" i="195"/>
  <c r="E90" i="195"/>
  <c r="D90" i="195"/>
  <c r="AB8" i="195"/>
  <c r="C90" i="195"/>
  <c r="O89" i="195"/>
  <c r="N89" i="195"/>
  <c r="M89" i="195"/>
  <c r="L89" i="195"/>
  <c r="J89" i="195"/>
  <c r="AF7" i="195"/>
  <c r="G89" i="195"/>
  <c r="F89" i="195"/>
  <c r="AD7" i="195"/>
  <c r="E89" i="195"/>
  <c r="D89" i="195"/>
  <c r="AB7" i="195"/>
  <c r="C89" i="195"/>
  <c r="O88" i="195"/>
  <c r="N88" i="195"/>
  <c r="M88" i="195"/>
  <c r="L88" i="195"/>
  <c r="J88" i="195"/>
  <c r="AF6" i="195"/>
  <c r="G88" i="195"/>
  <c r="F88" i="195"/>
  <c r="AD6" i="195"/>
  <c r="E88" i="195"/>
  <c r="D88" i="195"/>
  <c r="AB6" i="195"/>
  <c r="C88" i="195"/>
  <c r="O87" i="195"/>
  <c r="N87" i="195"/>
  <c r="M87" i="195"/>
  <c r="L87" i="195"/>
  <c r="J87" i="195"/>
  <c r="AF5" i="195"/>
  <c r="G87" i="195"/>
  <c r="F87" i="195"/>
  <c r="AD5" i="195"/>
  <c r="E87" i="195"/>
  <c r="D87" i="195"/>
  <c r="AB5" i="195"/>
  <c r="C87" i="195"/>
  <c r="O86" i="195"/>
  <c r="N86" i="195"/>
  <c r="M86" i="195"/>
  <c r="L86" i="195"/>
  <c r="J86" i="195"/>
  <c r="AF4" i="195"/>
  <c r="G86" i="195"/>
  <c r="F86" i="195"/>
  <c r="AD4" i="195"/>
  <c r="E86" i="195"/>
  <c r="D86" i="195"/>
  <c r="AB4" i="195"/>
  <c r="C86" i="195"/>
  <c r="N85" i="195"/>
  <c r="F85" i="195"/>
  <c r="J83" i="195"/>
  <c r="C83" i="195"/>
  <c r="A65" i="195"/>
  <c r="AB34" i="195"/>
  <c r="AB33" i="195"/>
  <c r="AB32" i="195"/>
  <c r="AB31" i="195"/>
  <c r="A32" i="195"/>
  <c r="AB30" i="195"/>
  <c r="AB29" i="195"/>
  <c r="AB28" i="195"/>
  <c r="AB27" i="195"/>
  <c r="AB26" i="195"/>
  <c r="AB25" i="195"/>
  <c r="AB24" i="195"/>
  <c r="AB23" i="195"/>
  <c r="AB22" i="195"/>
  <c r="AB21" i="195"/>
  <c r="AB20" i="195"/>
  <c r="AB19" i="195"/>
  <c r="AB18" i="195"/>
  <c r="G19" i="195"/>
  <c r="AB17" i="195"/>
  <c r="AB16" i="195"/>
  <c r="AB15" i="195"/>
  <c r="D16" i="195"/>
  <c r="D15" i="195"/>
  <c r="O14" i="195"/>
  <c r="D14" i="195"/>
  <c r="D13" i="195"/>
  <c r="O10" i="195"/>
  <c r="D10" i="195"/>
  <c r="O9" i="195"/>
  <c r="D9" i="195"/>
  <c r="O8" i="195"/>
  <c r="D8" i="195"/>
  <c r="A7" i="195"/>
  <c r="A4" i="195"/>
  <c r="AB2" i="195"/>
  <c r="A2" i="195"/>
  <c r="AD128" i="194"/>
  <c r="AB128" i="194"/>
  <c r="AD127" i="194"/>
  <c r="AB127" i="194"/>
  <c r="AD125" i="194"/>
  <c r="AB125" i="194"/>
  <c r="AD124" i="194"/>
  <c r="AB124" i="194"/>
  <c r="AB122" i="194"/>
  <c r="AB121" i="194"/>
  <c r="AB120" i="194"/>
  <c r="AB118" i="194"/>
  <c r="AD111" i="194"/>
  <c r="AB111" i="194"/>
  <c r="AD110" i="194"/>
  <c r="AB110" i="194"/>
  <c r="AD109" i="194"/>
  <c r="AB109" i="194"/>
  <c r="AD108" i="194"/>
  <c r="AB108" i="194"/>
  <c r="AD105" i="194"/>
  <c r="AB105" i="194"/>
  <c r="AD104" i="194"/>
  <c r="AB104" i="194"/>
  <c r="O91" i="194"/>
  <c r="N91" i="194"/>
  <c r="M91" i="194"/>
  <c r="L91" i="194"/>
  <c r="K91" i="194"/>
  <c r="AF9" i="194"/>
  <c r="G91" i="194"/>
  <c r="F91" i="194"/>
  <c r="AD9" i="194"/>
  <c r="E91" i="194"/>
  <c r="D91" i="194"/>
  <c r="AB9" i="194"/>
  <c r="C91" i="194"/>
  <c r="O90" i="194"/>
  <c r="N90" i="194"/>
  <c r="M90" i="194"/>
  <c r="L90" i="194"/>
  <c r="K90" i="194"/>
  <c r="AF8" i="194"/>
  <c r="G90" i="194"/>
  <c r="F90" i="194"/>
  <c r="AD8" i="194"/>
  <c r="E90" i="194"/>
  <c r="D90" i="194"/>
  <c r="AB8" i="194"/>
  <c r="C90" i="194"/>
  <c r="O89" i="194"/>
  <c r="N89" i="194"/>
  <c r="M89" i="194"/>
  <c r="L89" i="194"/>
  <c r="J89" i="194"/>
  <c r="AF7" i="194"/>
  <c r="G89" i="194"/>
  <c r="F89" i="194"/>
  <c r="AD7" i="194"/>
  <c r="E89" i="194"/>
  <c r="D89" i="194"/>
  <c r="AB7" i="194"/>
  <c r="C89" i="194"/>
  <c r="O88" i="194"/>
  <c r="N88" i="194"/>
  <c r="M88" i="194"/>
  <c r="L88" i="194"/>
  <c r="J88" i="194"/>
  <c r="AF6" i="194"/>
  <c r="G88" i="194"/>
  <c r="F88" i="194"/>
  <c r="AD6" i="194"/>
  <c r="E88" i="194"/>
  <c r="D88" i="194"/>
  <c r="AB6" i="194"/>
  <c r="C88" i="194"/>
  <c r="O87" i="194"/>
  <c r="N87" i="194"/>
  <c r="M87" i="194"/>
  <c r="L87" i="194"/>
  <c r="J87" i="194"/>
  <c r="AF5" i="194"/>
  <c r="G87" i="194"/>
  <c r="F87" i="194"/>
  <c r="AD5" i="194"/>
  <c r="E87" i="194"/>
  <c r="D87" i="194"/>
  <c r="AB5" i="194"/>
  <c r="C87" i="194"/>
  <c r="O86" i="194"/>
  <c r="N86" i="194"/>
  <c r="M86" i="194"/>
  <c r="L86" i="194"/>
  <c r="J86" i="194"/>
  <c r="AF4" i="194"/>
  <c r="G86" i="194"/>
  <c r="F86" i="194"/>
  <c r="AD4" i="194"/>
  <c r="E86" i="194"/>
  <c r="D86" i="194"/>
  <c r="AB4" i="194"/>
  <c r="C86" i="194"/>
  <c r="N85" i="194"/>
  <c r="F85" i="194"/>
  <c r="J83" i="194"/>
  <c r="C83" i="194"/>
  <c r="A65" i="194"/>
  <c r="AB34" i="194"/>
  <c r="AB33" i="194"/>
  <c r="AB32" i="194"/>
  <c r="AB31" i="194"/>
  <c r="A32" i="194"/>
  <c r="AB30" i="194"/>
  <c r="AB29" i="194"/>
  <c r="AB28" i="194"/>
  <c r="AB27" i="194"/>
  <c r="AB26" i="194"/>
  <c r="AB25" i="194"/>
  <c r="AB24" i="194"/>
  <c r="AB23" i="194"/>
  <c r="AB22" i="194"/>
  <c r="AB21" i="194"/>
  <c r="AB20" i="194"/>
  <c r="AB19" i="194"/>
  <c r="AB18" i="194"/>
  <c r="G19" i="194"/>
  <c r="AB17" i="194"/>
  <c r="AB16" i="194"/>
  <c r="AB15" i="194"/>
  <c r="D16" i="194"/>
  <c r="D15" i="194"/>
  <c r="O14" i="194"/>
  <c r="D14" i="194"/>
  <c r="D13" i="194"/>
  <c r="O10" i="194"/>
  <c r="D10" i="194"/>
  <c r="O9" i="194"/>
  <c r="D9" i="194"/>
  <c r="O8" i="194"/>
  <c r="D8" i="194"/>
  <c r="A7" i="194"/>
  <c r="A4" i="194"/>
  <c r="AB2" i="194"/>
  <c r="A2" i="194"/>
  <c r="AD128" i="193"/>
  <c r="AB128" i="193"/>
  <c r="AD127" i="193"/>
  <c r="AB127" i="193"/>
  <c r="AD125" i="193"/>
  <c r="AB125" i="193"/>
  <c r="AD124" i="193"/>
  <c r="AB124" i="193"/>
  <c r="AB122" i="193"/>
  <c r="AB121" i="193"/>
  <c r="AB120" i="193"/>
  <c r="AB118" i="193"/>
  <c r="AD111" i="193"/>
  <c r="AB111" i="193"/>
  <c r="AD110" i="193"/>
  <c r="AB110" i="193"/>
  <c r="AD109" i="193"/>
  <c r="AB109" i="193"/>
  <c r="AD108" i="193"/>
  <c r="AB108" i="193"/>
  <c r="AD105" i="193"/>
  <c r="AB105" i="193"/>
  <c r="AD104" i="193"/>
  <c r="AB104" i="193"/>
  <c r="O91" i="193"/>
  <c r="N91" i="193"/>
  <c r="M91" i="193"/>
  <c r="L91" i="193"/>
  <c r="K91" i="193"/>
  <c r="AF9" i="193"/>
  <c r="G91" i="193"/>
  <c r="F91" i="193"/>
  <c r="AD9" i="193"/>
  <c r="E91" i="193"/>
  <c r="D91" i="193"/>
  <c r="AB9" i="193"/>
  <c r="C91" i="193"/>
  <c r="O90" i="193"/>
  <c r="N90" i="193"/>
  <c r="M90" i="193"/>
  <c r="L90" i="193"/>
  <c r="K90" i="193"/>
  <c r="AF8" i="193"/>
  <c r="G90" i="193"/>
  <c r="F90" i="193"/>
  <c r="AD8" i="193"/>
  <c r="E90" i="193"/>
  <c r="D90" i="193"/>
  <c r="AB8" i="193"/>
  <c r="C90" i="193"/>
  <c r="O89" i="193"/>
  <c r="N89" i="193"/>
  <c r="M89" i="193"/>
  <c r="L89" i="193"/>
  <c r="J89" i="193"/>
  <c r="AF7" i="193"/>
  <c r="G89" i="193"/>
  <c r="F89" i="193"/>
  <c r="AD7" i="193"/>
  <c r="E89" i="193"/>
  <c r="D89" i="193"/>
  <c r="AB7" i="193"/>
  <c r="C89" i="193"/>
  <c r="O88" i="193"/>
  <c r="N88" i="193"/>
  <c r="M88" i="193"/>
  <c r="L88" i="193"/>
  <c r="J88" i="193"/>
  <c r="AF6" i="193"/>
  <c r="G88" i="193"/>
  <c r="F88" i="193"/>
  <c r="AD6" i="193"/>
  <c r="E88" i="193"/>
  <c r="D88" i="193"/>
  <c r="AB6" i="193"/>
  <c r="C88" i="193"/>
  <c r="O87" i="193"/>
  <c r="N87" i="193"/>
  <c r="M87" i="193"/>
  <c r="L87" i="193"/>
  <c r="J87" i="193"/>
  <c r="AF5" i="193"/>
  <c r="G87" i="193"/>
  <c r="F87" i="193"/>
  <c r="AD5" i="193"/>
  <c r="E87" i="193"/>
  <c r="D87" i="193"/>
  <c r="AB5" i="193"/>
  <c r="C87" i="193"/>
  <c r="O86" i="193"/>
  <c r="N86" i="193"/>
  <c r="M86" i="193"/>
  <c r="L86" i="193"/>
  <c r="J86" i="193"/>
  <c r="AF4" i="193"/>
  <c r="G86" i="193"/>
  <c r="F86" i="193"/>
  <c r="AD4" i="193"/>
  <c r="E86" i="193"/>
  <c r="D86" i="193"/>
  <c r="AB4" i="193"/>
  <c r="C86" i="193"/>
  <c r="N85" i="193"/>
  <c r="F85" i="193"/>
  <c r="J83" i="193"/>
  <c r="C83" i="193"/>
  <c r="A65" i="193"/>
  <c r="AB34" i="193"/>
  <c r="AB33" i="193"/>
  <c r="AB32" i="193"/>
  <c r="AB31" i="193"/>
  <c r="A32" i="193"/>
  <c r="AB30" i="193"/>
  <c r="AB29" i="193"/>
  <c r="AB28" i="193"/>
  <c r="AB27" i="193"/>
  <c r="AB26" i="193"/>
  <c r="AB25" i="193"/>
  <c r="AB24" i="193"/>
  <c r="AB23" i="193"/>
  <c r="AB22" i="193"/>
  <c r="AB21" i="193"/>
  <c r="AB20" i="193"/>
  <c r="AB19" i="193"/>
  <c r="AB18" i="193"/>
  <c r="G19" i="193"/>
  <c r="AB17" i="193"/>
  <c r="AB16" i="193"/>
  <c r="AB15" i="193"/>
  <c r="D16" i="193"/>
  <c r="D15" i="193"/>
  <c r="O14" i="193"/>
  <c r="D14" i="193"/>
  <c r="D13" i="193"/>
  <c r="O10" i="193"/>
  <c r="D10" i="193"/>
  <c r="O9" i="193"/>
  <c r="D9" i="193"/>
  <c r="O8" i="193"/>
  <c r="D8" i="193"/>
  <c r="A7" i="193"/>
  <c r="A4" i="193"/>
  <c r="AB2" i="193"/>
  <c r="A2" i="193"/>
  <c r="AD128" i="192"/>
  <c r="AB128" i="192"/>
  <c r="AD127" i="192"/>
  <c r="AB127" i="192"/>
  <c r="AD125" i="192"/>
  <c r="AB125" i="192"/>
  <c r="AD124" i="192"/>
  <c r="AB124" i="192"/>
  <c r="AB122" i="192"/>
  <c r="AB121" i="192"/>
  <c r="AB120" i="192"/>
  <c r="AB118" i="192"/>
  <c r="O14" i="192"/>
  <c r="AD111" i="192"/>
  <c r="AB111" i="192"/>
  <c r="AD110" i="192"/>
  <c r="AB110" i="192"/>
  <c r="AD109" i="192"/>
  <c r="AB109" i="192"/>
  <c r="AD108" i="192"/>
  <c r="AB108" i="192"/>
  <c r="AD105" i="192"/>
  <c r="AB105" i="192"/>
  <c r="AD104" i="192"/>
  <c r="AB104" i="192"/>
  <c r="O91" i="192"/>
  <c r="N91" i="192"/>
  <c r="M91" i="192"/>
  <c r="L91" i="192"/>
  <c r="K91" i="192"/>
  <c r="AF9" i="192"/>
  <c r="G91" i="192"/>
  <c r="F91" i="192"/>
  <c r="AD9" i="192"/>
  <c r="E91" i="192"/>
  <c r="D91" i="192"/>
  <c r="AB9" i="192"/>
  <c r="C91" i="192"/>
  <c r="O90" i="192"/>
  <c r="N90" i="192"/>
  <c r="M90" i="192"/>
  <c r="L90" i="192"/>
  <c r="K90" i="192"/>
  <c r="AF8" i="192"/>
  <c r="G90" i="192"/>
  <c r="F90" i="192"/>
  <c r="AD8" i="192"/>
  <c r="E90" i="192"/>
  <c r="D90" i="192"/>
  <c r="AB8" i="192"/>
  <c r="C90" i="192"/>
  <c r="O89" i="192"/>
  <c r="N89" i="192"/>
  <c r="M89" i="192"/>
  <c r="L89" i="192"/>
  <c r="J89" i="192"/>
  <c r="AF7" i="192"/>
  <c r="G89" i="192"/>
  <c r="F89" i="192"/>
  <c r="AD7" i="192"/>
  <c r="E89" i="192"/>
  <c r="D89" i="192"/>
  <c r="AB7" i="192"/>
  <c r="C89" i="192"/>
  <c r="O88" i="192"/>
  <c r="N88" i="192"/>
  <c r="M88" i="192"/>
  <c r="L88" i="192"/>
  <c r="J88" i="192"/>
  <c r="AF6" i="192"/>
  <c r="G88" i="192"/>
  <c r="F88" i="192"/>
  <c r="AD6" i="192"/>
  <c r="E88" i="192"/>
  <c r="D88" i="192"/>
  <c r="AB6" i="192"/>
  <c r="C88" i="192"/>
  <c r="O87" i="192"/>
  <c r="N87" i="192"/>
  <c r="M87" i="192"/>
  <c r="L87" i="192"/>
  <c r="J87" i="192"/>
  <c r="AF5" i="192"/>
  <c r="G87" i="192"/>
  <c r="F87" i="192"/>
  <c r="AD5" i="192"/>
  <c r="E87" i="192"/>
  <c r="D87" i="192"/>
  <c r="AB5" i="192"/>
  <c r="C87" i="192"/>
  <c r="O86" i="192"/>
  <c r="N86" i="192"/>
  <c r="M86" i="192"/>
  <c r="L86" i="192"/>
  <c r="J86" i="192"/>
  <c r="AF4" i="192"/>
  <c r="G86" i="192"/>
  <c r="F86" i="192"/>
  <c r="AD4" i="192"/>
  <c r="E86" i="192"/>
  <c r="D86" i="192"/>
  <c r="AB4" i="192"/>
  <c r="C86" i="192"/>
  <c r="N85" i="192"/>
  <c r="F85" i="192"/>
  <c r="J83" i="192"/>
  <c r="C83" i="192"/>
  <c r="A65" i="192"/>
  <c r="AB34" i="192"/>
  <c r="AB33" i="192"/>
  <c r="AB32" i="192"/>
  <c r="AB31" i="192"/>
  <c r="A32" i="192"/>
  <c r="AB30" i="192"/>
  <c r="AB29" i="192"/>
  <c r="AB28" i="192"/>
  <c r="AB27" i="192"/>
  <c r="AB26" i="192"/>
  <c r="AB25" i="192"/>
  <c r="AB24" i="192"/>
  <c r="AB23" i="192"/>
  <c r="AB22" i="192"/>
  <c r="AB21" i="192"/>
  <c r="AB20" i="192"/>
  <c r="AB19" i="192"/>
  <c r="AB18" i="192"/>
  <c r="G19" i="192"/>
  <c r="AB17" i="192"/>
  <c r="AB16" i="192"/>
  <c r="AB15" i="192"/>
  <c r="D16" i="192"/>
  <c r="D15" i="192"/>
  <c r="D14" i="192"/>
  <c r="D13" i="192"/>
  <c r="O10" i="192"/>
  <c r="D10" i="192"/>
  <c r="O9" i="192"/>
  <c r="D9" i="192"/>
  <c r="O8" i="192"/>
  <c r="D8" i="192"/>
  <c r="A7" i="192"/>
  <c r="A4" i="192"/>
  <c r="AB2" i="192"/>
  <c r="A2" i="192"/>
  <c r="AD128" i="191"/>
  <c r="AB128" i="191"/>
  <c r="AD127" i="191"/>
  <c r="AB127" i="191"/>
  <c r="AD125" i="191"/>
  <c r="AB125" i="191"/>
  <c r="AD124" i="191"/>
  <c r="AB124" i="191"/>
  <c r="AB122" i="191"/>
  <c r="AB121" i="191"/>
  <c r="AB120" i="191"/>
  <c r="AB118" i="191"/>
  <c r="AD111" i="191"/>
  <c r="AB111" i="191"/>
  <c r="AD110" i="191"/>
  <c r="AB110" i="191"/>
  <c r="AD109" i="191"/>
  <c r="AB109" i="191"/>
  <c r="AD108" i="191"/>
  <c r="AB108" i="191"/>
  <c r="AD105" i="191"/>
  <c r="AB105" i="191"/>
  <c r="AD104" i="191"/>
  <c r="AB104" i="191"/>
  <c r="O91" i="191"/>
  <c r="N91" i="191"/>
  <c r="M91" i="191"/>
  <c r="L91" i="191"/>
  <c r="K91" i="191"/>
  <c r="AF9" i="191"/>
  <c r="G91" i="191"/>
  <c r="F91" i="191"/>
  <c r="AD9" i="191"/>
  <c r="E91" i="191"/>
  <c r="D91" i="191"/>
  <c r="AB9" i="191"/>
  <c r="C91" i="191"/>
  <c r="O90" i="191"/>
  <c r="N90" i="191"/>
  <c r="M90" i="191"/>
  <c r="L90" i="191"/>
  <c r="K90" i="191"/>
  <c r="AF8" i="191"/>
  <c r="G90" i="191"/>
  <c r="F90" i="191"/>
  <c r="AD8" i="191"/>
  <c r="E90" i="191"/>
  <c r="D90" i="191"/>
  <c r="AB8" i="191"/>
  <c r="C90" i="191"/>
  <c r="O89" i="191"/>
  <c r="N89" i="191"/>
  <c r="M89" i="191"/>
  <c r="L89" i="191"/>
  <c r="J89" i="191"/>
  <c r="AF7" i="191"/>
  <c r="G89" i="191"/>
  <c r="F89" i="191"/>
  <c r="AD7" i="191"/>
  <c r="E89" i="191"/>
  <c r="D89" i="191"/>
  <c r="AB7" i="191"/>
  <c r="C89" i="191"/>
  <c r="O88" i="191"/>
  <c r="N88" i="191"/>
  <c r="M88" i="191"/>
  <c r="L88" i="191"/>
  <c r="J88" i="191"/>
  <c r="AF6" i="191"/>
  <c r="G88" i="191"/>
  <c r="F88" i="191"/>
  <c r="AD6" i="191"/>
  <c r="E88" i="191"/>
  <c r="D88" i="191"/>
  <c r="AB6" i="191"/>
  <c r="C88" i="191"/>
  <c r="O87" i="191"/>
  <c r="N87" i="191"/>
  <c r="M87" i="191"/>
  <c r="L87" i="191"/>
  <c r="J87" i="191"/>
  <c r="AF5" i="191"/>
  <c r="G87" i="191"/>
  <c r="F87" i="191"/>
  <c r="AD5" i="191"/>
  <c r="E87" i="191"/>
  <c r="D87" i="191"/>
  <c r="AB5" i="191"/>
  <c r="C87" i="191"/>
  <c r="O86" i="191"/>
  <c r="N86" i="191"/>
  <c r="M86" i="191"/>
  <c r="L86" i="191"/>
  <c r="J86" i="191"/>
  <c r="AF4" i="191"/>
  <c r="G86" i="191"/>
  <c r="F86" i="191"/>
  <c r="AD4" i="191"/>
  <c r="E86" i="191"/>
  <c r="D86" i="191"/>
  <c r="AB4" i="191"/>
  <c r="C86" i="191"/>
  <c r="N85" i="191"/>
  <c r="F85" i="191"/>
  <c r="J83" i="191"/>
  <c r="C83" i="191"/>
  <c r="A65" i="191"/>
  <c r="AB34" i="191"/>
  <c r="AB33" i="191"/>
  <c r="AB32" i="191"/>
  <c r="AB31" i="191"/>
  <c r="A32" i="191"/>
  <c r="AB30" i="191"/>
  <c r="AB29" i="191"/>
  <c r="AB28" i="191"/>
  <c r="AB27" i="191"/>
  <c r="AB26" i="191"/>
  <c r="AB25" i="191"/>
  <c r="AB24" i="191"/>
  <c r="AB23" i="191"/>
  <c r="AB22" i="191"/>
  <c r="AB21" i="191"/>
  <c r="AB20" i="191"/>
  <c r="AB19" i="191"/>
  <c r="AB18" i="191"/>
  <c r="G19" i="191"/>
  <c r="AB17" i="191"/>
  <c r="AB16" i="191"/>
  <c r="AB15" i="191"/>
  <c r="D16" i="191"/>
  <c r="D15" i="191"/>
  <c r="O14" i="191"/>
  <c r="D14" i="191"/>
  <c r="D13" i="191"/>
  <c r="O10" i="191"/>
  <c r="D10" i="191"/>
  <c r="O9" i="191"/>
  <c r="D9" i="191"/>
  <c r="O8" i="191"/>
  <c r="D8" i="191"/>
  <c r="A7" i="191"/>
  <c r="A4" i="191"/>
  <c r="AB2" i="191"/>
  <c r="A2" i="191"/>
  <c r="AD128" i="190"/>
  <c r="AB128" i="190"/>
  <c r="AD127" i="190"/>
  <c r="AB127" i="190"/>
  <c r="AD125" i="190"/>
  <c r="AB125" i="190"/>
  <c r="AD124" i="190"/>
  <c r="AB124" i="190"/>
  <c r="AB122" i="190"/>
  <c r="AB121" i="190"/>
  <c r="AB120" i="190"/>
  <c r="AB118" i="190"/>
  <c r="AD111" i="190"/>
  <c r="AB111" i="190"/>
  <c r="AD110" i="190"/>
  <c r="AB110" i="190"/>
  <c r="AD109" i="190"/>
  <c r="AB109" i="190"/>
  <c r="AD108" i="190"/>
  <c r="AB108" i="190"/>
  <c r="AD105" i="190"/>
  <c r="AB105" i="190"/>
  <c r="AD104" i="190"/>
  <c r="AB104" i="190"/>
  <c r="O91" i="190"/>
  <c r="N91" i="190"/>
  <c r="M91" i="190"/>
  <c r="L91" i="190"/>
  <c r="K91" i="190"/>
  <c r="AF9" i="190"/>
  <c r="G91" i="190"/>
  <c r="F91" i="190"/>
  <c r="AD9" i="190"/>
  <c r="E91" i="190"/>
  <c r="D91" i="190"/>
  <c r="AB9" i="190"/>
  <c r="C91" i="190"/>
  <c r="O90" i="190"/>
  <c r="N90" i="190"/>
  <c r="M90" i="190"/>
  <c r="L90" i="190"/>
  <c r="K90" i="190"/>
  <c r="AF8" i="190"/>
  <c r="G90" i="190"/>
  <c r="F90" i="190"/>
  <c r="AD8" i="190"/>
  <c r="E90" i="190"/>
  <c r="D90" i="190"/>
  <c r="AB8" i="190"/>
  <c r="C90" i="190"/>
  <c r="O89" i="190"/>
  <c r="N89" i="190"/>
  <c r="M89" i="190"/>
  <c r="L89" i="190"/>
  <c r="J89" i="190"/>
  <c r="AF7" i="190"/>
  <c r="G89" i="190"/>
  <c r="F89" i="190"/>
  <c r="AD7" i="190"/>
  <c r="E89" i="190"/>
  <c r="D89" i="190"/>
  <c r="AB7" i="190"/>
  <c r="C89" i="190"/>
  <c r="O88" i="190"/>
  <c r="N88" i="190"/>
  <c r="M88" i="190"/>
  <c r="L88" i="190"/>
  <c r="J88" i="190"/>
  <c r="AF6" i="190"/>
  <c r="G88" i="190"/>
  <c r="F88" i="190"/>
  <c r="AD6" i="190"/>
  <c r="E88" i="190"/>
  <c r="D88" i="190"/>
  <c r="AB6" i="190"/>
  <c r="C88" i="190"/>
  <c r="O87" i="190"/>
  <c r="N87" i="190"/>
  <c r="M87" i="190"/>
  <c r="L87" i="190"/>
  <c r="J87" i="190"/>
  <c r="AF5" i="190"/>
  <c r="G87" i="190"/>
  <c r="F87" i="190"/>
  <c r="AD5" i="190"/>
  <c r="E87" i="190"/>
  <c r="D87" i="190"/>
  <c r="AB5" i="190"/>
  <c r="C87" i="190"/>
  <c r="O86" i="190"/>
  <c r="N86" i="190"/>
  <c r="M86" i="190"/>
  <c r="L86" i="190"/>
  <c r="J86" i="190"/>
  <c r="AF4" i="190"/>
  <c r="G86" i="190"/>
  <c r="F86" i="190"/>
  <c r="AD4" i="190"/>
  <c r="E86" i="190"/>
  <c r="D86" i="190"/>
  <c r="AB4" i="190"/>
  <c r="C86" i="190"/>
  <c r="N85" i="190"/>
  <c r="F85" i="190"/>
  <c r="J83" i="190"/>
  <c r="C83" i="190"/>
  <c r="A65" i="190"/>
  <c r="AB34" i="190"/>
  <c r="AB33" i="190"/>
  <c r="AB32" i="190"/>
  <c r="AB31" i="190"/>
  <c r="A32" i="190"/>
  <c r="AB30" i="190"/>
  <c r="AB29" i="190"/>
  <c r="AB28" i="190"/>
  <c r="AB27" i="190"/>
  <c r="AB26" i="190"/>
  <c r="AB25" i="190"/>
  <c r="AB24" i="190"/>
  <c r="AB23" i="190"/>
  <c r="AB22" i="190"/>
  <c r="AB21" i="190"/>
  <c r="AB20" i="190"/>
  <c r="AB19" i="190"/>
  <c r="AB18" i="190"/>
  <c r="G19" i="190"/>
  <c r="AB17" i="190"/>
  <c r="AB16" i="190"/>
  <c r="AB15" i="190"/>
  <c r="D16" i="190"/>
  <c r="D15" i="190"/>
  <c r="O14" i="190"/>
  <c r="D14" i="190"/>
  <c r="D13" i="190"/>
  <c r="O10" i="190"/>
  <c r="D10" i="190"/>
  <c r="O9" i="190"/>
  <c r="D9" i="190"/>
  <c r="O8" i="190"/>
  <c r="D8" i="190"/>
  <c r="A7" i="190"/>
  <c r="A4" i="190"/>
  <c r="AB2" i="190"/>
  <c r="A2" i="190"/>
  <c r="AD128" i="189"/>
  <c r="AB128" i="189"/>
  <c r="AD127" i="189"/>
  <c r="AB127" i="189"/>
  <c r="AD125" i="189"/>
  <c r="AB125" i="189"/>
  <c r="AD124" i="189"/>
  <c r="AB124" i="189"/>
  <c r="AB122" i="189"/>
  <c r="AB121" i="189"/>
  <c r="AB120" i="189"/>
  <c r="AB118" i="189"/>
  <c r="AD111" i="189"/>
  <c r="AB111" i="189"/>
  <c r="AD110" i="189"/>
  <c r="AB110" i="189"/>
  <c r="AD109" i="189"/>
  <c r="AB109" i="189"/>
  <c r="AD108" i="189"/>
  <c r="AB108" i="189"/>
  <c r="AD105" i="189"/>
  <c r="AB105" i="189"/>
  <c r="AD104" i="189"/>
  <c r="AB104" i="189"/>
  <c r="O91" i="189"/>
  <c r="N91" i="189"/>
  <c r="M91" i="189"/>
  <c r="L91" i="189"/>
  <c r="K91" i="189"/>
  <c r="AF9" i="189"/>
  <c r="G91" i="189"/>
  <c r="F91" i="189"/>
  <c r="AD9" i="189"/>
  <c r="E91" i="189"/>
  <c r="D91" i="189"/>
  <c r="AB9" i="189"/>
  <c r="C91" i="189"/>
  <c r="O90" i="189"/>
  <c r="N90" i="189"/>
  <c r="M90" i="189"/>
  <c r="L90" i="189"/>
  <c r="K90" i="189"/>
  <c r="AF8" i="189"/>
  <c r="G90" i="189"/>
  <c r="F90" i="189"/>
  <c r="AD8" i="189"/>
  <c r="E90" i="189"/>
  <c r="D90" i="189"/>
  <c r="AB8" i="189"/>
  <c r="C90" i="189"/>
  <c r="O89" i="189"/>
  <c r="N89" i="189"/>
  <c r="M89" i="189"/>
  <c r="L89" i="189"/>
  <c r="J89" i="189"/>
  <c r="AF7" i="189"/>
  <c r="G89" i="189"/>
  <c r="F89" i="189"/>
  <c r="AD7" i="189"/>
  <c r="E89" i="189"/>
  <c r="D89" i="189"/>
  <c r="AB7" i="189"/>
  <c r="C89" i="189"/>
  <c r="O88" i="189"/>
  <c r="N88" i="189"/>
  <c r="M88" i="189"/>
  <c r="L88" i="189"/>
  <c r="J88" i="189"/>
  <c r="AF6" i="189"/>
  <c r="G88" i="189"/>
  <c r="F88" i="189"/>
  <c r="AD6" i="189"/>
  <c r="E88" i="189"/>
  <c r="D88" i="189"/>
  <c r="AB6" i="189"/>
  <c r="C88" i="189"/>
  <c r="O87" i="189"/>
  <c r="N87" i="189"/>
  <c r="M87" i="189"/>
  <c r="L87" i="189"/>
  <c r="J87" i="189"/>
  <c r="AF5" i="189"/>
  <c r="G87" i="189"/>
  <c r="F87" i="189"/>
  <c r="AD5" i="189"/>
  <c r="E87" i="189"/>
  <c r="D87" i="189"/>
  <c r="AB5" i="189"/>
  <c r="C87" i="189"/>
  <c r="O86" i="189"/>
  <c r="N86" i="189"/>
  <c r="M86" i="189"/>
  <c r="L86" i="189"/>
  <c r="J86" i="189"/>
  <c r="AF4" i="189"/>
  <c r="G86" i="189"/>
  <c r="F86" i="189"/>
  <c r="AD4" i="189"/>
  <c r="E86" i="189"/>
  <c r="D86" i="189"/>
  <c r="AB4" i="189"/>
  <c r="C86" i="189"/>
  <c r="N85" i="189"/>
  <c r="F85" i="189"/>
  <c r="J83" i="189"/>
  <c r="C83" i="189"/>
  <c r="A65" i="189"/>
  <c r="AB34" i="189"/>
  <c r="AB33" i="189"/>
  <c r="AB32" i="189"/>
  <c r="AB31" i="189"/>
  <c r="A32" i="189"/>
  <c r="AB30" i="189"/>
  <c r="AB29" i="189"/>
  <c r="AB28" i="189"/>
  <c r="AB27" i="189"/>
  <c r="AB26" i="189"/>
  <c r="AB25" i="189"/>
  <c r="AB24" i="189"/>
  <c r="AB23" i="189"/>
  <c r="AB22" i="189"/>
  <c r="AB21" i="189"/>
  <c r="AB20" i="189"/>
  <c r="AB19" i="189"/>
  <c r="AB18" i="189"/>
  <c r="G19" i="189"/>
  <c r="AB17" i="189"/>
  <c r="AB16" i="189"/>
  <c r="AB15" i="189"/>
  <c r="D16" i="189"/>
  <c r="D15" i="189"/>
  <c r="O14" i="189"/>
  <c r="D14" i="189"/>
  <c r="D13" i="189"/>
  <c r="O10" i="189"/>
  <c r="D10" i="189"/>
  <c r="O9" i="189"/>
  <c r="D9" i="189"/>
  <c r="O8" i="189"/>
  <c r="D8" i="189"/>
  <c r="A7" i="189"/>
  <c r="A4" i="189"/>
  <c r="AB2" i="189"/>
  <c r="A2" i="189"/>
  <c r="AD128" i="188"/>
  <c r="AB128" i="188"/>
  <c r="AD127" i="188"/>
  <c r="AB127" i="188"/>
  <c r="AD125" i="188"/>
  <c r="AB125" i="188"/>
  <c r="AD124" i="188"/>
  <c r="AB124" i="188"/>
  <c r="AB122" i="188"/>
  <c r="AB121" i="188"/>
  <c r="AB120" i="188"/>
  <c r="AB118" i="188"/>
  <c r="AD111" i="188"/>
  <c r="AB111" i="188"/>
  <c r="AD110" i="188"/>
  <c r="AB110" i="188"/>
  <c r="AD109" i="188"/>
  <c r="AB109" i="188"/>
  <c r="AD108" i="188"/>
  <c r="AB108" i="188"/>
  <c r="AD105" i="188"/>
  <c r="AB105" i="188"/>
  <c r="AD104" i="188"/>
  <c r="AB104" i="188"/>
  <c r="O91" i="188"/>
  <c r="N91" i="188"/>
  <c r="M91" i="188"/>
  <c r="L91" i="188"/>
  <c r="K91" i="188"/>
  <c r="AF9" i="188"/>
  <c r="G91" i="188"/>
  <c r="F91" i="188"/>
  <c r="AD9" i="188"/>
  <c r="E91" i="188"/>
  <c r="D91" i="188"/>
  <c r="AB9" i="188"/>
  <c r="C91" i="188"/>
  <c r="O90" i="188"/>
  <c r="N90" i="188"/>
  <c r="M90" i="188"/>
  <c r="L90" i="188"/>
  <c r="K90" i="188"/>
  <c r="AF8" i="188"/>
  <c r="G90" i="188"/>
  <c r="F90" i="188"/>
  <c r="AD8" i="188"/>
  <c r="E90" i="188"/>
  <c r="D90" i="188"/>
  <c r="AB8" i="188"/>
  <c r="C90" i="188"/>
  <c r="O89" i="188"/>
  <c r="N89" i="188"/>
  <c r="M89" i="188"/>
  <c r="L89" i="188"/>
  <c r="J89" i="188"/>
  <c r="AF7" i="188"/>
  <c r="G89" i="188"/>
  <c r="F89" i="188"/>
  <c r="AD7" i="188"/>
  <c r="E89" i="188"/>
  <c r="D89" i="188"/>
  <c r="AB7" i="188"/>
  <c r="C89" i="188"/>
  <c r="O88" i="188"/>
  <c r="N88" i="188"/>
  <c r="M88" i="188"/>
  <c r="L88" i="188"/>
  <c r="J88" i="188"/>
  <c r="AF6" i="188"/>
  <c r="G88" i="188"/>
  <c r="F88" i="188"/>
  <c r="AD6" i="188"/>
  <c r="E88" i="188"/>
  <c r="D88" i="188"/>
  <c r="AB6" i="188"/>
  <c r="C88" i="188"/>
  <c r="O87" i="188"/>
  <c r="N87" i="188"/>
  <c r="M87" i="188"/>
  <c r="L87" i="188"/>
  <c r="J87" i="188"/>
  <c r="AF5" i="188"/>
  <c r="G87" i="188"/>
  <c r="F87" i="188"/>
  <c r="AD5" i="188"/>
  <c r="E87" i="188"/>
  <c r="D87" i="188"/>
  <c r="AB5" i="188"/>
  <c r="C87" i="188"/>
  <c r="O86" i="188"/>
  <c r="N86" i="188"/>
  <c r="M86" i="188"/>
  <c r="L86" i="188"/>
  <c r="J86" i="188"/>
  <c r="AF4" i="188"/>
  <c r="G86" i="188"/>
  <c r="F86" i="188"/>
  <c r="AD4" i="188"/>
  <c r="E86" i="188"/>
  <c r="D86" i="188"/>
  <c r="AB4" i="188"/>
  <c r="C86" i="188"/>
  <c r="N85" i="188"/>
  <c r="F85" i="188"/>
  <c r="J83" i="188"/>
  <c r="C83" i="188"/>
  <c r="A65" i="188"/>
  <c r="AB34" i="188"/>
  <c r="AB33" i="188"/>
  <c r="AB32" i="188"/>
  <c r="AB31" i="188"/>
  <c r="A32" i="188"/>
  <c r="AB30" i="188"/>
  <c r="AB29" i="188"/>
  <c r="AB28" i="188"/>
  <c r="AB27" i="188"/>
  <c r="AB26" i="188"/>
  <c r="AB25" i="188"/>
  <c r="AB24" i="188"/>
  <c r="AB23" i="188"/>
  <c r="AB22" i="188"/>
  <c r="AB21" i="188"/>
  <c r="AB20" i="188"/>
  <c r="AB19" i="188"/>
  <c r="AB18" i="188"/>
  <c r="G19" i="188"/>
  <c r="AB17" i="188"/>
  <c r="AB16" i="188"/>
  <c r="AB15" i="188"/>
  <c r="D16" i="188"/>
  <c r="D15" i="188"/>
  <c r="O14" i="188"/>
  <c r="D14" i="188"/>
  <c r="D13" i="188"/>
  <c r="O10" i="188"/>
  <c r="D10" i="188"/>
  <c r="O9" i="188"/>
  <c r="D9" i="188"/>
  <c r="O8" i="188"/>
  <c r="D8" i="188"/>
  <c r="A7" i="188"/>
  <c r="A4" i="188"/>
  <c r="AB2" i="188"/>
  <c r="A2" i="188"/>
  <c r="AD128" i="187"/>
  <c r="AB128" i="187"/>
  <c r="AD127" i="187"/>
  <c r="AB127" i="187"/>
  <c r="AD125" i="187"/>
  <c r="AB125" i="187"/>
  <c r="AD124" i="187"/>
  <c r="AB124" i="187"/>
  <c r="AB122" i="187"/>
  <c r="AB121" i="187"/>
  <c r="AB120" i="187"/>
  <c r="AB118" i="187"/>
  <c r="AD111" i="187"/>
  <c r="AB111" i="187"/>
  <c r="AD110" i="187"/>
  <c r="AB110" i="187"/>
  <c r="AD109" i="187"/>
  <c r="AB109" i="187"/>
  <c r="AD108" i="187"/>
  <c r="AB108" i="187"/>
  <c r="AD105" i="187"/>
  <c r="AB105" i="187"/>
  <c r="AD104" i="187"/>
  <c r="AB104" i="187"/>
  <c r="O91" i="187"/>
  <c r="N91" i="187"/>
  <c r="M91" i="187"/>
  <c r="L91" i="187"/>
  <c r="K91" i="187"/>
  <c r="AF9" i="187"/>
  <c r="G91" i="187"/>
  <c r="F91" i="187"/>
  <c r="AD9" i="187"/>
  <c r="E91" i="187"/>
  <c r="D91" i="187"/>
  <c r="AB9" i="187"/>
  <c r="C91" i="187"/>
  <c r="O90" i="187"/>
  <c r="N90" i="187"/>
  <c r="M90" i="187"/>
  <c r="L90" i="187"/>
  <c r="K90" i="187"/>
  <c r="AF8" i="187"/>
  <c r="G90" i="187"/>
  <c r="F90" i="187"/>
  <c r="AD8" i="187"/>
  <c r="E90" i="187"/>
  <c r="D90" i="187"/>
  <c r="AB8" i="187"/>
  <c r="C90" i="187"/>
  <c r="O89" i="187"/>
  <c r="N89" i="187"/>
  <c r="M89" i="187"/>
  <c r="L89" i="187"/>
  <c r="J89" i="187"/>
  <c r="AF7" i="187"/>
  <c r="G89" i="187"/>
  <c r="F89" i="187"/>
  <c r="AD7" i="187"/>
  <c r="E89" i="187"/>
  <c r="D89" i="187"/>
  <c r="AB7" i="187"/>
  <c r="C89" i="187"/>
  <c r="O88" i="187"/>
  <c r="N88" i="187"/>
  <c r="M88" i="187"/>
  <c r="L88" i="187"/>
  <c r="J88" i="187"/>
  <c r="AF6" i="187"/>
  <c r="G88" i="187"/>
  <c r="F88" i="187"/>
  <c r="AD6" i="187"/>
  <c r="E88" i="187"/>
  <c r="D88" i="187"/>
  <c r="AB6" i="187"/>
  <c r="C88" i="187"/>
  <c r="O87" i="187"/>
  <c r="N87" i="187"/>
  <c r="M87" i="187"/>
  <c r="L87" i="187"/>
  <c r="J87" i="187"/>
  <c r="AF5" i="187"/>
  <c r="G87" i="187"/>
  <c r="F87" i="187"/>
  <c r="AD5" i="187"/>
  <c r="E87" i="187"/>
  <c r="D87" i="187"/>
  <c r="AB5" i="187"/>
  <c r="C87" i="187"/>
  <c r="O86" i="187"/>
  <c r="N86" i="187"/>
  <c r="M86" i="187"/>
  <c r="L86" i="187"/>
  <c r="J86" i="187"/>
  <c r="AF4" i="187"/>
  <c r="G86" i="187"/>
  <c r="F86" i="187"/>
  <c r="AD4" i="187"/>
  <c r="E86" i="187"/>
  <c r="D86" i="187"/>
  <c r="AB4" i="187"/>
  <c r="C86" i="187"/>
  <c r="N85" i="187"/>
  <c r="F85" i="187"/>
  <c r="J83" i="187"/>
  <c r="C83" i="187"/>
  <c r="A65" i="187"/>
  <c r="AB34" i="187"/>
  <c r="AB33" i="187"/>
  <c r="AB32" i="187"/>
  <c r="AB31" i="187"/>
  <c r="A32" i="187"/>
  <c r="AB30" i="187"/>
  <c r="AB29" i="187"/>
  <c r="AB28" i="187"/>
  <c r="AB27" i="187"/>
  <c r="AB26" i="187"/>
  <c r="AB25" i="187"/>
  <c r="AB24" i="187"/>
  <c r="AB23" i="187"/>
  <c r="AB22" i="187"/>
  <c r="AB21" i="187"/>
  <c r="AB20" i="187"/>
  <c r="AB19" i="187"/>
  <c r="AB18" i="187"/>
  <c r="G19" i="187"/>
  <c r="AB17" i="187"/>
  <c r="AB16" i="187"/>
  <c r="AB15" i="187"/>
  <c r="D16" i="187"/>
  <c r="D15" i="187"/>
  <c r="O14" i="187"/>
  <c r="D14" i="187"/>
  <c r="D13" i="187"/>
  <c r="O10" i="187"/>
  <c r="D10" i="187"/>
  <c r="O9" i="187"/>
  <c r="D9" i="187"/>
  <c r="O8" i="187"/>
  <c r="D8" i="187"/>
  <c r="A7" i="187"/>
  <c r="A4" i="187"/>
  <c r="AB2" i="187"/>
  <c r="A2" i="187"/>
  <c r="AD128" i="186"/>
  <c r="AB128" i="186"/>
  <c r="AD127" i="186"/>
  <c r="AB127" i="186"/>
  <c r="AD125" i="186"/>
  <c r="AB125" i="186"/>
  <c r="AD124" i="186"/>
  <c r="AB124" i="186"/>
  <c r="AB122" i="186"/>
  <c r="AB121" i="186"/>
  <c r="AB120" i="186"/>
  <c r="AB118" i="186"/>
  <c r="AD111" i="186"/>
  <c r="AB111" i="186"/>
  <c r="AD110" i="186"/>
  <c r="AB110" i="186"/>
  <c r="AD109" i="186"/>
  <c r="AB109" i="186"/>
  <c r="AD108" i="186"/>
  <c r="AB108" i="186"/>
  <c r="AD105" i="186"/>
  <c r="AB105" i="186"/>
  <c r="AD104" i="186"/>
  <c r="AB104" i="186"/>
  <c r="O91" i="186"/>
  <c r="N91" i="186"/>
  <c r="M91" i="186"/>
  <c r="L91" i="186"/>
  <c r="K91" i="186"/>
  <c r="AF9" i="186"/>
  <c r="G91" i="186"/>
  <c r="F91" i="186"/>
  <c r="AD9" i="186"/>
  <c r="E91" i="186"/>
  <c r="D91" i="186"/>
  <c r="AB9" i="186"/>
  <c r="C91" i="186"/>
  <c r="O90" i="186"/>
  <c r="N90" i="186"/>
  <c r="M90" i="186"/>
  <c r="L90" i="186"/>
  <c r="K90" i="186"/>
  <c r="AF8" i="186"/>
  <c r="G90" i="186"/>
  <c r="F90" i="186"/>
  <c r="AD8" i="186"/>
  <c r="E90" i="186"/>
  <c r="D90" i="186"/>
  <c r="AB8" i="186"/>
  <c r="C90" i="186"/>
  <c r="O89" i="186"/>
  <c r="N89" i="186"/>
  <c r="M89" i="186"/>
  <c r="L89" i="186"/>
  <c r="J89" i="186"/>
  <c r="AF7" i="186"/>
  <c r="G89" i="186"/>
  <c r="F89" i="186"/>
  <c r="AD7" i="186"/>
  <c r="E89" i="186"/>
  <c r="D89" i="186"/>
  <c r="AB7" i="186"/>
  <c r="C89" i="186"/>
  <c r="O88" i="186"/>
  <c r="N88" i="186"/>
  <c r="M88" i="186"/>
  <c r="L88" i="186"/>
  <c r="J88" i="186"/>
  <c r="AF6" i="186"/>
  <c r="G88" i="186"/>
  <c r="F88" i="186"/>
  <c r="AD6" i="186"/>
  <c r="E88" i="186"/>
  <c r="D88" i="186"/>
  <c r="AB6" i="186"/>
  <c r="C88" i="186"/>
  <c r="O87" i="186"/>
  <c r="N87" i="186"/>
  <c r="M87" i="186"/>
  <c r="L87" i="186"/>
  <c r="J87" i="186"/>
  <c r="AF5" i="186"/>
  <c r="G87" i="186"/>
  <c r="F87" i="186"/>
  <c r="AD5" i="186"/>
  <c r="E87" i="186"/>
  <c r="D87" i="186"/>
  <c r="AB5" i="186"/>
  <c r="C87" i="186"/>
  <c r="O86" i="186"/>
  <c r="N86" i="186"/>
  <c r="M86" i="186"/>
  <c r="L86" i="186"/>
  <c r="J86" i="186"/>
  <c r="AF4" i="186"/>
  <c r="G86" i="186"/>
  <c r="F86" i="186"/>
  <c r="AD4" i="186"/>
  <c r="E86" i="186"/>
  <c r="D86" i="186"/>
  <c r="AB4" i="186"/>
  <c r="C86" i="186"/>
  <c r="N85" i="186"/>
  <c r="F85" i="186"/>
  <c r="J83" i="186"/>
  <c r="C83" i="186"/>
  <c r="A65" i="186"/>
  <c r="AB34" i="186"/>
  <c r="AB33" i="186"/>
  <c r="AB32" i="186"/>
  <c r="AB31" i="186"/>
  <c r="A32" i="186"/>
  <c r="AB30" i="186"/>
  <c r="AB29" i="186"/>
  <c r="AB28" i="186"/>
  <c r="AB27" i="186"/>
  <c r="AB26" i="186"/>
  <c r="AB25" i="186"/>
  <c r="AB24" i="186"/>
  <c r="AB23" i="186"/>
  <c r="AB22" i="186"/>
  <c r="AB21" i="186"/>
  <c r="AB20" i="186"/>
  <c r="AB19" i="186"/>
  <c r="AB18" i="186"/>
  <c r="G19" i="186"/>
  <c r="AB17" i="186"/>
  <c r="AB16" i="186"/>
  <c r="AB15" i="186"/>
  <c r="D16" i="186"/>
  <c r="D15" i="186"/>
  <c r="O14" i="186"/>
  <c r="D14" i="186"/>
  <c r="D13" i="186"/>
  <c r="O10" i="186"/>
  <c r="D10" i="186"/>
  <c r="O9" i="186"/>
  <c r="D9" i="186"/>
  <c r="O8" i="186"/>
  <c r="D8" i="186"/>
  <c r="A7" i="186"/>
  <c r="A4" i="186"/>
  <c r="AB2" i="186"/>
  <c r="A2" i="186"/>
  <c r="AD128" i="185"/>
  <c r="AB128" i="185"/>
  <c r="AD127" i="185"/>
  <c r="AB127" i="185"/>
  <c r="AD125" i="185"/>
  <c r="AB125" i="185"/>
  <c r="AD124" i="185"/>
  <c r="AB124" i="185"/>
  <c r="AB122" i="185"/>
  <c r="AB121" i="185"/>
  <c r="AB120" i="185"/>
  <c r="AB118" i="185"/>
  <c r="AD111" i="185"/>
  <c r="AB111" i="185"/>
  <c r="AD110" i="185"/>
  <c r="AB110" i="185"/>
  <c r="AD109" i="185"/>
  <c r="AB109" i="185"/>
  <c r="AD108" i="185"/>
  <c r="AB108" i="185"/>
  <c r="AD105" i="185"/>
  <c r="AB105" i="185"/>
  <c r="AD104" i="185"/>
  <c r="AB104" i="185"/>
  <c r="O91" i="185"/>
  <c r="N91" i="185"/>
  <c r="M91" i="185"/>
  <c r="L91" i="185"/>
  <c r="K91" i="185"/>
  <c r="AF9" i="185"/>
  <c r="G91" i="185"/>
  <c r="F91" i="185"/>
  <c r="AD9" i="185"/>
  <c r="E91" i="185"/>
  <c r="D91" i="185"/>
  <c r="AB9" i="185"/>
  <c r="C91" i="185"/>
  <c r="O90" i="185"/>
  <c r="N90" i="185"/>
  <c r="M90" i="185"/>
  <c r="L90" i="185"/>
  <c r="K90" i="185"/>
  <c r="AF8" i="185"/>
  <c r="G90" i="185"/>
  <c r="F90" i="185"/>
  <c r="AD8" i="185"/>
  <c r="E90" i="185"/>
  <c r="D90" i="185"/>
  <c r="AB8" i="185"/>
  <c r="C90" i="185"/>
  <c r="O89" i="185"/>
  <c r="N89" i="185"/>
  <c r="M89" i="185"/>
  <c r="L89" i="185"/>
  <c r="J89" i="185"/>
  <c r="AF7" i="185"/>
  <c r="G89" i="185"/>
  <c r="F89" i="185"/>
  <c r="AD7" i="185"/>
  <c r="E89" i="185"/>
  <c r="D89" i="185"/>
  <c r="AB7" i="185"/>
  <c r="C89" i="185"/>
  <c r="O88" i="185"/>
  <c r="N88" i="185"/>
  <c r="M88" i="185"/>
  <c r="L88" i="185"/>
  <c r="J88" i="185"/>
  <c r="AF6" i="185"/>
  <c r="G88" i="185"/>
  <c r="F88" i="185"/>
  <c r="AD6" i="185"/>
  <c r="E88" i="185"/>
  <c r="D88" i="185"/>
  <c r="AB6" i="185"/>
  <c r="C88" i="185"/>
  <c r="O87" i="185"/>
  <c r="N87" i="185"/>
  <c r="M87" i="185"/>
  <c r="L87" i="185"/>
  <c r="J87" i="185"/>
  <c r="AF5" i="185"/>
  <c r="G87" i="185"/>
  <c r="F87" i="185"/>
  <c r="AD5" i="185"/>
  <c r="E87" i="185"/>
  <c r="D87" i="185"/>
  <c r="AB5" i="185"/>
  <c r="C87" i="185"/>
  <c r="O86" i="185"/>
  <c r="N86" i="185"/>
  <c r="M86" i="185"/>
  <c r="L86" i="185"/>
  <c r="J86" i="185"/>
  <c r="AF4" i="185"/>
  <c r="G86" i="185"/>
  <c r="F86" i="185"/>
  <c r="AD4" i="185"/>
  <c r="E86" i="185"/>
  <c r="D86" i="185"/>
  <c r="AB4" i="185"/>
  <c r="C86" i="185"/>
  <c r="N85" i="185"/>
  <c r="F85" i="185"/>
  <c r="J83" i="185"/>
  <c r="C83" i="185"/>
  <c r="A65" i="185"/>
  <c r="AB34" i="185"/>
  <c r="AB33" i="185"/>
  <c r="AB32" i="185"/>
  <c r="AB31" i="185"/>
  <c r="A32" i="185"/>
  <c r="AB30" i="185"/>
  <c r="AB29" i="185"/>
  <c r="AB28" i="185"/>
  <c r="AB27" i="185"/>
  <c r="AB26" i="185"/>
  <c r="AB25" i="185"/>
  <c r="AB24" i="185"/>
  <c r="AB23" i="185"/>
  <c r="AB22" i="185"/>
  <c r="AB21" i="185"/>
  <c r="AB20" i="185"/>
  <c r="AB19" i="185"/>
  <c r="AB18" i="185"/>
  <c r="G19" i="185"/>
  <c r="AB17" i="185"/>
  <c r="AB16" i="185"/>
  <c r="AB15" i="185"/>
  <c r="D16" i="185"/>
  <c r="D15" i="185"/>
  <c r="O14" i="185"/>
  <c r="D14" i="185"/>
  <c r="D13" i="185"/>
  <c r="O10" i="185"/>
  <c r="D10" i="185"/>
  <c r="O9" i="185"/>
  <c r="D9" i="185"/>
  <c r="O8" i="185"/>
  <c r="D8" i="185"/>
  <c r="A7" i="185"/>
  <c r="A4" i="185"/>
  <c r="AB2" i="185"/>
  <c r="A2" i="185"/>
  <c r="AD128" i="184"/>
  <c r="AB128" i="184"/>
  <c r="AD127" i="184"/>
  <c r="AB127" i="184"/>
  <c r="AD125" i="184"/>
  <c r="AB125" i="184"/>
  <c r="AD124" i="184"/>
  <c r="AB124" i="184"/>
  <c r="AB122" i="184"/>
  <c r="AB121" i="184"/>
  <c r="AB120" i="184"/>
  <c r="AB118" i="184"/>
  <c r="AD111" i="184"/>
  <c r="AB111" i="184"/>
  <c r="AD110" i="184"/>
  <c r="AB110" i="184"/>
  <c r="AD109" i="184"/>
  <c r="AB109" i="184"/>
  <c r="AD108" i="184"/>
  <c r="AB108" i="184"/>
  <c r="AD105" i="184"/>
  <c r="AB105" i="184"/>
  <c r="AD104" i="184"/>
  <c r="AB104" i="184"/>
  <c r="O91" i="184"/>
  <c r="N91" i="184"/>
  <c r="M91" i="184"/>
  <c r="L91" i="184"/>
  <c r="K91" i="184"/>
  <c r="AF9" i="184"/>
  <c r="G91" i="184"/>
  <c r="F91" i="184"/>
  <c r="AD9" i="184"/>
  <c r="E91" i="184"/>
  <c r="D91" i="184"/>
  <c r="AB9" i="184"/>
  <c r="C91" i="184"/>
  <c r="O90" i="184"/>
  <c r="N90" i="184"/>
  <c r="M90" i="184"/>
  <c r="L90" i="184"/>
  <c r="K90" i="184"/>
  <c r="AF8" i="184"/>
  <c r="G90" i="184"/>
  <c r="F90" i="184"/>
  <c r="AD8" i="184"/>
  <c r="E90" i="184"/>
  <c r="D90" i="184"/>
  <c r="AB8" i="184"/>
  <c r="C90" i="184"/>
  <c r="O89" i="184"/>
  <c r="N89" i="184"/>
  <c r="M89" i="184"/>
  <c r="L89" i="184"/>
  <c r="J89" i="184"/>
  <c r="AF7" i="184"/>
  <c r="G89" i="184"/>
  <c r="F89" i="184"/>
  <c r="AD7" i="184"/>
  <c r="E89" i="184"/>
  <c r="D89" i="184"/>
  <c r="AB7" i="184"/>
  <c r="C89" i="184"/>
  <c r="O88" i="184"/>
  <c r="N88" i="184"/>
  <c r="M88" i="184"/>
  <c r="L88" i="184"/>
  <c r="J88" i="184"/>
  <c r="AF6" i="184"/>
  <c r="G88" i="184"/>
  <c r="F88" i="184"/>
  <c r="AD6" i="184"/>
  <c r="E88" i="184"/>
  <c r="D88" i="184"/>
  <c r="AB6" i="184"/>
  <c r="C88" i="184"/>
  <c r="O87" i="184"/>
  <c r="N87" i="184"/>
  <c r="M87" i="184"/>
  <c r="L87" i="184"/>
  <c r="J87" i="184"/>
  <c r="AF5" i="184"/>
  <c r="G87" i="184"/>
  <c r="F87" i="184"/>
  <c r="AD5" i="184"/>
  <c r="E87" i="184"/>
  <c r="D87" i="184"/>
  <c r="AB5" i="184"/>
  <c r="C87" i="184"/>
  <c r="O86" i="184"/>
  <c r="N86" i="184"/>
  <c r="M86" i="184"/>
  <c r="L86" i="184"/>
  <c r="J86" i="184"/>
  <c r="AF4" i="184"/>
  <c r="G86" i="184"/>
  <c r="F86" i="184"/>
  <c r="AD4" i="184"/>
  <c r="E86" i="184"/>
  <c r="D86" i="184"/>
  <c r="AB4" i="184"/>
  <c r="C86" i="184"/>
  <c r="N85" i="184"/>
  <c r="F85" i="184"/>
  <c r="J83" i="184"/>
  <c r="C83" i="184"/>
  <c r="A65" i="184"/>
  <c r="AB34" i="184"/>
  <c r="AB33" i="184"/>
  <c r="AB32" i="184"/>
  <c r="AB31" i="184"/>
  <c r="A32" i="184"/>
  <c r="AB30" i="184"/>
  <c r="AB29" i="184"/>
  <c r="AB28" i="184"/>
  <c r="AB27" i="184"/>
  <c r="AB26" i="184"/>
  <c r="AB25" i="184"/>
  <c r="AB24" i="184"/>
  <c r="AB23" i="184"/>
  <c r="AB22" i="184"/>
  <c r="AB21" i="184"/>
  <c r="AB20" i="184"/>
  <c r="AB19" i="184"/>
  <c r="AB18" i="184"/>
  <c r="G19" i="184"/>
  <c r="AB17" i="184"/>
  <c r="AB16" i="184"/>
  <c r="AB15" i="184"/>
  <c r="D16" i="184"/>
  <c r="D15" i="184"/>
  <c r="O14" i="184"/>
  <c r="D14" i="184"/>
  <c r="D13" i="184"/>
  <c r="O10" i="184"/>
  <c r="D10" i="184"/>
  <c r="O9" i="184"/>
  <c r="D9" i="184"/>
  <c r="O8" i="184"/>
  <c r="D8" i="184"/>
  <c r="A7" i="184"/>
  <c r="A4" i="184"/>
  <c r="AB2" i="184"/>
  <c r="A2" i="184"/>
  <c r="AD128" i="183"/>
  <c r="AB128" i="183"/>
  <c r="AD127" i="183"/>
  <c r="AB127" i="183"/>
  <c r="AD125" i="183"/>
  <c r="AB125" i="183"/>
  <c r="AD124" i="183"/>
  <c r="AB124" i="183"/>
  <c r="AB122" i="183"/>
  <c r="AB121" i="183"/>
  <c r="AB120" i="183"/>
  <c r="AB118" i="183"/>
  <c r="AD111" i="183"/>
  <c r="AB111" i="183"/>
  <c r="AD110" i="183"/>
  <c r="AB110" i="183"/>
  <c r="AD109" i="183"/>
  <c r="AB109" i="183"/>
  <c r="AD108" i="183"/>
  <c r="AB108" i="183"/>
  <c r="AD105" i="183"/>
  <c r="AB105" i="183"/>
  <c r="AD104" i="183"/>
  <c r="AB104" i="183"/>
  <c r="O91" i="183"/>
  <c r="N91" i="183"/>
  <c r="M91" i="183"/>
  <c r="L91" i="183"/>
  <c r="K91" i="183"/>
  <c r="AF9" i="183"/>
  <c r="G91" i="183"/>
  <c r="F91" i="183"/>
  <c r="AD9" i="183"/>
  <c r="E91" i="183"/>
  <c r="D91" i="183"/>
  <c r="AB9" i="183"/>
  <c r="C91" i="183"/>
  <c r="O90" i="183"/>
  <c r="N90" i="183"/>
  <c r="M90" i="183"/>
  <c r="L90" i="183"/>
  <c r="K90" i="183"/>
  <c r="AF8" i="183"/>
  <c r="G90" i="183"/>
  <c r="F90" i="183"/>
  <c r="AD8" i="183"/>
  <c r="E90" i="183"/>
  <c r="D90" i="183"/>
  <c r="AB8" i="183"/>
  <c r="C90" i="183"/>
  <c r="O89" i="183"/>
  <c r="N89" i="183"/>
  <c r="M89" i="183"/>
  <c r="L89" i="183"/>
  <c r="J89" i="183"/>
  <c r="AF7" i="183"/>
  <c r="G89" i="183"/>
  <c r="F89" i="183"/>
  <c r="AD7" i="183"/>
  <c r="E89" i="183"/>
  <c r="D89" i="183"/>
  <c r="AB7" i="183"/>
  <c r="C89" i="183"/>
  <c r="O88" i="183"/>
  <c r="N88" i="183"/>
  <c r="M88" i="183"/>
  <c r="L88" i="183"/>
  <c r="J88" i="183"/>
  <c r="AF6" i="183"/>
  <c r="G88" i="183"/>
  <c r="F88" i="183"/>
  <c r="AD6" i="183"/>
  <c r="E88" i="183"/>
  <c r="D88" i="183"/>
  <c r="AB6" i="183"/>
  <c r="C88" i="183"/>
  <c r="O87" i="183"/>
  <c r="N87" i="183"/>
  <c r="M87" i="183"/>
  <c r="L87" i="183"/>
  <c r="J87" i="183"/>
  <c r="AF5" i="183"/>
  <c r="G87" i="183"/>
  <c r="F87" i="183"/>
  <c r="AD5" i="183"/>
  <c r="E87" i="183"/>
  <c r="D87" i="183"/>
  <c r="AB5" i="183"/>
  <c r="C87" i="183"/>
  <c r="O86" i="183"/>
  <c r="N86" i="183"/>
  <c r="M86" i="183"/>
  <c r="L86" i="183"/>
  <c r="J86" i="183"/>
  <c r="AF4" i="183"/>
  <c r="G86" i="183"/>
  <c r="F86" i="183"/>
  <c r="AD4" i="183"/>
  <c r="E86" i="183"/>
  <c r="D86" i="183"/>
  <c r="AB4" i="183"/>
  <c r="C86" i="183"/>
  <c r="N85" i="183"/>
  <c r="F85" i="183"/>
  <c r="J83" i="183"/>
  <c r="C83" i="183"/>
  <c r="A65" i="183"/>
  <c r="AB34" i="183"/>
  <c r="AB33" i="183"/>
  <c r="AB32" i="183"/>
  <c r="AB31" i="183"/>
  <c r="A32" i="183"/>
  <c r="AB30" i="183"/>
  <c r="AB29" i="183"/>
  <c r="AB28" i="183"/>
  <c r="AB27" i="183"/>
  <c r="AB26" i="183"/>
  <c r="AB25" i="183"/>
  <c r="AB24" i="183"/>
  <c r="AB23" i="183"/>
  <c r="AB22" i="183"/>
  <c r="AB21" i="183"/>
  <c r="AB20" i="183"/>
  <c r="AB19" i="183"/>
  <c r="AB18" i="183"/>
  <c r="G19" i="183"/>
  <c r="AB17" i="183"/>
  <c r="AB16" i="183"/>
  <c r="AB15" i="183"/>
  <c r="D16" i="183"/>
  <c r="D15" i="183"/>
  <c r="O14" i="183"/>
  <c r="D14" i="183"/>
  <c r="D13" i="183"/>
  <c r="O10" i="183"/>
  <c r="D10" i="183"/>
  <c r="O9" i="183"/>
  <c r="D9" i="183"/>
  <c r="O8" i="183"/>
  <c r="D8" i="183"/>
  <c r="A7" i="183"/>
  <c r="A4" i="183"/>
  <c r="AB2" i="183"/>
  <c r="A2" i="183"/>
  <c r="AD128" i="182"/>
  <c r="AB128" i="182"/>
  <c r="AD127" i="182"/>
  <c r="AB127" i="182"/>
  <c r="AD125" i="182"/>
  <c r="AB125" i="182"/>
  <c r="AD124" i="182"/>
  <c r="AB124" i="182"/>
  <c r="AB122" i="182"/>
  <c r="AB121" i="182"/>
  <c r="AB120" i="182"/>
  <c r="AB118" i="182"/>
  <c r="AD111" i="182"/>
  <c r="AB111" i="182"/>
  <c r="AD110" i="182"/>
  <c r="AB110" i="182"/>
  <c r="AD109" i="182"/>
  <c r="AB109" i="182"/>
  <c r="AD108" i="182"/>
  <c r="AB108" i="182"/>
  <c r="AD105" i="182"/>
  <c r="AB105" i="182"/>
  <c r="AD104" i="182"/>
  <c r="AB104" i="182"/>
  <c r="O91" i="182"/>
  <c r="N91" i="182"/>
  <c r="M91" i="182"/>
  <c r="L91" i="182"/>
  <c r="K91" i="182"/>
  <c r="AF9" i="182"/>
  <c r="G91" i="182"/>
  <c r="F91" i="182"/>
  <c r="AD9" i="182"/>
  <c r="E91" i="182"/>
  <c r="D91" i="182"/>
  <c r="AB9" i="182"/>
  <c r="C91" i="182"/>
  <c r="O90" i="182"/>
  <c r="N90" i="182"/>
  <c r="M90" i="182"/>
  <c r="L90" i="182"/>
  <c r="K90" i="182"/>
  <c r="AF8" i="182"/>
  <c r="G90" i="182"/>
  <c r="F90" i="182"/>
  <c r="AD8" i="182"/>
  <c r="E90" i="182"/>
  <c r="D90" i="182"/>
  <c r="AB8" i="182"/>
  <c r="C90" i="182"/>
  <c r="O89" i="182"/>
  <c r="N89" i="182"/>
  <c r="M89" i="182"/>
  <c r="L89" i="182"/>
  <c r="J89" i="182"/>
  <c r="AF7" i="182"/>
  <c r="G89" i="182"/>
  <c r="F89" i="182"/>
  <c r="AD7" i="182"/>
  <c r="E89" i="182"/>
  <c r="D89" i="182"/>
  <c r="AB7" i="182"/>
  <c r="C89" i="182"/>
  <c r="O88" i="182"/>
  <c r="N88" i="182"/>
  <c r="M88" i="182"/>
  <c r="L88" i="182"/>
  <c r="J88" i="182"/>
  <c r="AF6" i="182"/>
  <c r="G88" i="182"/>
  <c r="F88" i="182"/>
  <c r="AD6" i="182"/>
  <c r="E88" i="182"/>
  <c r="D88" i="182"/>
  <c r="AB6" i="182"/>
  <c r="C88" i="182"/>
  <c r="O87" i="182"/>
  <c r="N87" i="182"/>
  <c r="M87" i="182"/>
  <c r="L87" i="182"/>
  <c r="J87" i="182"/>
  <c r="AF5" i="182"/>
  <c r="G87" i="182"/>
  <c r="F87" i="182"/>
  <c r="AD5" i="182"/>
  <c r="E87" i="182"/>
  <c r="D87" i="182"/>
  <c r="AB5" i="182"/>
  <c r="C87" i="182"/>
  <c r="O86" i="182"/>
  <c r="N86" i="182"/>
  <c r="M86" i="182"/>
  <c r="L86" i="182"/>
  <c r="J86" i="182"/>
  <c r="AF4" i="182"/>
  <c r="G86" i="182"/>
  <c r="F86" i="182"/>
  <c r="AD4" i="182"/>
  <c r="E86" i="182"/>
  <c r="D86" i="182"/>
  <c r="AB4" i="182"/>
  <c r="C86" i="182"/>
  <c r="N85" i="182"/>
  <c r="F85" i="182"/>
  <c r="J83" i="182"/>
  <c r="C83" i="182"/>
  <c r="A65" i="182"/>
  <c r="AB34" i="182"/>
  <c r="AB33" i="182"/>
  <c r="AB32" i="182"/>
  <c r="AB31" i="182"/>
  <c r="A32" i="182"/>
  <c r="AB30" i="182"/>
  <c r="AB29" i="182"/>
  <c r="AB28" i="182"/>
  <c r="AB27" i="182"/>
  <c r="AB26" i="182"/>
  <c r="AB25" i="182"/>
  <c r="AB24" i="182"/>
  <c r="AB23" i="182"/>
  <c r="AB22" i="182"/>
  <c r="AB21" i="182"/>
  <c r="AB20" i="182"/>
  <c r="AB19" i="182"/>
  <c r="AB18" i="182"/>
  <c r="G19" i="182"/>
  <c r="AB17" i="182"/>
  <c r="AB16" i="182"/>
  <c r="AB15" i="182"/>
  <c r="D16" i="182"/>
  <c r="D15" i="182"/>
  <c r="O14" i="182"/>
  <c r="D14" i="182"/>
  <c r="D13" i="182"/>
  <c r="O10" i="182"/>
  <c r="D10" i="182"/>
  <c r="O9" i="182"/>
  <c r="D9" i="182"/>
  <c r="O8" i="182"/>
  <c r="D8" i="182"/>
  <c r="A7" i="182"/>
  <c r="A4" i="182"/>
  <c r="AB2" i="182"/>
  <c r="A2" i="182"/>
  <c r="AD128" i="181"/>
  <c r="AB128" i="181"/>
  <c r="AD127" i="181"/>
  <c r="AB127" i="181"/>
  <c r="AD125" i="181"/>
  <c r="AB125" i="181"/>
  <c r="AD124" i="181"/>
  <c r="AB124" i="181"/>
  <c r="AB122" i="181"/>
  <c r="AB121" i="181"/>
  <c r="AB120" i="181"/>
  <c r="AB118" i="181"/>
  <c r="AD111" i="181"/>
  <c r="AB111" i="181"/>
  <c r="AD110" i="181"/>
  <c r="AB110" i="181"/>
  <c r="AD109" i="181"/>
  <c r="AB109" i="181"/>
  <c r="AD108" i="181"/>
  <c r="AB108" i="181"/>
  <c r="AD105" i="181"/>
  <c r="AB105" i="181"/>
  <c r="AD104" i="181"/>
  <c r="AB104" i="181"/>
  <c r="O91" i="181"/>
  <c r="N91" i="181"/>
  <c r="M91" i="181"/>
  <c r="L91" i="181"/>
  <c r="K91" i="181"/>
  <c r="AF9" i="181"/>
  <c r="G91" i="181"/>
  <c r="F91" i="181"/>
  <c r="AD9" i="181"/>
  <c r="E91" i="181"/>
  <c r="D91" i="181"/>
  <c r="AB9" i="181"/>
  <c r="C91" i="181"/>
  <c r="O90" i="181"/>
  <c r="N90" i="181"/>
  <c r="M90" i="181"/>
  <c r="L90" i="181"/>
  <c r="K90" i="181"/>
  <c r="AF8" i="181"/>
  <c r="G90" i="181"/>
  <c r="F90" i="181"/>
  <c r="AD8" i="181"/>
  <c r="E90" i="181"/>
  <c r="D90" i="181"/>
  <c r="AB8" i="181"/>
  <c r="C90" i="181"/>
  <c r="O89" i="181"/>
  <c r="N89" i="181"/>
  <c r="M89" i="181"/>
  <c r="L89" i="181"/>
  <c r="J89" i="181"/>
  <c r="AF7" i="181"/>
  <c r="G89" i="181"/>
  <c r="F89" i="181"/>
  <c r="AD7" i="181"/>
  <c r="E89" i="181"/>
  <c r="D89" i="181"/>
  <c r="AB7" i="181"/>
  <c r="C89" i="181"/>
  <c r="O88" i="181"/>
  <c r="N88" i="181"/>
  <c r="M88" i="181"/>
  <c r="L88" i="181"/>
  <c r="J88" i="181"/>
  <c r="AF6" i="181"/>
  <c r="G88" i="181"/>
  <c r="F88" i="181"/>
  <c r="AD6" i="181"/>
  <c r="E88" i="181"/>
  <c r="D88" i="181"/>
  <c r="AB6" i="181"/>
  <c r="C88" i="181"/>
  <c r="O87" i="181"/>
  <c r="N87" i="181"/>
  <c r="M87" i="181"/>
  <c r="L87" i="181"/>
  <c r="J87" i="181"/>
  <c r="AF5" i="181"/>
  <c r="G87" i="181"/>
  <c r="F87" i="181"/>
  <c r="AD5" i="181"/>
  <c r="E87" i="181"/>
  <c r="D87" i="181"/>
  <c r="AB5" i="181"/>
  <c r="C87" i="181"/>
  <c r="O86" i="181"/>
  <c r="N86" i="181"/>
  <c r="M86" i="181"/>
  <c r="L86" i="181"/>
  <c r="J86" i="181"/>
  <c r="AF4" i="181"/>
  <c r="G86" i="181"/>
  <c r="F86" i="181"/>
  <c r="AD4" i="181"/>
  <c r="E86" i="181"/>
  <c r="D86" i="181"/>
  <c r="AB4" i="181"/>
  <c r="C86" i="181"/>
  <c r="N85" i="181"/>
  <c r="F85" i="181"/>
  <c r="J83" i="181"/>
  <c r="C83" i="181"/>
  <c r="A65" i="181"/>
  <c r="AB34" i="181"/>
  <c r="AB33" i="181"/>
  <c r="AB32" i="181"/>
  <c r="AB31" i="181"/>
  <c r="A32" i="181"/>
  <c r="AB30" i="181"/>
  <c r="AB29" i="181"/>
  <c r="AB28" i="181"/>
  <c r="AB27" i="181"/>
  <c r="AB26" i="181"/>
  <c r="AB25" i="181"/>
  <c r="AB24" i="181"/>
  <c r="AB23" i="181"/>
  <c r="AB22" i="181"/>
  <c r="AB21" i="181"/>
  <c r="AB20" i="181"/>
  <c r="AB19" i="181"/>
  <c r="AB18" i="181"/>
  <c r="G19" i="181"/>
  <c r="AB17" i="181"/>
  <c r="AB16" i="181"/>
  <c r="AB15" i="181"/>
  <c r="D16" i="181"/>
  <c r="D15" i="181"/>
  <c r="O14" i="181"/>
  <c r="D14" i="181"/>
  <c r="D13" i="181"/>
  <c r="O10" i="181"/>
  <c r="D10" i="181"/>
  <c r="O9" i="181"/>
  <c r="D9" i="181"/>
  <c r="O8" i="181"/>
  <c r="D8" i="181"/>
  <c r="A7" i="181"/>
  <c r="A4" i="181"/>
  <c r="AB2" i="181"/>
  <c r="A2" i="181"/>
  <c r="AD128" i="180"/>
  <c r="AB128" i="180"/>
  <c r="AD127" i="180"/>
  <c r="AB127" i="180"/>
  <c r="AD125" i="180"/>
  <c r="AB125" i="180"/>
  <c r="AD124" i="180"/>
  <c r="AB124" i="180"/>
  <c r="AB122" i="180"/>
  <c r="AB121" i="180"/>
  <c r="AB120" i="180"/>
  <c r="AB118" i="180"/>
  <c r="AD111" i="180"/>
  <c r="AB111" i="180"/>
  <c r="AD110" i="180"/>
  <c r="AB110" i="180"/>
  <c r="AD109" i="180"/>
  <c r="AB109" i="180"/>
  <c r="AD108" i="180"/>
  <c r="AB108" i="180"/>
  <c r="AD105" i="180"/>
  <c r="AB105" i="180"/>
  <c r="AD104" i="180"/>
  <c r="AB104" i="180"/>
  <c r="O91" i="180"/>
  <c r="N91" i="180"/>
  <c r="M91" i="180"/>
  <c r="L91" i="180"/>
  <c r="K91" i="180"/>
  <c r="AF9" i="180"/>
  <c r="G91" i="180"/>
  <c r="F91" i="180"/>
  <c r="AD9" i="180"/>
  <c r="E91" i="180"/>
  <c r="D91" i="180"/>
  <c r="AB9" i="180"/>
  <c r="C91" i="180"/>
  <c r="O90" i="180"/>
  <c r="N90" i="180"/>
  <c r="M90" i="180"/>
  <c r="L90" i="180"/>
  <c r="K90" i="180"/>
  <c r="AF8" i="180"/>
  <c r="G90" i="180"/>
  <c r="F90" i="180"/>
  <c r="AD8" i="180"/>
  <c r="E90" i="180"/>
  <c r="D90" i="180"/>
  <c r="AB8" i="180"/>
  <c r="C90" i="180"/>
  <c r="O89" i="180"/>
  <c r="N89" i="180"/>
  <c r="M89" i="180"/>
  <c r="L89" i="180"/>
  <c r="J89" i="180"/>
  <c r="AF7" i="180"/>
  <c r="G89" i="180"/>
  <c r="F89" i="180"/>
  <c r="AD7" i="180"/>
  <c r="E89" i="180"/>
  <c r="D89" i="180"/>
  <c r="AB7" i="180"/>
  <c r="C89" i="180"/>
  <c r="O88" i="180"/>
  <c r="N88" i="180"/>
  <c r="M88" i="180"/>
  <c r="L88" i="180"/>
  <c r="J88" i="180"/>
  <c r="AF6" i="180"/>
  <c r="G88" i="180"/>
  <c r="F88" i="180"/>
  <c r="AD6" i="180"/>
  <c r="E88" i="180"/>
  <c r="D88" i="180"/>
  <c r="AB6" i="180"/>
  <c r="C88" i="180"/>
  <c r="O87" i="180"/>
  <c r="N87" i="180"/>
  <c r="M87" i="180"/>
  <c r="L87" i="180"/>
  <c r="J87" i="180"/>
  <c r="AF5" i="180"/>
  <c r="G87" i="180"/>
  <c r="F87" i="180"/>
  <c r="AD5" i="180"/>
  <c r="E87" i="180"/>
  <c r="D87" i="180"/>
  <c r="AB5" i="180"/>
  <c r="C87" i="180"/>
  <c r="O86" i="180"/>
  <c r="N86" i="180"/>
  <c r="M86" i="180"/>
  <c r="L86" i="180"/>
  <c r="J86" i="180"/>
  <c r="AF4" i="180"/>
  <c r="G86" i="180"/>
  <c r="F86" i="180"/>
  <c r="AD4" i="180"/>
  <c r="E86" i="180"/>
  <c r="D86" i="180"/>
  <c r="AB4" i="180"/>
  <c r="C86" i="180"/>
  <c r="N85" i="180"/>
  <c r="F85" i="180"/>
  <c r="J83" i="180"/>
  <c r="C83" i="180"/>
  <c r="A65" i="180"/>
  <c r="AB34" i="180"/>
  <c r="AB33" i="180"/>
  <c r="AB32" i="180"/>
  <c r="AB31" i="180"/>
  <c r="A32" i="180"/>
  <c r="AB30" i="180"/>
  <c r="AB29" i="180"/>
  <c r="AB28" i="180"/>
  <c r="AB27" i="180"/>
  <c r="AB26" i="180"/>
  <c r="AB25" i="180"/>
  <c r="AB24" i="180"/>
  <c r="AB23" i="180"/>
  <c r="AB22" i="180"/>
  <c r="AB21" i="180"/>
  <c r="AB20" i="180"/>
  <c r="AB19" i="180"/>
  <c r="AB18" i="180"/>
  <c r="G19" i="180"/>
  <c r="AB17" i="180"/>
  <c r="AB16" i="180"/>
  <c r="AB15" i="180"/>
  <c r="D16" i="180"/>
  <c r="D15" i="180"/>
  <c r="O14" i="180"/>
  <c r="D14" i="180"/>
  <c r="D13" i="180"/>
  <c r="O10" i="180"/>
  <c r="D10" i="180"/>
  <c r="O9" i="180"/>
  <c r="D9" i="180"/>
  <c r="O8" i="180"/>
  <c r="D8" i="180"/>
  <c r="A7" i="180"/>
  <c r="A4" i="180"/>
  <c r="AB2" i="180"/>
  <c r="A2" i="180"/>
  <c r="J34" i="179"/>
  <c r="J33" i="179"/>
  <c r="J32" i="179"/>
  <c r="J31" i="179"/>
  <c r="J30" i="179"/>
  <c r="J29" i="179"/>
  <c r="J28" i="179"/>
  <c r="J27" i="179"/>
  <c r="J26" i="179"/>
  <c r="J25" i="179"/>
  <c r="J24" i="179"/>
  <c r="J23" i="179"/>
  <c r="J22" i="179"/>
  <c r="J21" i="179"/>
  <c r="J20" i="179"/>
  <c r="J19" i="179"/>
  <c r="J18" i="179"/>
  <c r="J17" i="179"/>
  <c r="J16" i="179"/>
  <c r="J15" i="179"/>
  <c r="J2" i="179"/>
  <c r="G1" i="179"/>
  <c r="J83" i="256"/>
  <c r="M86" i="256"/>
  <c r="N87" i="256"/>
  <c r="L88" i="256"/>
  <c r="J89" i="256"/>
  <c r="A19" i="256"/>
  <c r="A50" i="256"/>
  <c r="A19" i="254"/>
  <c r="A50" i="254"/>
  <c r="A19" i="252"/>
  <c r="A50" i="252"/>
  <c r="A19" i="251"/>
  <c r="A50" i="251"/>
  <c r="A19" i="250"/>
  <c r="A50" i="250"/>
  <c r="A19" i="249"/>
  <c r="A50" i="249"/>
  <c r="A19" i="247"/>
  <c r="A50" i="247"/>
  <c r="A19" i="245"/>
  <c r="A50" i="245"/>
  <c r="A19" i="243"/>
  <c r="A50" i="243"/>
  <c r="A19" i="242"/>
  <c r="A50" i="242"/>
  <c r="A19" i="240"/>
  <c r="A50" i="240"/>
  <c r="A19" i="238"/>
  <c r="A50" i="238"/>
  <c r="A19" i="237"/>
  <c r="A50" i="237"/>
  <c r="A19" i="236"/>
  <c r="A50" i="236"/>
  <c r="A19" i="235"/>
  <c r="A50" i="235"/>
  <c r="A19" i="234"/>
  <c r="A50" i="234"/>
  <c r="A19" i="233"/>
  <c r="A50" i="233"/>
  <c r="A19" i="231"/>
  <c r="A50" i="231"/>
  <c r="A19" i="230"/>
  <c r="A50" i="230"/>
  <c r="A19" i="228"/>
  <c r="A50" i="228"/>
  <c r="A19" i="227"/>
  <c r="A50" i="227"/>
  <c r="A19" i="224"/>
  <c r="A50" i="224"/>
  <c r="A19" i="223"/>
  <c r="A50" i="223"/>
  <c r="A19" i="222"/>
  <c r="A50" i="222"/>
  <c r="A19" i="221"/>
  <c r="A50" i="221"/>
  <c r="A19" i="220"/>
  <c r="A50" i="220"/>
  <c r="A19" i="219"/>
  <c r="A50" i="219"/>
  <c r="A19" i="218"/>
  <c r="A50" i="218"/>
  <c r="A19" i="217"/>
  <c r="A50" i="217"/>
  <c r="A19" i="215"/>
  <c r="A50" i="215"/>
  <c r="A19" i="214"/>
  <c r="A50" i="214"/>
  <c r="A19" i="213"/>
  <c r="A50" i="213"/>
  <c r="A19" i="212"/>
  <c r="A50" i="212"/>
  <c r="A19" i="211"/>
  <c r="A50" i="211"/>
  <c r="A19" i="210"/>
  <c r="A50" i="210"/>
  <c r="A19" i="209"/>
  <c r="A50" i="209"/>
  <c r="A19" i="208"/>
  <c r="A50" i="208"/>
  <c r="A19" i="207"/>
  <c r="A50" i="207"/>
  <c r="A19" i="206"/>
  <c r="A50" i="206"/>
  <c r="A19" i="205"/>
  <c r="A50" i="205"/>
  <c r="A19" i="204"/>
  <c r="A50" i="204"/>
  <c r="A19" i="203"/>
  <c r="A50" i="203"/>
  <c r="A19" i="202"/>
  <c r="A50" i="202"/>
  <c r="A19" i="201"/>
  <c r="A50" i="201"/>
  <c r="A19" i="200"/>
  <c r="A50" i="200"/>
  <c r="A19" i="198"/>
  <c r="A50" i="198"/>
  <c r="A19" i="197"/>
  <c r="A50" i="197"/>
  <c r="A19" i="196"/>
  <c r="A50" i="196"/>
  <c r="A19" i="195"/>
  <c r="A50" i="195"/>
  <c r="A19" i="194"/>
  <c r="A50" i="194"/>
  <c r="A19" i="193"/>
  <c r="A50" i="193"/>
  <c r="A19" i="192"/>
  <c r="A50" i="192"/>
  <c r="A19" i="191"/>
  <c r="A50" i="191"/>
  <c r="A19" i="190"/>
  <c r="A50" i="190"/>
  <c r="A19" i="189"/>
  <c r="A50" i="189"/>
  <c r="A19" i="188"/>
  <c r="A50" i="188"/>
  <c r="A19" i="187"/>
  <c r="A50" i="187"/>
  <c r="A19" i="186"/>
  <c r="A50" i="186"/>
  <c r="A19" i="185"/>
  <c r="A50" i="185"/>
  <c r="A19" i="184"/>
  <c r="A50" i="184"/>
  <c r="A19" i="183"/>
  <c r="A50" i="183"/>
  <c r="A19" i="182"/>
  <c r="A50" i="182"/>
  <c r="A19" i="181"/>
  <c r="A50" i="181"/>
  <c r="A19" i="180"/>
  <c r="A50" i="180"/>
</calcChain>
</file>

<file path=xl/sharedStrings.xml><?xml version="1.0" encoding="utf-8"?>
<sst xmlns="http://schemas.openxmlformats.org/spreadsheetml/2006/main" count="15597" uniqueCount="290">
  <si>
    <t>Change in</t>
  </si>
  <si>
    <t>Number</t>
  </si>
  <si>
    <t>last year</t>
  </si>
  <si>
    <t>Jobs</t>
  </si>
  <si>
    <t>Held by men</t>
  </si>
  <si>
    <t>Held by women</t>
  </si>
  <si>
    <t>Employed persons</t>
  </si>
  <si>
    <t>Total employment income</t>
  </si>
  <si>
    <t>Number of jobs and employed persons in</t>
  </si>
  <si>
    <t>Median employee income per job in</t>
  </si>
  <si>
    <t>Single job holders</t>
  </si>
  <si>
    <t>Multiple job holders</t>
  </si>
  <si>
    <t>OMUEs</t>
  </si>
  <si>
    <t>Number of jobs</t>
  </si>
  <si>
    <t>Type of organisation</t>
  </si>
  <si>
    <t>Private sector entities</t>
  </si>
  <si>
    <t>Incorporated</t>
  </si>
  <si>
    <t>Unincorporated</t>
  </si>
  <si>
    <t>Public sector entities</t>
  </si>
  <si>
    <t>Employment size</t>
  </si>
  <si>
    <t>Fewer than 5 employees</t>
  </si>
  <si>
    <t>5–19 employees</t>
  </si>
  <si>
    <t>20–199 employees</t>
  </si>
  <si>
    <t>200 or more employees</t>
  </si>
  <si>
    <t>Spotlight</t>
  </si>
  <si>
    <t>Formatted</t>
  </si>
  <si>
    <t>1 year mv</t>
  </si>
  <si>
    <t>5 year mv</t>
  </si>
  <si>
    <t>Total jobs</t>
  </si>
  <si>
    <t>Duration adjusted median income</t>
  </si>
  <si>
    <t>Employee jobs</t>
  </si>
  <si>
    <t>OMUE jobs</t>
  </si>
  <si>
    <t>Jobs per industry</t>
  </si>
  <si>
    <t>Distribution</t>
  </si>
  <si>
    <t>Total job holders</t>
  </si>
  <si>
    <t>Jobs by age/sex</t>
  </si>
  <si>
    <t>Male</t>
  </si>
  <si>
    <t>14 years and under</t>
  </si>
  <si>
    <t>15 to 17 years</t>
  </si>
  <si>
    <t>18 to 20 years</t>
  </si>
  <si>
    <t>21 to 24 years</t>
  </si>
  <si>
    <t>25 to 29 years</t>
  </si>
  <si>
    <t>30 to 34 years</t>
  </si>
  <si>
    <t>35 to 39 years</t>
  </si>
  <si>
    <t>40 to 44 years</t>
  </si>
  <si>
    <t>45 to 49 years</t>
  </si>
  <si>
    <t>50 to 54 years</t>
  </si>
  <si>
    <t>55 to 59 years</t>
  </si>
  <si>
    <t>60 to 64 years</t>
  </si>
  <si>
    <t>65 to 69 years</t>
  </si>
  <si>
    <t>70 to 74 years</t>
  </si>
  <si>
    <t>75 to 79 years</t>
  </si>
  <si>
    <t>80 to 84 years</t>
  </si>
  <si>
    <t>85 years and over</t>
  </si>
  <si>
    <t>Total</t>
  </si>
  <si>
    <t>Female</t>
  </si>
  <si>
    <t>Employed persons by occupation</t>
  </si>
  <si>
    <t>Managers</t>
  </si>
  <si>
    <t>Professionals</t>
  </si>
  <si>
    <t>Labourers</t>
  </si>
  <si>
    <t>2015-16</t>
  </si>
  <si>
    <t>2013-14</t>
  </si>
  <si>
    <t>2014-15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</si>
  <si>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</si>
  <si>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</si>
  <si>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</si>
  <si>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</si>
  <si>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</si>
  <si>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</si>
  <si>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</si>
  <si>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</si>
  <si>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</si>
  <si>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</si>
  <si>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</si>
  <si>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</si>
  <si>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</si>
  <si>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</si>
  <si>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</si>
  <si>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</si>
  <si>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</si>
  <si>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</si>
  <si>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</si>
  <si>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Total all services</t>
  </si>
  <si>
    <t xml:space="preserve">            Australian Bureau of Statistics</t>
  </si>
  <si>
    <t>Males</t>
  </si>
  <si>
    <t>Females</t>
  </si>
  <si>
    <t>Duration adjusted median income (jobs)</t>
  </si>
  <si>
    <t>%</t>
  </si>
  <si>
    <t>Employees</t>
  </si>
  <si>
    <t>Persons</t>
  </si>
  <si>
    <t>Multi jobs male</t>
  </si>
  <si>
    <t>Multi jobs female</t>
  </si>
  <si>
    <t>2016-17</t>
  </si>
  <si>
    <t>Contents</t>
  </si>
  <si>
    <t>Tables</t>
  </si>
  <si>
    <r>
      <t xml:space="preserve">More information available from the </t>
    </r>
    <r>
      <rPr>
        <b/>
        <u/>
        <sz val="12"/>
        <color indexed="12"/>
        <rFont val="Arial"/>
        <family val="2"/>
      </rPr>
      <t>ABS website</t>
    </r>
  </si>
  <si>
    <t>Inquiries</t>
  </si>
  <si>
    <t>Further information about these and related statistics is available from the ABS website www.abs.gov.au, or contact the National Information and Referral Service on 1300 135 070.</t>
  </si>
  <si>
    <t>Average age of employed persons</t>
  </si>
  <si>
    <t>Yrs</t>
  </si>
  <si>
    <t>Median income per job</t>
  </si>
  <si>
    <t>Persons average age</t>
  </si>
  <si>
    <t>Persons employees</t>
  </si>
  <si>
    <t>Persons OMUEs</t>
  </si>
  <si>
    <t>Persons both employees and OMUEs</t>
  </si>
  <si>
    <t>Employees plus both emp/OMUE</t>
  </si>
  <si>
    <t>OMUEs plus both emp/OMUE</t>
  </si>
  <si>
    <t>Employed persons male</t>
  </si>
  <si>
    <t>Employed persons female</t>
  </si>
  <si>
    <t>Aurukun</t>
  </si>
  <si>
    <t>Balonne</t>
  </si>
  <si>
    <t>Banana</t>
  </si>
  <si>
    <t>Barcaldine</t>
  </si>
  <si>
    <t>Barcoo</t>
  </si>
  <si>
    <t>Blackall-Tambo</t>
  </si>
  <si>
    <t>Boulia</t>
  </si>
  <si>
    <t>Brisbane</t>
  </si>
  <si>
    <t>Bulloo</t>
  </si>
  <si>
    <t>Bundaberg</t>
  </si>
  <si>
    <t>9.10</t>
  </si>
  <si>
    <t>Burdekin</t>
  </si>
  <si>
    <t>Burke</t>
  </si>
  <si>
    <t>Cairns</t>
  </si>
  <si>
    <t>Carpentaria</t>
  </si>
  <si>
    <t>Cassowary Coast</t>
  </si>
  <si>
    <t>Central Highlands</t>
  </si>
  <si>
    <t>Charters Towers</t>
  </si>
  <si>
    <t>Cherbourg</t>
  </si>
  <si>
    <t>Cloncurry</t>
  </si>
  <si>
    <t>Cook</t>
  </si>
  <si>
    <t>9.20</t>
  </si>
  <si>
    <t>Croydon</t>
  </si>
  <si>
    <t>Diamantina</t>
  </si>
  <si>
    <t>Doomadgee</t>
  </si>
  <si>
    <t>Douglas</t>
  </si>
  <si>
    <t>Etheridge</t>
  </si>
  <si>
    <t>Flinders</t>
  </si>
  <si>
    <t>Fraser Coast</t>
  </si>
  <si>
    <t>Gladstone</t>
  </si>
  <si>
    <t>Gold Coast</t>
  </si>
  <si>
    <t>Goondiwindi</t>
  </si>
  <si>
    <t>9.30</t>
  </si>
  <si>
    <t>Gympie</t>
  </si>
  <si>
    <t>Hinchinbrook</t>
  </si>
  <si>
    <t>Hope Vale</t>
  </si>
  <si>
    <t>Ipswich</t>
  </si>
  <si>
    <t>Isaac</t>
  </si>
  <si>
    <t>Kowanyama</t>
  </si>
  <si>
    <t>Livingstone</t>
  </si>
  <si>
    <t>Lockhart River</t>
  </si>
  <si>
    <t>Lockyer Valley</t>
  </si>
  <si>
    <t>Logan</t>
  </si>
  <si>
    <t>9.40</t>
  </si>
  <si>
    <t>Longreach</t>
  </si>
  <si>
    <t>Mackay</t>
  </si>
  <si>
    <t>McKinlay</t>
  </si>
  <si>
    <t>Mapoon</t>
  </si>
  <si>
    <t>Maranoa</t>
  </si>
  <si>
    <t>Mareeba</t>
  </si>
  <si>
    <t>Moreton Bay</t>
  </si>
  <si>
    <t>Mornington</t>
  </si>
  <si>
    <t>Mount Isa</t>
  </si>
  <si>
    <t>Murweh</t>
  </si>
  <si>
    <t>9.50</t>
  </si>
  <si>
    <t>Napranum</t>
  </si>
  <si>
    <t>Noosa</t>
  </si>
  <si>
    <t>North Burnett</t>
  </si>
  <si>
    <t>Northern Peninsula Area</t>
  </si>
  <si>
    <t>Palm Island</t>
  </si>
  <si>
    <t>Paroo</t>
  </si>
  <si>
    <t>Pormpuraaw</t>
  </si>
  <si>
    <t>Quilpie</t>
  </si>
  <si>
    <t>Redland</t>
  </si>
  <si>
    <t>Richmond</t>
  </si>
  <si>
    <t>9.60</t>
  </si>
  <si>
    <t>Rockhampton</t>
  </si>
  <si>
    <t>Scenic Rim</t>
  </si>
  <si>
    <t>Somerset</t>
  </si>
  <si>
    <t>South Burnett</t>
  </si>
  <si>
    <t>Southern Downs</t>
  </si>
  <si>
    <t>Sunshine Coast</t>
  </si>
  <si>
    <t>Tablelands</t>
  </si>
  <si>
    <t>Toowoomba</t>
  </si>
  <si>
    <t>Torres</t>
  </si>
  <si>
    <t>Torres Strait Island</t>
  </si>
  <si>
    <t>9.70</t>
  </si>
  <si>
    <t>Townsville</t>
  </si>
  <si>
    <t>Weipa</t>
  </si>
  <si>
    <t>Western Downs</t>
  </si>
  <si>
    <t>Whitsunday</t>
  </si>
  <si>
    <t>Winton</t>
  </si>
  <si>
    <t>Woorabinda</t>
  </si>
  <si>
    <t>Wujal Wujal</t>
  </si>
  <si>
    <t>Yarrabah</t>
  </si>
  <si>
    <t>1 Year mv</t>
  </si>
  <si>
    <t>7 Year mv</t>
  </si>
  <si>
    <t>2017-18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</si>
  <si>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</si>
  <si>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</si>
  <si>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</si>
  <si>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</si>
  <si>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</si>
  <si>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Change</t>
  </si>
  <si>
    <t>* Totals may differ from the sum of their components due to perturbation</t>
  </si>
  <si>
    <t>and data which could not be classified to component characteristics.</t>
  </si>
  <si>
    <t>2018-19</t>
  </si>
  <si>
    <t>9.1</t>
  </si>
  <si>
    <t>9.2</t>
  </si>
  <si>
    <t>9.3</t>
  </si>
  <si>
    <t>9.4</t>
  </si>
  <si>
    <t>9.5</t>
  </si>
  <si>
    <t>9.6</t>
  </si>
  <si>
    <t>9.7</t>
  </si>
  <si>
    <t>9.8</t>
  </si>
  <si>
    <t>9.9</t>
  </si>
  <si>
    <t>9.11</t>
  </si>
  <si>
    <t>9.12</t>
  </si>
  <si>
    <t>9.13</t>
  </si>
  <si>
    <t>9.14</t>
  </si>
  <si>
    <t>9.15</t>
  </si>
  <si>
    <t>9.16</t>
  </si>
  <si>
    <t>9.17</t>
  </si>
  <si>
    <t>9.18</t>
  </si>
  <si>
    <t>9.19</t>
  </si>
  <si>
    <t>9.21</t>
  </si>
  <si>
    <t>9.22</t>
  </si>
  <si>
    <t>9.23</t>
  </si>
  <si>
    <t>9.24</t>
  </si>
  <si>
    <t>9.25</t>
  </si>
  <si>
    <t>9.26</t>
  </si>
  <si>
    <t>9.27</t>
  </si>
  <si>
    <t>9.28</t>
  </si>
  <si>
    <t>9.29</t>
  </si>
  <si>
    <t>9.31</t>
  </si>
  <si>
    <t>9.32</t>
  </si>
  <si>
    <t>9.33</t>
  </si>
  <si>
    <t>9.34</t>
  </si>
  <si>
    <t>9.35</t>
  </si>
  <si>
    <t>9.36</t>
  </si>
  <si>
    <t>9.37</t>
  </si>
  <si>
    <t>9.38</t>
  </si>
  <si>
    <t>9.39</t>
  </si>
  <si>
    <t>9.41</t>
  </si>
  <si>
    <t>9.42</t>
  </si>
  <si>
    <t>9.43</t>
  </si>
  <si>
    <t>9.44</t>
  </si>
  <si>
    <t>9.45</t>
  </si>
  <si>
    <t>9.46</t>
  </si>
  <si>
    <t>9.47</t>
  </si>
  <si>
    <t>9.48</t>
  </si>
  <si>
    <t>9.49</t>
  </si>
  <si>
    <t>9.51</t>
  </si>
  <si>
    <t>9.52</t>
  </si>
  <si>
    <t>9.53</t>
  </si>
  <si>
    <t>9.54</t>
  </si>
  <si>
    <t>9.55</t>
  </si>
  <si>
    <t>9.56</t>
  </si>
  <si>
    <t>9.57</t>
  </si>
  <si>
    <t>9.58</t>
  </si>
  <si>
    <t>9.59</t>
  </si>
  <si>
    <t>9.61</t>
  </si>
  <si>
    <t>9.62</t>
  </si>
  <si>
    <t>9.63</t>
  </si>
  <si>
    <t>9.64</t>
  </si>
  <si>
    <t>9.65</t>
  </si>
  <si>
    <t>9.66</t>
  </si>
  <si>
    <t>9.67</t>
  </si>
  <si>
    <t>9.68</t>
  </si>
  <si>
    <t>9.69</t>
  </si>
  <si>
    <t>9.71</t>
  </si>
  <si>
    <t>9.72</t>
  </si>
  <si>
    <t>9.73</t>
  </si>
  <si>
    <t>9.74</t>
  </si>
  <si>
    <t>9.75</t>
  </si>
  <si>
    <t>9.76</t>
  </si>
  <si>
    <t>9.77</t>
  </si>
  <si>
    <t>9.78</t>
  </si>
  <si>
    <t>Queensland</t>
  </si>
  <si>
    <t>* Data for some LGAs are supressed due to small counts.</t>
  </si>
  <si>
    <t>Multiple Job Holders</t>
  </si>
  <si>
    <t>Single Job Holders</t>
  </si>
  <si>
    <t>Released at 11.30am (Canberra time) 8 November 2022</t>
  </si>
  <si>
    <t>2019-20</t>
  </si>
  <si>
    <t>Person employees distribution</t>
  </si>
  <si>
    <t>Person OMUEs distribution</t>
  </si>
  <si>
    <t>Person both employees and OMUEs distribution</t>
  </si>
  <si>
    <t>Both Employees and OMUEs</t>
  </si>
  <si>
    <t>* OMUEs = Owners of Unincorporated Enterprises</t>
  </si>
  <si>
    <t>© Commonwealth of Australia 2022</t>
  </si>
  <si>
    <t>Jobs in Australia: Table 9. Queensland Spotlights by Local Government Areas, 2019-20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</si>
</sst>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0.0"/>
    <numFmt numFmtId="166" formatCode="#,##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0"/>
      <color indexed="12"/>
      <name val="Arial"/>
      <family val="2"/>
    </font>
    <font>
      <u/>
      <sz val="8"/>
      <color indexed="12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8"/>
      <color theme="1"/>
      <name val="Calibri"/>
      <family val="2"/>
      <scheme val="minor"/>
    </font>
    <font>
      <b/>
      <u/>
      <sz val="12"/>
      <color indexed="12"/>
      <name val="Arial"/>
      <family val="2"/>
    </font>
    <font>
      <sz val="9"/>
      <name val="Arial"/>
      <family val="2"/>
    </font>
    <font>
      <b/>
      <sz val="9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color theme="0"/>
      <name val="Arial"/>
      <family val="2"/>
    </font>
    <font>
      <sz val="8"/>
      <color theme="0"/>
      <name val="Arial"/>
      <family val="2"/>
    </font>
    <font>
      <b/>
      <sz val="9"/>
      <name val="Arial"/>
      <family val="2"/>
    </font>
    <font>
      <sz val="9"/>
      <color theme="1"/>
      <name val="Arial"/>
      <family val="2"/>
    </font>
    <font>
      <sz val="9"/>
      <color rgb="FF000000"/>
      <name val="Arial"/>
      <family val="2"/>
    </font>
    <font>
      <sz val="10"/>
      <color theme="1"/>
      <name val="Arial"/>
      <family val="2"/>
    </font>
    <font>
      <sz val="8"/>
      <color rgb="FF6E6E73"/>
      <name val="Segoe UI"/>
      <family val="2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3"/>
      <color theme="0"/>
      <name val="Calibri"/>
      <family val="2"/>
      <scheme val="minor"/>
    </font>
    <font>
      <sz val="10"/>
      <color theme="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E6E6E6"/>
        <bgColor indexed="64"/>
      </patternFill>
    </fill>
    <fill>
      <patternFill patternType="solid">
        <fgColor rgb="FFFFFFCC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55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9">
    <xf numFmtId="0" fontId="0" fillId="0" borderId="0"/>
    <xf numFmtId="9" fontId="1" fillId="0" borderId="0" applyFont="0" applyFill="0" applyBorder="0" applyAlignment="0" applyProtection="0"/>
    <xf numFmtId="0" fontId="2" fillId="0" borderId="1" applyNumberFormat="0" applyFill="0" applyAlignment="0" applyProtection="0"/>
    <xf numFmtId="0" fontId="3" fillId="0" borderId="0"/>
    <xf numFmtId="0" fontId="4" fillId="0" borderId="0"/>
    <xf numFmtId="0" fontId="10" fillId="0" borderId="0" applyNumberFormat="0" applyFill="0" applyBorder="0" applyAlignment="0" applyProtection="0">
      <alignment vertical="top"/>
      <protection locked="0"/>
    </xf>
    <xf numFmtId="0" fontId="27" fillId="0" borderId="11" applyNumberFormat="0" applyFill="0" applyAlignment="0" applyProtection="0"/>
    <xf numFmtId="0" fontId="27" fillId="0" borderId="0" applyNumberFormat="0" applyFill="0" applyBorder="0" applyAlignment="0" applyProtection="0"/>
    <xf numFmtId="0" fontId="28" fillId="0" borderId="12" applyNumberFormat="0" applyFill="0" applyAlignment="0" applyProtection="0"/>
  </cellStyleXfs>
  <cellXfs count="149">
    <xf numFmtId="0" fontId="0" fillId="0" borderId="0" xfId="0"/>
    <xf numFmtId="0" fontId="4" fillId="0" borderId="0" xfId="3" applyFont="1" applyBorder="1" applyAlignment="1">
      <alignment vertical="center"/>
    </xf>
    <xf numFmtId="0" fontId="7" fillId="0" borderId="0" xfId="0" applyFont="1"/>
    <xf numFmtId="0" fontId="8" fillId="3" borderId="0" xfId="3" applyFont="1" applyFill="1" applyAlignment="1">
      <alignment vertical="center"/>
    </xf>
    <xf numFmtId="0" fontId="0" fillId="0" borderId="0" xfId="0" applyAlignment="1">
      <alignment horizontal="center"/>
    </xf>
    <xf numFmtId="164" fontId="5" fillId="0" borderId="0" xfId="1" applyNumberFormat="1" applyFont="1" applyFill="1" applyAlignment="1">
      <alignment horizontal="center"/>
    </xf>
    <xf numFmtId="0" fontId="12" fillId="0" borderId="0" xfId="3" applyFont="1" applyFill="1"/>
    <xf numFmtId="0" fontId="12" fillId="0" borderId="0" xfId="3" applyFont="1" applyBorder="1" applyAlignment="1">
      <alignment horizontal="left"/>
    </xf>
    <xf numFmtId="0" fontId="13" fillId="0" borderId="0" xfId="3" applyFont="1"/>
    <xf numFmtId="0" fontId="14" fillId="0" borderId="0" xfId="0" applyFont="1"/>
    <xf numFmtId="0" fontId="3" fillId="0" borderId="10" xfId="3" applyBorder="1" applyAlignment="1" applyProtection="1">
      <alignment wrapText="1"/>
      <protection locked="0"/>
    </xf>
    <xf numFmtId="0" fontId="3" fillId="0" borderId="10" xfId="3" applyBorder="1" applyAlignment="1">
      <alignment wrapText="1"/>
    </xf>
    <xf numFmtId="0" fontId="12" fillId="0" borderId="0" xfId="5" applyFont="1" applyAlignment="1" applyProtection="1"/>
    <xf numFmtId="0" fontId="10" fillId="0" borderId="0" xfId="5" applyAlignment="1" applyProtection="1"/>
    <xf numFmtId="0" fontId="3" fillId="0" borderId="0" xfId="3" applyFont="1" applyBorder="1" applyAlignment="1">
      <alignment horizontal="left"/>
    </xf>
    <xf numFmtId="0" fontId="12" fillId="0" borderId="0" xfId="3" applyFont="1"/>
    <xf numFmtId="0" fontId="3" fillId="0" borderId="0" xfId="3"/>
    <xf numFmtId="0" fontId="10" fillId="0" borderId="0" xfId="5" applyAlignment="1" applyProtection="1">
      <alignment horizontal="right"/>
    </xf>
    <xf numFmtId="0" fontId="16" fillId="0" borderId="0" xfId="5" applyFont="1" applyFill="1" applyAlignment="1" applyProtection="1">
      <alignment horizontal="left" wrapText="1"/>
    </xf>
    <xf numFmtId="0" fontId="24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27" fillId="0" borderId="11" xfId="6" applyAlignment="1">
      <alignment horizontal="right"/>
    </xf>
    <xf numFmtId="0" fontId="27" fillId="0" borderId="11" xfId="6" applyFill="1" applyAlignment="1">
      <alignment horizontal="right"/>
    </xf>
    <xf numFmtId="0" fontId="6" fillId="0" borderId="0" xfId="0" applyFont="1" applyProtection="1">
      <protection locked="0" hidden="1"/>
    </xf>
    <xf numFmtId="0" fontId="0" fillId="0" borderId="0" xfId="0" applyProtection="1">
      <protection locked="0" hidden="1"/>
    </xf>
    <xf numFmtId="0" fontId="27" fillId="0" borderId="0" xfId="7"/>
    <xf numFmtId="0" fontId="0" fillId="0" borderId="0" xfId="0" applyAlignment="1">
      <alignment horizontal="right"/>
    </xf>
    <xf numFmtId="2" fontId="0" fillId="0" borderId="0" xfId="1" applyNumberFormat="1" applyFont="1"/>
    <xf numFmtId="0" fontId="27" fillId="0" borderId="0" xfId="7" applyAlignment="1">
      <alignment horizontal="left" indent="1"/>
    </xf>
    <xf numFmtId="0" fontId="23" fillId="0" borderId="3" xfId="0" applyFont="1" applyBorder="1" applyProtection="1">
      <protection locked="0" hidden="1"/>
    </xf>
    <xf numFmtId="0" fontId="23" fillId="0" borderId="5" xfId="0" applyFont="1" applyBorder="1" applyAlignment="1" applyProtection="1">
      <alignment horizontal="left" indent="1"/>
      <protection locked="0" hidden="1"/>
    </xf>
    <xf numFmtId="0" fontId="17" fillId="0" borderId="5" xfId="0" applyFont="1" applyBorder="1" applyProtection="1">
      <protection locked="0" hidden="1"/>
    </xf>
    <xf numFmtId="3" fontId="0" fillId="0" borderId="0" xfId="0" applyNumberFormat="1"/>
    <xf numFmtId="0" fontId="16" fillId="0" borderId="5" xfId="0" applyFont="1" applyBorder="1" applyAlignment="1" applyProtection="1">
      <alignment horizontal="left" indent="1"/>
      <protection locked="0" hidden="1"/>
    </xf>
    <xf numFmtId="0" fontId="27" fillId="0" borderId="11" xfId="6"/>
    <xf numFmtId="0" fontId="23" fillId="0" borderId="8" xfId="0" applyFont="1" applyBorder="1" applyProtection="1">
      <protection locked="0" hidden="1"/>
    </xf>
    <xf numFmtId="0" fontId="23" fillId="0" borderId="8" xfId="0" applyFont="1" applyBorder="1" applyAlignment="1" applyProtection="1">
      <alignment horizontal="right"/>
      <protection locked="0" hidden="1"/>
    </xf>
    <xf numFmtId="0" fontId="23" fillId="0" borderId="9" xfId="0" applyFont="1" applyBorder="1" applyAlignment="1" applyProtection="1">
      <alignment horizontal="center"/>
      <protection locked="0" hidden="1"/>
    </xf>
    <xf numFmtId="0" fontId="0" fillId="0" borderId="0" xfId="0" applyAlignment="1">
      <alignment horizontal="left" indent="1"/>
    </xf>
    <xf numFmtId="4" fontId="0" fillId="0" borderId="0" xfId="0" applyNumberFormat="1"/>
    <xf numFmtId="0" fontId="28" fillId="0" borderId="12" xfId="8" applyAlignment="1">
      <alignment horizontal="left" indent="1"/>
    </xf>
    <xf numFmtId="4" fontId="28" fillId="0" borderId="12" xfId="8" applyNumberFormat="1"/>
    <xf numFmtId="3" fontId="28" fillId="0" borderId="12" xfId="8" applyNumberFormat="1"/>
    <xf numFmtId="9" fontId="28" fillId="0" borderId="12" xfId="8" applyNumberFormat="1"/>
    <xf numFmtId="2" fontId="0" fillId="0" borderId="0" xfId="0" applyNumberFormat="1"/>
    <xf numFmtId="0" fontId="27" fillId="0" borderId="11" xfId="6" applyAlignment="1">
      <alignment horizontal="left"/>
    </xf>
    <xf numFmtId="0" fontId="18" fillId="2" borderId="0" xfId="0" applyFont="1" applyFill="1" applyProtection="1">
      <protection locked="0" hidden="1"/>
    </xf>
    <xf numFmtId="0" fontId="19" fillId="2" borderId="0" xfId="0" applyFont="1" applyFill="1" applyProtection="1">
      <protection locked="0" hidden="1"/>
    </xf>
    <xf numFmtId="0" fontId="18" fillId="2" borderId="0" xfId="0" applyFont="1" applyFill="1" applyAlignment="1" applyProtection="1">
      <alignment horizontal="right"/>
      <protection locked="0" hidden="1"/>
    </xf>
    <xf numFmtId="0" fontId="18" fillId="0" borderId="0" xfId="0" applyFont="1" applyProtection="1">
      <protection locked="0" hidden="1"/>
    </xf>
    <xf numFmtId="0" fontId="2" fillId="4" borderId="1" xfId="2" applyFill="1"/>
    <xf numFmtId="0" fontId="2" fillId="4" borderId="1" xfId="2" applyFill="1" applyAlignment="1">
      <alignment horizontal="center"/>
    </xf>
    <xf numFmtId="0" fontId="2" fillId="4" borderId="1" xfId="2" applyFill="1" applyAlignment="1">
      <alignment horizontal="right"/>
    </xf>
    <xf numFmtId="9" fontId="0" fillId="0" borderId="0" xfId="1" applyFont="1"/>
    <xf numFmtId="0" fontId="0" fillId="0" borderId="0" xfId="0" applyAlignment="1">
      <alignment horizontal="left" indent="2"/>
    </xf>
    <xf numFmtId="0" fontId="10" fillId="0" borderId="0" xfId="5" quotePrefix="1" applyAlignment="1" applyProtection="1">
      <alignment horizontal="right"/>
    </xf>
    <xf numFmtId="0" fontId="0" fillId="0" borderId="0" xfId="0"/>
    <xf numFmtId="0" fontId="11" fillId="0" borderId="0" xfId="5" applyFont="1" applyAlignment="1" applyProtection="1"/>
    <xf numFmtId="0" fontId="24" fillId="0" borderId="0" xfId="0" applyFont="1" applyAlignment="1">
      <alignment horizontal="left" vertical="center" indent="1"/>
    </xf>
    <xf numFmtId="0" fontId="18" fillId="0" borderId="0" xfId="0" applyFont="1" applyAlignment="1" applyProtection="1">
      <alignment horizontal="right"/>
      <protection locked="0" hidden="1"/>
    </xf>
    <xf numFmtId="0" fontId="21" fillId="2" borderId="0" xfId="0" applyFont="1" applyFill="1" applyAlignment="1" applyProtection="1">
      <alignment horizontal="right"/>
      <protection locked="0" hidden="1"/>
    </xf>
    <xf numFmtId="0" fontId="9" fillId="0" borderId="0" xfId="3" applyFont="1" applyProtection="1">
      <protection locked="0" hidden="1"/>
    </xf>
    <xf numFmtId="0" fontId="4" fillId="0" borderId="0" xfId="3" applyFont="1" applyAlignment="1" applyProtection="1">
      <alignment vertical="center"/>
      <protection locked="0" hidden="1"/>
    </xf>
    <xf numFmtId="0" fontId="0" fillId="0" borderId="0" xfId="0" applyAlignment="1" applyProtection="1">
      <alignment horizontal="left"/>
      <protection locked="0" hidden="1"/>
    </xf>
    <xf numFmtId="0" fontId="0" fillId="0" borderId="0" xfId="0" applyAlignment="1" applyProtection="1">
      <alignment horizontal="left" vertical="center" indent="1"/>
      <protection locked="0" hidden="1"/>
    </xf>
    <xf numFmtId="0" fontId="17" fillId="0" borderId="0" xfId="0" applyFont="1" applyProtection="1">
      <protection locked="0" hidden="1"/>
    </xf>
    <xf numFmtId="0" fontId="22" fillId="0" borderId="2" xfId="0" applyFont="1" applyBorder="1" applyAlignment="1" applyProtection="1">
      <alignment vertical="center"/>
      <protection locked="0" hidden="1"/>
    </xf>
    <xf numFmtId="0" fontId="16" fillId="0" borderId="3" xfId="0" applyFont="1" applyBorder="1" applyProtection="1">
      <protection locked="0" hidden="1"/>
    </xf>
    <xf numFmtId="3" fontId="22" fillId="0" borderId="3" xfId="0" applyNumberFormat="1" applyFont="1" applyBorder="1" applyAlignment="1" applyProtection="1">
      <alignment horizontal="right"/>
      <protection locked="0" hidden="1"/>
    </xf>
    <xf numFmtId="0" fontId="16" fillId="0" borderId="4" xfId="0" applyFont="1" applyBorder="1" applyAlignment="1" applyProtection="1">
      <alignment horizontal="right"/>
      <protection locked="0" hidden="1"/>
    </xf>
    <xf numFmtId="0" fontId="16" fillId="0" borderId="3" xfId="0" applyFont="1" applyBorder="1" applyAlignment="1" applyProtection="1">
      <alignment vertical="center"/>
      <protection locked="0" hidden="1"/>
    </xf>
    <xf numFmtId="0" fontId="16" fillId="0" borderId="3" xfId="0" applyFont="1" applyBorder="1" applyAlignment="1" applyProtection="1">
      <alignment horizontal="center" vertical="center"/>
      <protection locked="0" hidden="1"/>
    </xf>
    <xf numFmtId="0" fontId="22" fillId="0" borderId="3" xfId="0" applyFont="1" applyBorder="1" applyAlignment="1" applyProtection="1">
      <alignment horizontal="right"/>
      <protection locked="0" hidden="1"/>
    </xf>
    <xf numFmtId="0" fontId="16" fillId="0" borderId="0" xfId="0" applyFont="1" applyProtection="1">
      <protection locked="0" hidden="1"/>
    </xf>
    <xf numFmtId="0" fontId="23" fillId="0" borderId="0" xfId="0" applyFont="1" applyProtection="1">
      <protection locked="0" hidden="1"/>
    </xf>
    <xf numFmtId="165" fontId="16" fillId="0" borderId="0" xfId="0" applyNumberFormat="1" applyFont="1" applyAlignment="1" applyProtection="1">
      <alignment horizontal="right"/>
      <protection locked="0" hidden="1"/>
    </xf>
    <xf numFmtId="0" fontId="16" fillId="0" borderId="6" xfId="0" applyFont="1" applyBorder="1" applyAlignment="1" applyProtection="1">
      <alignment horizontal="center"/>
      <protection locked="0" hidden="1"/>
    </xf>
    <xf numFmtId="0" fontId="16" fillId="0" borderId="5" xfId="0" applyFont="1" applyBorder="1" applyAlignment="1" applyProtection="1">
      <alignment horizontal="left" indent="2"/>
      <protection locked="0" hidden="1"/>
    </xf>
    <xf numFmtId="0" fontId="16" fillId="0" borderId="0" xfId="0" applyFont="1" applyAlignment="1" applyProtection="1">
      <alignment horizontal="center"/>
      <protection locked="0" hidden="1"/>
    </xf>
    <xf numFmtId="0" fontId="16" fillId="0" borderId="0" xfId="0" applyFont="1" applyAlignment="1" applyProtection="1">
      <alignment horizontal="right"/>
      <protection locked="0" hidden="1"/>
    </xf>
    <xf numFmtId="0" fontId="16" fillId="0" borderId="5" xfId="0" applyFont="1" applyBorder="1" applyAlignment="1" applyProtection="1">
      <alignment horizontal="left" vertical="center" indent="1"/>
      <protection locked="0" hidden="1"/>
    </xf>
    <xf numFmtId="0" fontId="23" fillId="0" borderId="0" xfId="0" applyFont="1" applyAlignment="1" applyProtection="1">
      <alignment horizontal="left" indent="1"/>
      <protection locked="0" hidden="1"/>
    </xf>
    <xf numFmtId="0" fontId="16" fillId="0" borderId="0" xfId="0" applyFont="1" applyAlignment="1" applyProtection="1">
      <alignment horizontal="left" indent="1"/>
      <protection locked="0" hidden="1"/>
    </xf>
    <xf numFmtId="0" fontId="16" fillId="0" borderId="0" xfId="0" applyFont="1" applyAlignment="1" applyProtection="1">
      <alignment vertical="center" wrapText="1"/>
      <protection locked="0" hidden="1"/>
    </xf>
    <xf numFmtId="0" fontId="23" fillId="0" borderId="0" xfId="0" applyFont="1" applyAlignment="1" applyProtection="1">
      <alignment horizontal="right"/>
      <protection locked="0" hidden="1"/>
    </xf>
    <xf numFmtId="0" fontId="23" fillId="0" borderId="7" xfId="0" applyFont="1" applyBorder="1" applyAlignment="1" applyProtection="1">
      <alignment horizontal="left" indent="1"/>
      <protection locked="0" hidden="1"/>
    </xf>
    <xf numFmtId="165" fontId="16" fillId="0" borderId="8" xfId="0" applyNumberFormat="1" applyFont="1" applyBorder="1" applyAlignment="1" applyProtection="1">
      <alignment horizontal="right"/>
      <protection locked="0" hidden="1"/>
    </xf>
    <xf numFmtId="0" fontId="16" fillId="0" borderId="9" xfId="0" applyFont="1" applyBorder="1" applyAlignment="1" applyProtection="1">
      <alignment horizontal="center"/>
      <protection locked="0" hidden="1"/>
    </xf>
    <xf numFmtId="0" fontId="16" fillId="0" borderId="7" xfId="0" applyFont="1" applyBorder="1" applyAlignment="1" applyProtection="1">
      <alignment horizontal="left" vertical="center" indent="1"/>
      <protection locked="0" hidden="1"/>
    </xf>
    <xf numFmtId="0" fontId="17" fillId="0" borderId="0" xfId="0" applyFont="1"/>
    <xf numFmtId="9" fontId="27" fillId="0" borderId="0" xfId="6" applyNumberFormat="1" applyBorder="1" applyAlignment="1">
      <alignment horizontal="right"/>
    </xf>
    <xf numFmtId="0" fontId="27" fillId="0" borderId="0" xfId="6" applyBorder="1" applyAlignment="1">
      <alignment horizontal="right"/>
    </xf>
    <xf numFmtId="0" fontId="27" fillId="0" borderId="0" xfId="6" applyFill="1" applyBorder="1" applyAlignment="1">
      <alignment horizontal="right"/>
    </xf>
    <xf numFmtId="2" fontId="0" fillId="0" borderId="0" xfId="1" applyNumberFormat="1" applyFont="1" applyBorder="1"/>
    <xf numFmtId="164" fontId="0" fillId="0" borderId="0" xfId="1" applyNumberFormat="1" applyFont="1" applyBorder="1"/>
    <xf numFmtId="0" fontId="5" fillId="0" borderId="0" xfId="0" applyFont="1"/>
    <xf numFmtId="0" fontId="5" fillId="0" borderId="0" xfId="0" applyFont="1" applyAlignment="1">
      <alignment horizontal="right"/>
    </xf>
    <xf numFmtId="3" fontId="5" fillId="0" borderId="0" xfId="0" applyNumberFormat="1" applyFont="1" applyAlignment="1">
      <alignment horizontal="right"/>
    </xf>
    <xf numFmtId="164" fontId="18" fillId="0" borderId="0" xfId="0" applyNumberFormat="1" applyFont="1" applyAlignment="1" applyProtection="1">
      <alignment horizontal="right"/>
      <protection locked="0" hidden="1"/>
    </xf>
    <xf numFmtId="9" fontId="18" fillId="0" borderId="0" xfId="0" applyNumberFormat="1" applyFont="1" applyAlignment="1" applyProtection="1">
      <alignment horizontal="center"/>
      <protection locked="0" hidden="1"/>
    </xf>
    <xf numFmtId="0" fontId="18" fillId="0" borderId="0" xfId="0" applyFont="1" applyAlignment="1" applyProtection="1">
      <alignment horizontal="left" indent="1"/>
      <protection locked="0" hidden="1"/>
    </xf>
    <xf numFmtId="0" fontId="31" fillId="0" borderId="0" xfId="2" applyFont="1" applyFill="1" applyBorder="1" applyProtection="1">
      <protection hidden="1"/>
    </xf>
    <xf numFmtId="0" fontId="31" fillId="0" borderId="0" xfId="2" applyFont="1" applyFill="1" applyBorder="1" applyAlignment="1" applyProtection="1">
      <alignment horizontal="center"/>
      <protection hidden="1"/>
    </xf>
    <xf numFmtId="0" fontId="30" fillId="0" borderId="0" xfId="0" applyFont="1" applyFill="1" applyBorder="1"/>
    <xf numFmtId="0" fontId="31" fillId="0" borderId="0" xfId="2" applyFont="1" applyFill="1" applyBorder="1" applyAlignment="1"/>
    <xf numFmtId="0" fontId="31" fillId="0" borderId="0" xfId="2" applyFont="1" applyFill="1" applyBorder="1" applyAlignment="1" applyProtection="1">
      <alignment horizontal="right"/>
      <protection hidden="1"/>
    </xf>
    <xf numFmtId="0" fontId="32" fillId="0" borderId="0" xfId="3" applyFont="1" applyFill="1" applyBorder="1" applyAlignment="1" applyProtection="1">
      <alignment vertical="center"/>
      <protection locked="0" hidden="1"/>
    </xf>
    <xf numFmtId="0" fontId="30" fillId="0" borderId="0" xfId="0" applyFont="1" applyFill="1" applyBorder="1" applyAlignment="1">
      <alignment horizontal="center"/>
    </xf>
    <xf numFmtId="0" fontId="29" fillId="0" borderId="0" xfId="6" applyFont="1" applyFill="1" applyBorder="1" applyAlignment="1">
      <alignment horizontal="right"/>
    </xf>
    <xf numFmtId="0" fontId="29" fillId="0" borderId="0" xfId="7" applyFont="1" applyFill="1" applyBorder="1"/>
    <xf numFmtId="3" fontId="30" fillId="0" borderId="0" xfId="0" applyNumberFormat="1" applyFont="1" applyFill="1" applyBorder="1" applyProtection="1">
      <protection hidden="1"/>
    </xf>
    <xf numFmtId="0" fontId="30" fillId="0" borderId="0" xfId="0" applyFont="1" applyFill="1" applyBorder="1" applyAlignment="1">
      <alignment horizontal="right"/>
    </xf>
    <xf numFmtId="2" fontId="30" fillId="0" borderId="0" xfId="1" applyNumberFormat="1" applyFont="1" applyFill="1" applyBorder="1"/>
    <xf numFmtId="0" fontId="29" fillId="0" borderId="0" xfId="7" applyFont="1" applyFill="1" applyBorder="1" applyAlignment="1">
      <alignment horizontal="left" indent="1"/>
    </xf>
    <xf numFmtId="3" fontId="30" fillId="0" borderId="0" xfId="0" applyNumberFormat="1" applyFont="1" applyFill="1" applyBorder="1"/>
    <xf numFmtId="0" fontId="29" fillId="0" borderId="0" xfId="6" applyFont="1" applyFill="1" applyBorder="1" applyAlignment="1">
      <alignment horizontal="center"/>
    </xf>
    <xf numFmtId="0" fontId="29" fillId="0" borderId="0" xfId="6" applyFont="1" applyFill="1" applyBorder="1"/>
    <xf numFmtId="0" fontId="30" fillId="0" borderId="0" xfId="0" applyFont="1" applyFill="1" applyBorder="1" applyAlignment="1">
      <alignment horizontal="left" indent="1"/>
    </xf>
    <xf numFmtId="4" fontId="30" fillId="0" borderId="0" xfId="0" applyNumberFormat="1" applyFont="1" applyFill="1" applyBorder="1"/>
    <xf numFmtId="164" fontId="30" fillId="0" borderId="0" xfId="1" applyNumberFormat="1" applyFont="1" applyFill="1" applyBorder="1"/>
    <xf numFmtId="0" fontId="29" fillId="0" borderId="0" xfId="8" applyFont="1" applyFill="1" applyBorder="1" applyAlignment="1">
      <alignment horizontal="left" indent="1"/>
    </xf>
    <xf numFmtId="4" fontId="29" fillId="0" borderId="0" xfId="8" applyNumberFormat="1" applyFont="1" applyFill="1" applyBorder="1"/>
    <xf numFmtId="3" fontId="29" fillId="0" borderId="0" xfId="8" applyNumberFormat="1" applyFont="1" applyFill="1" applyBorder="1"/>
    <xf numFmtId="0" fontId="29" fillId="0" borderId="0" xfId="8" applyFont="1" applyFill="1" applyBorder="1"/>
    <xf numFmtId="9" fontId="29" fillId="0" borderId="0" xfId="8" applyNumberFormat="1" applyFont="1" applyFill="1" applyBorder="1"/>
    <xf numFmtId="2" fontId="30" fillId="0" borderId="0" xfId="0" applyNumberFormat="1" applyFont="1" applyFill="1" applyBorder="1"/>
    <xf numFmtId="0" fontId="29" fillId="0" borderId="0" xfId="6" applyFont="1" applyFill="1" applyBorder="1" applyAlignment="1"/>
    <xf numFmtId="9" fontId="29" fillId="0" borderId="0" xfId="6" applyNumberFormat="1" applyFont="1" applyFill="1" applyBorder="1" applyAlignment="1">
      <alignment horizontal="right"/>
    </xf>
    <xf numFmtId="0" fontId="29" fillId="0" borderId="0" xfId="7" applyFont="1" applyFill="1" applyBorder="1" applyAlignment="1">
      <alignment horizontal="right"/>
    </xf>
    <xf numFmtId="165" fontId="30" fillId="0" borderId="0" xfId="0" applyNumberFormat="1" applyFont="1" applyFill="1" applyBorder="1"/>
    <xf numFmtId="0" fontId="29" fillId="0" borderId="0" xfId="6" applyFont="1" applyFill="1" applyBorder="1" applyAlignment="1">
      <alignment horizontal="left"/>
    </xf>
    <xf numFmtId="0" fontId="29" fillId="0" borderId="0" xfId="7" applyFont="1" applyFill="1" applyBorder="1" applyAlignment="1">
      <alignment horizontal="left"/>
    </xf>
    <xf numFmtId="165" fontId="30" fillId="0" borderId="0" xfId="1" applyNumberFormat="1" applyFont="1" applyFill="1" applyBorder="1"/>
    <xf numFmtId="166" fontId="30" fillId="0" borderId="0" xfId="0" applyNumberFormat="1" applyFont="1" applyFill="1" applyBorder="1"/>
    <xf numFmtId="165" fontId="30" fillId="0" borderId="0" xfId="1" applyNumberFormat="1" applyFont="1" applyBorder="1" applyAlignment="1">
      <alignment horizontal="right"/>
    </xf>
    <xf numFmtId="0" fontId="30" fillId="0" borderId="0" xfId="0" applyFont="1"/>
    <xf numFmtId="0" fontId="23" fillId="0" borderId="0" xfId="0" applyFont="1"/>
    <xf numFmtId="0" fontId="16" fillId="0" borderId="0" xfId="3" applyFont="1" applyAlignment="1">
      <alignment vertical="center" wrapText="1"/>
    </xf>
    <xf numFmtId="0" fontId="11" fillId="0" borderId="0" xfId="5" applyFont="1" applyAlignment="1" applyProtection="1"/>
    <xf numFmtId="0" fontId="21" fillId="2" borderId="0" xfId="0" applyFont="1" applyFill="1" applyAlignment="1" applyProtection="1">
      <alignment horizontal="right"/>
      <protection locked="0" hidden="1"/>
    </xf>
    <xf numFmtId="0" fontId="18" fillId="0" borderId="0" xfId="0" applyFont="1" applyAlignment="1" applyProtection="1">
      <alignment horizontal="right"/>
      <protection locked="0" hidden="1"/>
    </xf>
    <xf numFmtId="0" fontId="31" fillId="0" borderId="0" xfId="2" applyFont="1" applyFill="1" applyBorder="1" applyAlignment="1">
      <alignment horizontal="center"/>
    </xf>
    <xf numFmtId="0" fontId="16" fillId="0" borderId="5" xfId="0" applyFont="1" applyBorder="1" applyAlignment="1" applyProtection="1">
      <alignment horizontal="left" vertical="center" wrapText="1" indent="1"/>
      <protection locked="0" hidden="1"/>
    </xf>
    <xf numFmtId="0" fontId="16" fillId="0" borderId="0" xfId="0" applyFont="1" applyAlignment="1" applyProtection="1">
      <alignment horizontal="left" vertical="center" wrapText="1" indent="1"/>
      <protection locked="0" hidden="1"/>
    </xf>
    <xf numFmtId="0" fontId="20" fillId="2" borderId="0" xfId="0" applyFont="1" applyFill="1" applyAlignment="1" applyProtection="1">
      <alignment horizontal="center" vertical="top" wrapText="1"/>
      <protection locked="0" hidden="1"/>
    </xf>
    <xf numFmtId="0" fontId="20" fillId="2" borderId="0" xfId="0" applyFont="1" applyFill="1" applyAlignment="1" applyProtection="1">
      <alignment horizontal="center" vertical="top"/>
      <protection locked="0" hidden="1"/>
    </xf>
    <xf numFmtId="0" fontId="2" fillId="0" borderId="1" xfId="2" applyAlignment="1">
      <alignment horizontal="center"/>
    </xf>
  </cellXfs>
  <cellStyles count="9">
    <cellStyle name="Heading 2" xfId="2" builtinId="17"/>
    <cellStyle name="Heading 3" xfId="6" builtinId="18"/>
    <cellStyle name="Heading 4" xfId="7" builtinId="19"/>
    <cellStyle name="Hyperlink" xfId="5" builtinId="8"/>
    <cellStyle name="Normal" xfId="0" builtinId="0"/>
    <cellStyle name="Normal 2" xfId="3" xr:uid="{00000000-0005-0000-0000-000005000000}"/>
    <cellStyle name="Normal 4" xfId="4" xr:uid="{00000000-0005-0000-0000-000006000000}"/>
    <cellStyle name="Percent" xfId="1" builtinId="5"/>
    <cellStyle name="Total" xfId="8" builtinId="2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1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3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3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3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4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4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4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4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4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4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4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4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5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5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5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5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5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5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3.xml"/></Relationships>
</file>

<file path=xl/charts/_rels/chart5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5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5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6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6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6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6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6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6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6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6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6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6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1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7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7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5.xml"/></Relationships>
</file>

<file path=xl/charts/_rels/chart7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7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7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1.xml"/></Relationships>
</file>

<file path=xl/charts/_rels/chart7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3.xml"/></Relationships>
</file>

<file path=xl/charts/_rels/chart7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7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7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9.1'!$U$4:$Y$4</c:f>
              <c:numCache>
                <c:formatCode>#,##0</c:formatCode>
                <c:ptCount val="5"/>
                <c:pt idx="1">
                  <c:v>362</c:v>
                </c:pt>
                <c:pt idx="2">
                  <c:v>590</c:v>
                </c:pt>
                <c:pt idx="3">
                  <c:v>621</c:v>
                </c:pt>
                <c:pt idx="4">
                  <c:v>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BB-40F6-BC2A-17F74DB2720C}"/>
            </c:ext>
          </c:extLst>
        </c:ser>
        <c:ser>
          <c:idx val="1"/>
          <c:order val="1"/>
          <c:tx>
            <c:strRef>
              <c:f>'Table 9.1'!$S$7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9.1'!$U$7:$Y$7</c:f>
              <c:numCache>
                <c:formatCode>#,##0</c:formatCode>
                <c:ptCount val="5"/>
                <c:pt idx="1">
                  <c:v>251</c:v>
                </c:pt>
                <c:pt idx="2">
                  <c:v>410</c:v>
                </c:pt>
                <c:pt idx="3">
                  <c:v>430</c:v>
                </c:pt>
                <c:pt idx="4">
                  <c:v>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BB-40F6-BC2A-17F74DB2720C}"/>
            </c:ext>
          </c:extLst>
        </c:ser>
        <c:ser>
          <c:idx val="2"/>
          <c:order val="2"/>
          <c:tx>
            <c:strRef>
              <c:f>'Table 9.1'!$S$11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9.1'!$U$11:$Y$11</c:f>
              <c:numCache>
                <c:formatCode>#,##0</c:formatCode>
                <c:ptCount val="5"/>
                <c:pt idx="1">
                  <c:v>353</c:v>
                </c:pt>
                <c:pt idx="2">
                  <c:v>584</c:v>
                </c:pt>
                <c:pt idx="3">
                  <c:v>617</c:v>
                </c:pt>
                <c:pt idx="4">
                  <c:v>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BB-40F6-BC2A-17F74DB2720C}"/>
            </c:ext>
          </c:extLst>
        </c:ser>
        <c:ser>
          <c:idx val="3"/>
          <c:order val="3"/>
          <c:tx>
            <c:strRef>
              <c:f>'Table 9.1'!$S$12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9.1'!$U$12:$Y$12</c:f>
              <c:numCache>
                <c:formatCode>#,##0</c:formatCode>
                <c:ptCount val="5"/>
                <c:pt idx="1">
                  <c:v>7</c:v>
                </c:pt>
                <c:pt idx="2">
                  <c:v>7</c:v>
                </c:pt>
                <c:pt idx="3">
                  <c:v>5</c:v>
                </c:pt>
                <c:pt idx="4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1BB-40F6-BC2A-17F74DB272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9.1'!$S$1</c:f>
              <c:strCache>
                <c:ptCount val="1"/>
                <c:pt idx="0">
                  <c:v>Aurukun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9.1'!$V$8:$Z$8</c:f>
              <c:numCache>
                <c:formatCode>#,##0</c:formatCode>
                <c:ptCount val="5"/>
                <c:pt idx="0">
                  <c:v>28765.119999999999</c:v>
                </c:pt>
                <c:pt idx="1">
                  <c:v>26033</c:v>
                </c:pt>
                <c:pt idx="2">
                  <c:v>22048</c:v>
                </c:pt>
                <c:pt idx="3">
                  <c:v>20167</c:v>
                </c:pt>
                <c:pt idx="4">
                  <c:v>18935.419999999998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B7-468D-9746-2CA93691DCC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42360.26</c:v>
                </c:pt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B7-468D-9746-2CA93691DC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9.10'!$S$1</c:f>
              <c:strCache>
                <c:ptCount val="1"/>
                <c:pt idx="0">
                  <c:v>Bundaberg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9.10'!$V$2:$Z$2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9.10'!$V$8:$Z$8</c:f>
              <c:numCache>
                <c:formatCode>#,##0</c:formatCode>
                <c:ptCount val="5"/>
                <c:pt idx="0">
                  <c:v>34482</c:v>
                </c:pt>
                <c:pt idx="1">
                  <c:v>35174</c:v>
                </c:pt>
                <c:pt idx="2">
                  <c:v>36253.54</c:v>
                </c:pt>
                <c:pt idx="3">
                  <c:v>36475.129999999997</c:v>
                </c:pt>
                <c:pt idx="4">
                  <c:v>36865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47-4504-A2D3-B9CC21C6A2F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9.10'!$V$2:$Z$2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42360.26</c:v>
                </c:pt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47-4504-A2D3-B9CC21C6A2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9.11'!$S$4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9.11'!$U$2:$Y$2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9.11'!$U$4:$Y$4</c:f>
              <c:numCache>
                <c:formatCode>#,##0</c:formatCode>
                <c:ptCount val="5"/>
                <c:pt idx="1">
                  <c:v>15071</c:v>
                </c:pt>
                <c:pt idx="2">
                  <c:v>15762</c:v>
                </c:pt>
                <c:pt idx="3">
                  <c:v>17374</c:v>
                </c:pt>
                <c:pt idx="4">
                  <c:v>17079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94-44B2-9E7C-90C7E02A3DB4}"/>
            </c:ext>
          </c:extLst>
        </c:ser>
        <c:ser>
          <c:idx val="1"/>
          <c:order val="1"/>
          <c:tx>
            <c:strRef>
              <c:f>'Table 9.11'!$S$7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9.11'!$U$2:$Y$2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9.11'!$U$7:$Y$7</c:f>
              <c:numCache>
                <c:formatCode>#,##0</c:formatCode>
                <c:ptCount val="5"/>
                <c:pt idx="1">
                  <c:v>9445</c:v>
                </c:pt>
                <c:pt idx="2">
                  <c:v>9928</c:v>
                </c:pt>
                <c:pt idx="3">
                  <c:v>10835</c:v>
                </c:pt>
                <c:pt idx="4">
                  <c:v>10416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94-44B2-9E7C-90C7E02A3DB4}"/>
            </c:ext>
          </c:extLst>
        </c:ser>
        <c:ser>
          <c:idx val="2"/>
          <c:order val="2"/>
          <c:tx>
            <c:strRef>
              <c:f>'Table 9.11'!$S$11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9.11'!$U$2:$Y$2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9.11'!$U$11:$Y$11</c:f>
              <c:numCache>
                <c:formatCode>#,##0</c:formatCode>
                <c:ptCount val="5"/>
                <c:pt idx="1">
                  <c:v>13108</c:v>
                </c:pt>
                <c:pt idx="2">
                  <c:v>13613</c:v>
                </c:pt>
                <c:pt idx="3">
                  <c:v>15003</c:v>
                </c:pt>
                <c:pt idx="4">
                  <c:v>15012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94-44B2-9E7C-90C7E02A3DB4}"/>
            </c:ext>
          </c:extLst>
        </c:ser>
        <c:ser>
          <c:idx val="3"/>
          <c:order val="3"/>
          <c:tx>
            <c:strRef>
              <c:f>'Table 9.11'!$S$12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9.11'!$U$2:$Y$2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9.11'!$U$12:$Y$12</c:f>
              <c:numCache>
                <c:formatCode>#,##0</c:formatCode>
                <c:ptCount val="5"/>
                <c:pt idx="1">
                  <c:v>1964</c:v>
                </c:pt>
                <c:pt idx="2">
                  <c:v>2149</c:v>
                </c:pt>
                <c:pt idx="3">
                  <c:v>2374</c:v>
                </c:pt>
                <c:pt idx="4">
                  <c:v>2064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94-44B2-9E7C-90C7E02A3D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9.11'!$S$1</c:f>
              <c:strCache>
                <c:ptCount val="1"/>
                <c:pt idx="0">
                  <c:v>Burdekin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9.11'!$AB$15:$AB$33</c:f>
              <c:numCache>
                <c:formatCode>0.0%</c:formatCode>
                <c:ptCount val="19"/>
                <c:pt idx="0">
                  <c:v>0.18884678468412419</c:v>
                </c:pt>
                <c:pt idx="1">
                  <c:v>1.6967366099202533E-2</c:v>
                </c:pt>
                <c:pt idx="2">
                  <c:v>9.0096713986765456E-2</c:v>
                </c:pt>
                <c:pt idx="3">
                  <c:v>8.9927040325773425E-3</c:v>
                </c:pt>
                <c:pt idx="4">
                  <c:v>4.4624172840902664E-2</c:v>
                </c:pt>
                <c:pt idx="5">
                  <c:v>1.8890334257112153E-2</c:v>
                </c:pt>
                <c:pt idx="6">
                  <c:v>6.6568632995871277E-2</c:v>
                </c:pt>
                <c:pt idx="7">
                  <c:v>8.0481873197217349E-2</c:v>
                </c:pt>
                <c:pt idx="8">
                  <c:v>2.7939596176686839E-2</c:v>
                </c:pt>
                <c:pt idx="9">
                  <c:v>9.6148407895481022E-4</c:v>
                </c:pt>
                <c:pt idx="10">
                  <c:v>1.8381313274136078E-2</c:v>
                </c:pt>
                <c:pt idx="11">
                  <c:v>2.3697754651886206E-2</c:v>
                </c:pt>
                <c:pt idx="12">
                  <c:v>4.2135625813019627E-2</c:v>
                </c:pt>
                <c:pt idx="13">
                  <c:v>7.8785136587297105E-2</c:v>
                </c:pt>
                <c:pt idx="14">
                  <c:v>3.0880606300548612E-2</c:v>
                </c:pt>
                <c:pt idx="15">
                  <c:v>5.2033256037554439E-2</c:v>
                </c:pt>
                <c:pt idx="16">
                  <c:v>8.1330241502177478E-2</c:v>
                </c:pt>
                <c:pt idx="17">
                  <c:v>4.3549572987953171E-3</c:v>
                </c:pt>
                <c:pt idx="18">
                  <c:v>3.0993722074543296E-2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42-473D-B452-ECCCFF639EB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42-473D-B452-ECCCFF639E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9.11'!$S$63:$S$79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9.11'!$Y$44:$Y$60</c:f>
              <c:numCache>
                <c:formatCode>#,##0</c:formatCode>
                <c:ptCount val="17"/>
                <c:pt idx="0">
                  <c:v>18</c:v>
                </c:pt>
                <c:pt idx="1">
                  <c:v>203</c:v>
                </c:pt>
                <c:pt idx="2">
                  <c:v>654</c:v>
                </c:pt>
                <c:pt idx="3">
                  <c:v>1446</c:v>
                </c:pt>
                <c:pt idx="4">
                  <c:v>1442</c:v>
                </c:pt>
                <c:pt idx="5">
                  <c:v>702</c:v>
                </c:pt>
                <c:pt idx="6">
                  <c:v>612</c:v>
                </c:pt>
                <c:pt idx="7">
                  <c:v>615</c:v>
                </c:pt>
                <c:pt idx="8">
                  <c:v>719</c:v>
                </c:pt>
                <c:pt idx="9">
                  <c:v>721</c:v>
                </c:pt>
                <c:pt idx="10">
                  <c:v>753</c:v>
                </c:pt>
                <c:pt idx="11">
                  <c:v>585</c:v>
                </c:pt>
                <c:pt idx="12">
                  <c:v>344</c:v>
                </c:pt>
                <c:pt idx="13">
                  <c:v>130</c:v>
                </c:pt>
                <c:pt idx="14">
                  <c:v>86</c:v>
                </c:pt>
                <c:pt idx="15">
                  <c:v>34</c:v>
                </c:pt>
                <c:pt idx="16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B2-4998-8ADE-68C14D9CCEDC}"/>
            </c:ext>
          </c:extLst>
        </c:ser>
        <c:ser>
          <c:idx val="1"/>
          <c:order val="1"/>
          <c:tx>
            <c:strRef>
              <c:f>'Table 9.11'!$S$62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9.11'!$S$63:$S$79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9.11'!$Y$63:$Y$79</c:f>
              <c:numCache>
                <c:formatCode>#,##0</c:formatCode>
                <c:ptCount val="17"/>
                <c:pt idx="0">
                  <c:v>14</c:v>
                </c:pt>
                <c:pt idx="1">
                  <c:v>216</c:v>
                </c:pt>
                <c:pt idx="2">
                  <c:v>694</c:v>
                </c:pt>
                <c:pt idx="3">
                  <c:v>1224</c:v>
                </c:pt>
                <c:pt idx="4">
                  <c:v>1333</c:v>
                </c:pt>
                <c:pt idx="5">
                  <c:v>602</c:v>
                </c:pt>
                <c:pt idx="6">
                  <c:v>521</c:v>
                </c:pt>
                <c:pt idx="7">
                  <c:v>550</c:v>
                </c:pt>
                <c:pt idx="8">
                  <c:v>666</c:v>
                </c:pt>
                <c:pt idx="9">
                  <c:v>657</c:v>
                </c:pt>
                <c:pt idx="10">
                  <c:v>637</c:v>
                </c:pt>
                <c:pt idx="11">
                  <c:v>480</c:v>
                </c:pt>
                <c:pt idx="12">
                  <c:v>190</c:v>
                </c:pt>
                <c:pt idx="13">
                  <c:v>128</c:v>
                </c:pt>
                <c:pt idx="14">
                  <c:v>46</c:v>
                </c:pt>
                <c:pt idx="15">
                  <c:v>23</c:v>
                </c:pt>
                <c:pt idx="16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B2-4998-8ADE-68C14D9CCE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9.11'!$S$83:$S$90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9.11'!$Y$83:$Y$90</c:f>
              <c:numCache>
                <c:formatCode>#,##0</c:formatCode>
                <c:ptCount val="8"/>
                <c:pt idx="0">
                  <c:v>463</c:v>
                </c:pt>
                <c:pt idx="1">
                  <c:v>264</c:v>
                </c:pt>
                <c:pt idx="2">
                  <c:v>1109</c:v>
                </c:pt>
                <c:pt idx="3">
                  <c:v>158</c:v>
                </c:pt>
                <c:pt idx="4">
                  <c:v>115</c:v>
                </c:pt>
                <c:pt idx="5">
                  <c:v>179</c:v>
                </c:pt>
                <c:pt idx="6">
                  <c:v>720</c:v>
                </c:pt>
                <c:pt idx="7">
                  <c:v>1085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73-4F6C-A30B-799E8E05E041}"/>
            </c:ext>
          </c:extLst>
        </c:ser>
        <c:ser>
          <c:idx val="1"/>
          <c:order val="1"/>
          <c:tx>
            <c:strRef>
              <c:f>'Table 9.11'!$S$92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9.11'!$S$83:$S$90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9.11'!$Y$93:$Y$100</c:f>
              <c:numCache>
                <c:formatCode>#,##0</c:formatCode>
                <c:ptCount val="8"/>
                <c:pt idx="0">
                  <c:v>253</c:v>
                </c:pt>
                <c:pt idx="1">
                  <c:v>654</c:v>
                </c:pt>
                <c:pt idx="2">
                  <c:v>145</c:v>
                </c:pt>
                <c:pt idx="3">
                  <c:v>692</c:v>
                </c:pt>
                <c:pt idx="4">
                  <c:v>787</c:v>
                </c:pt>
                <c:pt idx="5">
                  <c:v>475</c:v>
                </c:pt>
                <c:pt idx="6">
                  <c:v>76</c:v>
                </c:pt>
                <c:pt idx="7">
                  <c:v>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73-4F6C-A30B-799E8E05E0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9.11'!$S$1</c:f>
              <c:strCache>
                <c:ptCount val="1"/>
                <c:pt idx="0">
                  <c:v>Burdekin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9.11'!$U$8:$Y$8</c:f>
              <c:numCache>
                <c:formatCode>#,##0</c:formatCode>
                <c:ptCount val="5"/>
                <c:pt idx="1">
                  <c:v>30147.42</c:v>
                </c:pt>
                <c:pt idx="2">
                  <c:v>31642.07</c:v>
                </c:pt>
                <c:pt idx="3">
                  <c:v>35231</c:v>
                </c:pt>
                <c:pt idx="4">
                  <c:v>33709.5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9F-4544-AC5B-7FD6C59D44B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9F-4544-AC5B-7FD6C59D4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9.11'!$S$4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9.11'!$V$4:$Z$4</c:f>
              <c:numCache>
                <c:formatCode>#,##0</c:formatCode>
                <c:ptCount val="5"/>
                <c:pt idx="0">
                  <c:v>15071</c:v>
                </c:pt>
                <c:pt idx="1">
                  <c:v>15762</c:v>
                </c:pt>
                <c:pt idx="2">
                  <c:v>17374</c:v>
                </c:pt>
                <c:pt idx="3">
                  <c:v>17079</c:v>
                </c:pt>
                <c:pt idx="4">
                  <c:v>17678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C4-4B3E-BF18-ABE77EEC4A98}"/>
            </c:ext>
          </c:extLst>
        </c:ser>
        <c:ser>
          <c:idx val="1"/>
          <c:order val="1"/>
          <c:tx>
            <c:strRef>
              <c:f>'Table 9.11'!$S$7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9.11'!$V$7:$Z$7</c:f>
              <c:numCache>
                <c:formatCode>#,##0</c:formatCode>
                <c:ptCount val="5"/>
                <c:pt idx="0">
                  <c:v>9445</c:v>
                </c:pt>
                <c:pt idx="1">
                  <c:v>9928</c:v>
                </c:pt>
                <c:pt idx="2">
                  <c:v>10835</c:v>
                </c:pt>
                <c:pt idx="3">
                  <c:v>10416</c:v>
                </c:pt>
                <c:pt idx="4">
                  <c:v>10893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C4-4B3E-BF18-ABE77EEC4A98}"/>
            </c:ext>
          </c:extLst>
        </c:ser>
        <c:ser>
          <c:idx val="2"/>
          <c:order val="2"/>
          <c:tx>
            <c:strRef>
              <c:f>'Table 9.11'!$S$11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9.11'!$V$11:$Z$11</c:f>
              <c:numCache>
                <c:formatCode>#,##0</c:formatCode>
                <c:ptCount val="5"/>
                <c:pt idx="0">
                  <c:v>13108</c:v>
                </c:pt>
                <c:pt idx="1">
                  <c:v>13613</c:v>
                </c:pt>
                <c:pt idx="2">
                  <c:v>15003</c:v>
                </c:pt>
                <c:pt idx="3">
                  <c:v>15012</c:v>
                </c:pt>
                <c:pt idx="4">
                  <c:v>15460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C4-4B3E-BF18-ABE77EEC4A98}"/>
            </c:ext>
          </c:extLst>
        </c:ser>
        <c:ser>
          <c:idx val="3"/>
          <c:order val="3"/>
          <c:tx>
            <c:strRef>
              <c:f>'Table 9.11'!$S$12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9.11'!$V$12:$Z$12</c:f>
              <c:numCache>
                <c:formatCode>#,##0</c:formatCode>
                <c:ptCount val="5"/>
                <c:pt idx="0">
                  <c:v>1964</c:v>
                </c:pt>
                <c:pt idx="1">
                  <c:v>2149</c:v>
                </c:pt>
                <c:pt idx="2">
                  <c:v>2374</c:v>
                </c:pt>
                <c:pt idx="3">
                  <c:v>2064</c:v>
                </c:pt>
                <c:pt idx="4">
                  <c:v>2221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8C4-4B3E-BF18-ABE77EEC4A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9.11'!$S$1</c:f>
              <c:strCache>
                <c:ptCount val="1"/>
                <c:pt idx="0">
                  <c:v>Burdekin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9.11'!$AB$15:$AB$33</c:f>
              <c:numCache>
                <c:formatCode>0.0%</c:formatCode>
                <c:ptCount val="19"/>
                <c:pt idx="0">
                  <c:v>0.18884678468412419</c:v>
                </c:pt>
                <c:pt idx="1">
                  <c:v>1.6967366099202533E-2</c:v>
                </c:pt>
                <c:pt idx="2">
                  <c:v>9.0096713986765456E-2</c:v>
                </c:pt>
                <c:pt idx="3">
                  <c:v>8.9927040325773425E-3</c:v>
                </c:pt>
                <c:pt idx="4">
                  <c:v>4.4624172840902664E-2</c:v>
                </c:pt>
                <c:pt idx="5">
                  <c:v>1.8890334257112153E-2</c:v>
                </c:pt>
                <c:pt idx="6">
                  <c:v>6.6568632995871277E-2</c:v>
                </c:pt>
                <c:pt idx="7">
                  <c:v>8.0481873197217349E-2</c:v>
                </c:pt>
                <c:pt idx="8">
                  <c:v>2.7939596176686839E-2</c:v>
                </c:pt>
                <c:pt idx="9">
                  <c:v>9.6148407895481022E-4</c:v>
                </c:pt>
                <c:pt idx="10">
                  <c:v>1.8381313274136078E-2</c:v>
                </c:pt>
                <c:pt idx="11">
                  <c:v>2.3697754651886206E-2</c:v>
                </c:pt>
                <c:pt idx="12">
                  <c:v>4.2135625813019627E-2</c:v>
                </c:pt>
                <c:pt idx="13">
                  <c:v>7.8785136587297105E-2</c:v>
                </c:pt>
                <c:pt idx="14">
                  <c:v>3.0880606300548612E-2</c:v>
                </c:pt>
                <c:pt idx="15">
                  <c:v>5.2033256037554439E-2</c:v>
                </c:pt>
                <c:pt idx="16">
                  <c:v>8.1330241502177478E-2</c:v>
                </c:pt>
                <c:pt idx="17">
                  <c:v>4.3549572987953171E-3</c:v>
                </c:pt>
                <c:pt idx="18">
                  <c:v>3.0993722074543296E-2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2E-47AE-A9F1-ADB94E63C03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2E-47AE-A9F1-ADB94E63C0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9.11'!$S$63:$S$79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9.11'!$Z$44:$Z$60</c:f>
              <c:numCache>
                <c:formatCode>#,##0</c:formatCode>
                <c:ptCount val="17"/>
                <c:pt idx="0">
                  <c:v>19</c:v>
                </c:pt>
                <c:pt idx="1">
                  <c:v>208</c:v>
                </c:pt>
                <c:pt idx="2">
                  <c:v>651</c:v>
                </c:pt>
                <c:pt idx="3">
                  <c:v>1291</c:v>
                </c:pt>
                <c:pt idx="4">
                  <c:v>1468</c:v>
                </c:pt>
                <c:pt idx="5">
                  <c:v>826</c:v>
                </c:pt>
                <c:pt idx="6">
                  <c:v>631</c:v>
                </c:pt>
                <c:pt idx="7">
                  <c:v>613</c:v>
                </c:pt>
                <c:pt idx="8">
                  <c:v>757</c:v>
                </c:pt>
                <c:pt idx="9">
                  <c:v>703</c:v>
                </c:pt>
                <c:pt idx="10">
                  <c:v>782</c:v>
                </c:pt>
                <c:pt idx="11">
                  <c:v>600</c:v>
                </c:pt>
                <c:pt idx="12">
                  <c:v>409</c:v>
                </c:pt>
                <c:pt idx="13">
                  <c:v>140</c:v>
                </c:pt>
                <c:pt idx="14">
                  <c:v>99</c:v>
                </c:pt>
                <c:pt idx="15">
                  <c:v>53</c:v>
                </c:pt>
                <c:pt idx="16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88-4CBD-A3F8-2712A48F452D}"/>
            </c:ext>
          </c:extLst>
        </c:ser>
        <c:ser>
          <c:idx val="1"/>
          <c:order val="1"/>
          <c:tx>
            <c:strRef>
              <c:f>'Table 9.11'!$S$62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9.11'!$S$63:$S$79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9.11'!$Z$63:$Z$79</c:f>
              <c:numCache>
                <c:formatCode>#,##0</c:formatCode>
                <c:ptCount val="17"/>
                <c:pt idx="0">
                  <c:v>22</c:v>
                </c:pt>
                <c:pt idx="1">
                  <c:v>209</c:v>
                </c:pt>
                <c:pt idx="2">
                  <c:v>617</c:v>
                </c:pt>
                <c:pt idx="3">
                  <c:v>1230</c:v>
                </c:pt>
                <c:pt idx="4">
                  <c:v>1380</c:v>
                </c:pt>
                <c:pt idx="5">
                  <c:v>740</c:v>
                </c:pt>
                <c:pt idx="6">
                  <c:v>581</c:v>
                </c:pt>
                <c:pt idx="7">
                  <c:v>565</c:v>
                </c:pt>
                <c:pt idx="8">
                  <c:v>619</c:v>
                </c:pt>
                <c:pt idx="9">
                  <c:v>752</c:v>
                </c:pt>
                <c:pt idx="10">
                  <c:v>647</c:v>
                </c:pt>
                <c:pt idx="11">
                  <c:v>546</c:v>
                </c:pt>
                <c:pt idx="12">
                  <c:v>254</c:v>
                </c:pt>
                <c:pt idx="13">
                  <c:v>134</c:v>
                </c:pt>
                <c:pt idx="14">
                  <c:v>55</c:v>
                </c:pt>
                <c:pt idx="15">
                  <c:v>34</c:v>
                </c:pt>
                <c:pt idx="16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88-4CBD-A3F8-2712A48F4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9.11'!$Z$83:$Z$90</c:f>
              <c:numCache>
                <c:formatCode>#,##0</c:formatCode>
                <c:ptCount val="8"/>
                <c:pt idx="0">
                  <c:v>499</c:v>
                </c:pt>
                <c:pt idx="1">
                  <c:v>262</c:v>
                </c:pt>
                <c:pt idx="2">
                  <c:v>1135</c:v>
                </c:pt>
                <c:pt idx="3">
                  <c:v>167</c:v>
                </c:pt>
                <c:pt idx="4">
                  <c:v>114</c:v>
                </c:pt>
                <c:pt idx="5">
                  <c:v>157</c:v>
                </c:pt>
                <c:pt idx="6">
                  <c:v>759</c:v>
                </c:pt>
                <c:pt idx="7">
                  <c:v>1161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B8-4FEB-8CF0-9C77DF286E59}"/>
            </c:ext>
          </c:extLst>
        </c:ser>
        <c:ser>
          <c:idx val="1"/>
          <c:order val="1"/>
          <c:tx>
            <c:strRef>
              <c:f>'Table 9.11'!$S$92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9.11'!$S$83:$S$90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9.11'!$Z$93:$Z$100</c:f>
              <c:numCache>
                <c:formatCode>#,##0</c:formatCode>
                <c:ptCount val="8"/>
                <c:pt idx="0">
                  <c:v>270</c:v>
                </c:pt>
                <c:pt idx="1">
                  <c:v>712</c:v>
                </c:pt>
                <c:pt idx="2">
                  <c:v>153</c:v>
                </c:pt>
                <c:pt idx="3">
                  <c:v>698</c:v>
                </c:pt>
                <c:pt idx="4">
                  <c:v>821</c:v>
                </c:pt>
                <c:pt idx="5">
                  <c:v>475</c:v>
                </c:pt>
                <c:pt idx="6">
                  <c:v>83</c:v>
                </c:pt>
                <c:pt idx="7">
                  <c:v>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B8-4FEB-8CF0-9C77DF286E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9.2'!$U$4:$Y$4</c:f>
              <c:numCache>
                <c:formatCode>#,##0</c:formatCode>
                <c:ptCount val="5"/>
                <c:pt idx="1">
                  <c:v>3395</c:v>
                </c:pt>
                <c:pt idx="2">
                  <c:v>3680</c:v>
                </c:pt>
                <c:pt idx="3">
                  <c:v>4511</c:v>
                </c:pt>
                <c:pt idx="4">
                  <c:v>3694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BA-4AE3-889E-94B193199590}"/>
            </c:ext>
          </c:extLst>
        </c:ser>
        <c:ser>
          <c:idx val="1"/>
          <c:order val="1"/>
          <c:tx>
            <c:strRef>
              <c:f>'Table 9.2'!$S$7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9.2'!$U$7:$Y$7</c:f>
              <c:numCache>
                <c:formatCode>#,##0</c:formatCode>
                <c:ptCount val="5"/>
                <c:pt idx="1">
                  <c:v>2208</c:v>
                </c:pt>
                <c:pt idx="2">
                  <c:v>2308</c:v>
                </c:pt>
                <c:pt idx="3">
                  <c:v>2892</c:v>
                </c:pt>
                <c:pt idx="4">
                  <c:v>2436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BA-4AE3-889E-94B193199590}"/>
            </c:ext>
          </c:extLst>
        </c:ser>
        <c:ser>
          <c:idx val="2"/>
          <c:order val="2"/>
          <c:tx>
            <c:strRef>
              <c:f>'Table 9.2'!$S$11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9.2'!$U$11:$Y$11</c:f>
              <c:numCache>
                <c:formatCode>#,##0</c:formatCode>
                <c:ptCount val="5"/>
                <c:pt idx="1">
                  <c:v>2822</c:v>
                </c:pt>
                <c:pt idx="2">
                  <c:v>3100</c:v>
                </c:pt>
                <c:pt idx="3">
                  <c:v>3664</c:v>
                </c:pt>
                <c:pt idx="4">
                  <c:v>3069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BA-4AE3-889E-94B193199590}"/>
            </c:ext>
          </c:extLst>
        </c:ser>
        <c:ser>
          <c:idx val="3"/>
          <c:order val="3"/>
          <c:tx>
            <c:strRef>
              <c:f>'Table 9.2'!$S$12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9.2'!$U$12:$Y$12</c:f>
              <c:numCache>
                <c:formatCode>#,##0</c:formatCode>
                <c:ptCount val="5"/>
                <c:pt idx="1">
                  <c:v>565</c:v>
                </c:pt>
                <c:pt idx="2">
                  <c:v>580</c:v>
                </c:pt>
                <c:pt idx="3">
                  <c:v>844</c:v>
                </c:pt>
                <c:pt idx="4">
                  <c:v>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BA-4AE3-889E-94B193199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9.11'!$S$1</c:f>
              <c:strCache>
                <c:ptCount val="1"/>
                <c:pt idx="0">
                  <c:v>Burdekin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9.11'!$V$8:$Z$8</c:f>
              <c:numCache>
                <c:formatCode>#,##0</c:formatCode>
                <c:ptCount val="5"/>
                <c:pt idx="0">
                  <c:v>30147.42</c:v>
                </c:pt>
                <c:pt idx="1">
                  <c:v>31642.07</c:v>
                </c:pt>
                <c:pt idx="2">
                  <c:v>35231</c:v>
                </c:pt>
                <c:pt idx="3">
                  <c:v>33709.5</c:v>
                </c:pt>
                <c:pt idx="4">
                  <c:v>32776.699999999997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61-4178-97CA-33A9FFD42B3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42360.26</c:v>
                </c:pt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61-4178-97CA-33A9FFD42B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9.12'!$S$4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9.12'!$U$2:$Y$2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9.12'!$U$4:$Y$4</c:f>
              <c:numCache>
                <c:formatCode>#,##0</c:formatCode>
                <c:ptCount val="5"/>
                <c:pt idx="1">
                  <c:v>62</c:v>
                </c:pt>
                <c:pt idx="2">
                  <c:v>144</c:v>
                </c:pt>
                <c:pt idx="3">
                  <c:v>306</c:v>
                </c:pt>
                <c:pt idx="4">
                  <c:v>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63-4EE0-9C96-437B027439DA}"/>
            </c:ext>
          </c:extLst>
        </c:ser>
        <c:ser>
          <c:idx val="1"/>
          <c:order val="1"/>
          <c:tx>
            <c:strRef>
              <c:f>'Table 9.12'!$S$7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9.12'!$U$2:$Y$2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9.12'!$U$7:$Y$7</c:f>
              <c:numCache>
                <c:formatCode>#,##0</c:formatCode>
                <c:ptCount val="5"/>
                <c:pt idx="1">
                  <c:v>38</c:v>
                </c:pt>
                <c:pt idx="2">
                  <c:v>83</c:v>
                </c:pt>
                <c:pt idx="3">
                  <c:v>206</c:v>
                </c:pt>
                <c:pt idx="4">
                  <c:v>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63-4EE0-9C96-437B027439DA}"/>
            </c:ext>
          </c:extLst>
        </c:ser>
        <c:ser>
          <c:idx val="2"/>
          <c:order val="2"/>
          <c:tx>
            <c:strRef>
              <c:f>'Table 9.12'!$S$11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9.12'!$U$2:$Y$2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9.12'!$U$11:$Y$11</c:f>
              <c:numCache>
                <c:formatCode>#,##0</c:formatCode>
                <c:ptCount val="5"/>
                <c:pt idx="1">
                  <c:v>58</c:v>
                </c:pt>
                <c:pt idx="2">
                  <c:v>125</c:v>
                </c:pt>
                <c:pt idx="3">
                  <c:v>284</c:v>
                </c:pt>
                <c:pt idx="4">
                  <c:v>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63-4EE0-9C96-437B027439DA}"/>
            </c:ext>
          </c:extLst>
        </c:ser>
        <c:ser>
          <c:idx val="3"/>
          <c:order val="3"/>
          <c:tx>
            <c:strRef>
              <c:f>'Table 9.12'!$S$12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9.12'!$U$2:$Y$2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9.12'!$U$12:$Y$12</c:f>
              <c:numCache>
                <c:formatCode>#,##0</c:formatCode>
                <c:ptCount val="5"/>
                <c:pt idx="1">
                  <c:v>7</c:v>
                </c:pt>
                <c:pt idx="2">
                  <c:v>19</c:v>
                </c:pt>
                <c:pt idx="3">
                  <c:v>24</c:v>
                </c:pt>
                <c:pt idx="4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63-4EE0-9C96-437B027439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9.12'!$S$1</c:f>
              <c:strCache>
                <c:ptCount val="1"/>
                <c:pt idx="0">
                  <c:v>Burke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9.12'!$AB$15:$AB$33</c:f>
              <c:numCache>
                <c:formatCode>0.0%</c:formatCode>
                <c:ptCount val="19"/>
                <c:pt idx="0">
                  <c:v>0.13754646840148699</c:v>
                </c:pt>
                <c:pt idx="1">
                  <c:v>2.9739776951672861E-2</c:v>
                </c:pt>
                <c:pt idx="2">
                  <c:v>1.1152416356877323E-2</c:v>
                </c:pt>
                <c:pt idx="3">
                  <c:v>0</c:v>
                </c:pt>
                <c:pt idx="4">
                  <c:v>4.4609665427509292E-2</c:v>
                </c:pt>
                <c:pt idx="5">
                  <c:v>0</c:v>
                </c:pt>
                <c:pt idx="6">
                  <c:v>7.0631970260223054E-2</c:v>
                </c:pt>
                <c:pt idx="7">
                  <c:v>2.6022304832713755E-2</c:v>
                </c:pt>
                <c:pt idx="8">
                  <c:v>8.1784386617100371E-2</c:v>
                </c:pt>
                <c:pt idx="9">
                  <c:v>0</c:v>
                </c:pt>
                <c:pt idx="10">
                  <c:v>2.9739776951672861E-2</c:v>
                </c:pt>
                <c:pt idx="11">
                  <c:v>0</c:v>
                </c:pt>
                <c:pt idx="12">
                  <c:v>6.6914498141263934E-2</c:v>
                </c:pt>
                <c:pt idx="13">
                  <c:v>4.0892193308550186E-2</c:v>
                </c:pt>
                <c:pt idx="14">
                  <c:v>0.20817843866171004</c:v>
                </c:pt>
                <c:pt idx="15">
                  <c:v>5.5762081784386616E-2</c:v>
                </c:pt>
                <c:pt idx="16">
                  <c:v>6.3197026022304828E-2</c:v>
                </c:pt>
                <c:pt idx="17">
                  <c:v>0</c:v>
                </c:pt>
                <c:pt idx="18">
                  <c:v>9.6654275092936809E-2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FC-4318-AF24-24F69E246C2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FC-4318-AF24-24F69E246C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9.12'!$S$63:$S$79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9.12'!$Y$44:$Y$60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11</c:v>
                </c:pt>
                <c:pt idx="3">
                  <c:v>11</c:v>
                </c:pt>
                <c:pt idx="4">
                  <c:v>8</c:v>
                </c:pt>
                <c:pt idx="5">
                  <c:v>5</c:v>
                </c:pt>
                <c:pt idx="6">
                  <c:v>14</c:v>
                </c:pt>
                <c:pt idx="7">
                  <c:v>8</c:v>
                </c:pt>
                <c:pt idx="8">
                  <c:v>14</c:v>
                </c:pt>
                <c:pt idx="9">
                  <c:v>6</c:v>
                </c:pt>
                <c:pt idx="10">
                  <c:v>5</c:v>
                </c:pt>
                <c:pt idx="11">
                  <c:v>4</c:v>
                </c:pt>
                <c:pt idx="12">
                  <c:v>6</c:v>
                </c:pt>
                <c:pt idx="13">
                  <c:v>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31-4B31-BCAD-10DC97E72F3A}"/>
            </c:ext>
          </c:extLst>
        </c:ser>
        <c:ser>
          <c:idx val="1"/>
          <c:order val="1"/>
          <c:tx>
            <c:strRef>
              <c:f>'Table 9.12'!$S$62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9.12'!$S$63:$S$79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9.12'!$Y$63:$Y$79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13</c:v>
                </c:pt>
                <c:pt idx="3">
                  <c:v>6</c:v>
                </c:pt>
                <c:pt idx="4">
                  <c:v>5</c:v>
                </c:pt>
                <c:pt idx="5">
                  <c:v>0</c:v>
                </c:pt>
                <c:pt idx="6">
                  <c:v>9</c:v>
                </c:pt>
                <c:pt idx="7">
                  <c:v>3</c:v>
                </c:pt>
                <c:pt idx="8">
                  <c:v>9</c:v>
                </c:pt>
                <c:pt idx="9">
                  <c:v>3</c:v>
                </c:pt>
                <c:pt idx="10">
                  <c:v>0</c:v>
                </c:pt>
                <c:pt idx="11">
                  <c:v>0</c:v>
                </c:pt>
                <c:pt idx="12">
                  <c:v>11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31-4B31-BCAD-10DC97E72F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9.12'!$S$83:$S$90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9.12'!$Y$83:$Y$90</c:f>
              <c:numCache>
                <c:formatCode>#,##0</c:formatCode>
                <c:ptCount val="8"/>
                <c:pt idx="0">
                  <c:v>4</c:v>
                </c:pt>
                <c:pt idx="1">
                  <c:v>10</c:v>
                </c:pt>
                <c:pt idx="2">
                  <c:v>4</c:v>
                </c:pt>
                <c:pt idx="3">
                  <c:v>5</c:v>
                </c:pt>
                <c:pt idx="4">
                  <c:v>0</c:v>
                </c:pt>
                <c:pt idx="5">
                  <c:v>0</c:v>
                </c:pt>
                <c:pt idx="6">
                  <c:v>5</c:v>
                </c:pt>
                <c:pt idx="7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B9-4CA5-9EFA-C2EA7DD42EF1}"/>
            </c:ext>
          </c:extLst>
        </c:ser>
        <c:ser>
          <c:idx val="1"/>
          <c:order val="1"/>
          <c:tx>
            <c:strRef>
              <c:f>'Table 9.12'!$S$92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9.12'!$S$83:$S$90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9.12'!$Y$93:$Y$100</c:f>
              <c:numCache>
                <c:formatCode>#,##0</c:formatCode>
                <c:ptCount val="8"/>
                <c:pt idx="0">
                  <c:v>5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9</c:v>
                </c:pt>
                <c:pt idx="5">
                  <c:v>7</c:v>
                </c:pt>
                <c:pt idx="6">
                  <c:v>0</c:v>
                </c:pt>
                <c:pt idx="7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B9-4CA5-9EFA-C2EA7DD42E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9.12'!$S$1</c:f>
              <c:strCache>
                <c:ptCount val="1"/>
                <c:pt idx="0">
                  <c:v>Burke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9.12'!$U$8:$Y$8</c:f>
              <c:numCache>
                <c:formatCode>#,##0</c:formatCode>
                <c:ptCount val="5"/>
                <c:pt idx="1">
                  <c:v>31619.61</c:v>
                </c:pt>
                <c:pt idx="2">
                  <c:v>38910.26</c:v>
                </c:pt>
                <c:pt idx="3">
                  <c:v>38370</c:v>
                </c:pt>
                <c:pt idx="4">
                  <c:v>37795.360000000001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17-430C-BD68-84AC8D72474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17-430C-BD68-84AC8D7247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9.12'!$S$4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9.12'!$V$4:$Z$4</c:f>
              <c:numCache>
                <c:formatCode>#,##0</c:formatCode>
                <c:ptCount val="5"/>
                <c:pt idx="0">
                  <c:v>62</c:v>
                </c:pt>
                <c:pt idx="1">
                  <c:v>144</c:v>
                </c:pt>
                <c:pt idx="2">
                  <c:v>306</c:v>
                </c:pt>
                <c:pt idx="3">
                  <c:v>161</c:v>
                </c:pt>
                <c:pt idx="4">
                  <c:v>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BD-4971-810B-BA59587DD903}"/>
            </c:ext>
          </c:extLst>
        </c:ser>
        <c:ser>
          <c:idx val="1"/>
          <c:order val="1"/>
          <c:tx>
            <c:strRef>
              <c:f>'Table 9.12'!$S$7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9.12'!$V$7:$Z$7</c:f>
              <c:numCache>
                <c:formatCode>#,##0</c:formatCode>
                <c:ptCount val="5"/>
                <c:pt idx="0">
                  <c:v>38</c:v>
                </c:pt>
                <c:pt idx="1">
                  <c:v>83</c:v>
                </c:pt>
                <c:pt idx="2">
                  <c:v>206</c:v>
                </c:pt>
                <c:pt idx="3">
                  <c:v>104</c:v>
                </c:pt>
                <c:pt idx="4">
                  <c:v>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BD-4971-810B-BA59587DD903}"/>
            </c:ext>
          </c:extLst>
        </c:ser>
        <c:ser>
          <c:idx val="2"/>
          <c:order val="2"/>
          <c:tx>
            <c:strRef>
              <c:f>'Table 9.12'!$S$11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9.12'!$V$11:$Z$11</c:f>
              <c:numCache>
                <c:formatCode>#,##0</c:formatCode>
                <c:ptCount val="5"/>
                <c:pt idx="0">
                  <c:v>58</c:v>
                </c:pt>
                <c:pt idx="1">
                  <c:v>125</c:v>
                </c:pt>
                <c:pt idx="2">
                  <c:v>284</c:v>
                </c:pt>
                <c:pt idx="3">
                  <c:v>147</c:v>
                </c:pt>
                <c:pt idx="4">
                  <c:v>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BD-4971-810B-BA59587DD903}"/>
            </c:ext>
          </c:extLst>
        </c:ser>
        <c:ser>
          <c:idx val="3"/>
          <c:order val="3"/>
          <c:tx>
            <c:strRef>
              <c:f>'Table 9.12'!$S$12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9.12'!$V$12:$Z$12</c:f>
              <c:numCache>
                <c:formatCode>#,##0</c:formatCode>
                <c:ptCount val="5"/>
                <c:pt idx="0">
                  <c:v>7</c:v>
                </c:pt>
                <c:pt idx="1">
                  <c:v>19</c:v>
                </c:pt>
                <c:pt idx="2">
                  <c:v>24</c:v>
                </c:pt>
                <c:pt idx="3">
                  <c:v>18</c:v>
                </c:pt>
                <c:pt idx="4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5BD-4971-810B-BA59587DD9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9.12'!$S$1</c:f>
              <c:strCache>
                <c:ptCount val="1"/>
                <c:pt idx="0">
                  <c:v>Burke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9.12'!$AB$15:$AB$33</c:f>
              <c:numCache>
                <c:formatCode>0.0%</c:formatCode>
                <c:ptCount val="19"/>
                <c:pt idx="0">
                  <c:v>0.13754646840148699</c:v>
                </c:pt>
                <c:pt idx="1">
                  <c:v>2.9739776951672861E-2</c:v>
                </c:pt>
                <c:pt idx="2">
                  <c:v>1.1152416356877323E-2</c:v>
                </c:pt>
                <c:pt idx="3">
                  <c:v>0</c:v>
                </c:pt>
                <c:pt idx="4">
                  <c:v>4.4609665427509292E-2</c:v>
                </c:pt>
                <c:pt idx="5">
                  <c:v>0</c:v>
                </c:pt>
                <c:pt idx="6">
                  <c:v>7.0631970260223054E-2</c:v>
                </c:pt>
                <c:pt idx="7">
                  <c:v>2.6022304832713755E-2</c:v>
                </c:pt>
                <c:pt idx="8">
                  <c:v>8.1784386617100371E-2</c:v>
                </c:pt>
                <c:pt idx="9">
                  <c:v>0</c:v>
                </c:pt>
                <c:pt idx="10">
                  <c:v>2.9739776951672861E-2</c:v>
                </c:pt>
                <c:pt idx="11">
                  <c:v>0</c:v>
                </c:pt>
                <c:pt idx="12">
                  <c:v>6.6914498141263934E-2</c:v>
                </c:pt>
                <c:pt idx="13">
                  <c:v>4.0892193308550186E-2</c:v>
                </c:pt>
                <c:pt idx="14">
                  <c:v>0.20817843866171004</c:v>
                </c:pt>
                <c:pt idx="15">
                  <c:v>5.5762081784386616E-2</c:v>
                </c:pt>
                <c:pt idx="16">
                  <c:v>6.3197026022304828E-2</c:v>
                </c:pt>
                <c:pt idx="17">
                  <c:v>0</c:v>
                </c:pt>
                <c:pt idx="18">
                  <c:v>9.6654275092936809E-2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BE-4570-AF55-12DD73E0B3D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BE-4570-AF55-12DD73E0B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9.12'!$S$63:$S$79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9.12'!$Z$44:$Z$60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15</c:v>
                </c:pt>
                <c:pt idx="3">
                  <c:v>19</c:v>
                </c:pt>
                <c:pt idx="4">
                  <c:v>16</c:v>
                </c:pt>
                <c:pt idx="5">
                  <c:v>26</c:v>
                </c:pt>
                <c:pt idx="6">
                  <c:v>13</c:v>
                </c:pt>
                <c:pt idx="7">
                  <c:v>15</c:v>
                </c:pt>
                <c:pt idx="8">
                  <c:v>15</c:v>
                </c:pt>
                <c:pt idx="9">
                  <c:v>11</c:v>
                </c:pt>
                <c:pt idx="10">
                  <c:v>7</c:v>
                </c:pt>
                <c:pt idx="11">
                  <c:v>11</c:v>
                </c:pt>
                <c:pt idx="12">
                  <c:v>9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A0-4F4B-9EC8-484F64FC623B}"/>
            </c:ext>
          </c:extLst>
        </c:ser>
        <c:ser>
          <c:idx val="1"/>
          <c:order val="1"/>
          <c:tx>
            <c:strRef>
              <c:f>'Table 9.12'!$S$62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9.12'!$S$63:$S$79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9.12'!$Z$63:$Z$79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13</c:v>
                </c:pt>
                <c:pt idx="4">
                  <c:v>13</c:v>
                </c:pt>
                <c:pt idx="5">
                  <c:v>7</c:v>
                </c:pt>
                <c:pt idx="6">
                  <c:v>17</c:v>
                </c:pt>
                <c:pt idx="7">
                  <c:v>12</c:v>
                </c:pt>
                <c:pt idx="8">
                  <c:v>15</c:v>
                </c:pt>
                <c:pt idx="9">
                  <c:v>4</c:v>
                </c:pt>
                <c:pt idx="10">
                  <c:v>4</c:v>
                </c:pt>
                <c:pt idx="11">
                  <c:v>3</c:v>
                </c:pt>
                <c:pt idx="12">
                  <c:v>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A0-4F4B-9EC8-484F64FC62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9.12'!$Z$83:$Z$90</c:f>
              <c:numCache>
                <c:formatCode>#,##0</c:formatCode>
                <c:ptCount val="8"/>
                <c:pt idx="0">
                  <c:v>13</c:v>
                </c:pt>
                <c:pt idx="1">
                  <c:v>17</c:v>
                </c:pt>
                <c:pt idx="2">
                  <c:v>9</c:v>
                </c:pt>
                <c:pt idx="3">
                  <c:v>6</c:v>
                </c:pt>
                <c:pt idx="4">
                  <c:v>4</c:v>
                </c:pt>
                <c:pt idx="5">
                  <c:v>6</c:v>
                </c:pt>
                <c:pt idx="6">
                  <c:v>13</c:v>
                </c:pt>
                <c:pt idx="7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F5-42A0-BA05-C5A282A0A9AC}"/>
            </c:ext>
          </c:extLst>
        </c:ser>
        <c:ser>
          <c:idx val="1"/>
          <c:order val="1"/>
          <c:tx>
            <c:strRef>
              <c:f>'Table 9.12'!$S$92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9.12'!$S$83:$S$90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9.12'!$Z$93:$Z$100</c:f>
              <c:numCache>
                <c:formatCode>#,##0</c:formatCode>
                <c:ptCount val="8"/>
                <c:pt idx="0">
                  <c:v>4</c:v>
                </c:pt>
                <c:pt idx="1">
                  <c:v>4</c:v>
                </c:pt>
                <c:pt idx="2">
                  <c:v>3</c:v>
                </c:pt>
                <c:pt idx="3">
                  <c:v>12</c:v>
                </c:pt>
                <c:pt idx="4">
                  <c:v>14</c:v>
                </c:pt>
                <c:pt idx="5">
                  <c:v>5</c:v>
                </c:pt>
                <c:pt idx="6">
                  <c:v>6</c:v>
                </c:pt>
                <c:pt idx="7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F5-42A0-BA05-C5A282A0A9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9.2'!$S$1</c:f>
              <c:strCache>
                <c:ptCount val="1"/>
                <c:pt idx="0">
                  <c:v>Balonne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9.2'!$AB$15:$AB$33</c:f>
              <c:numCache>
                <c:formatCode>0.0%</c:formatCode>
                <c:ptCount val="19"/>
                <c:pt idx="0">
                  <c:v>0.29243404678944751</c:v>
                </c:pt>
                <c:pt idx="1">
                  <c:v>4.4798407167745144E-3</c:v>
                </c:pt>
                <c:pt idx="2">
                  <c:v>2.1652563464410156E-2</c:v>
                </c:pt>
                <c:pt idx="3">
                  <c:v>5.4753608760577405E-3</c:v>
                </c:pt>
                <c:pt idx="4">
                  <c:v>5.0024888003982082E-2</c:v>
                </c:pt>
                <c:pt idx="5">
                  <c:v>4.3305126928820312E-2</c:v>
                </c:pt>
                <c:pt idx="6">
                  <c:v>5.4504728720756596E-2</c:v>
                </c:pt>
                <c:pt idx="7">
                  <c:v>4.0567446490791435E-2</c:v>
                </c:pt>
                <c:pt idx="8">
                  <c:v>2.5883524141363863E-2</c:v>
                </c:pt>
                <c:pt idx="9">
                  <c:v>2.9865604778496766E-3</c:v>
                </c:pt>
                <c:pt idx="10">
                  <c:v>2.0159283225485315E-2</c:v>
                </c:pt>
                <c:pt idx="11">
                  <c:v>1.8666002986560477E-2</c:v>
                </c:pt>
                <c:pt idx="12">
                  <c:v>2.4390243902439025E-2</c:v>
                </c:pt>
                <c:pt idx="13">
                  <c:v>5.2513688402190145E-2</c:v>
                </c:pt>
                <c:pt idx="14">
                  <c:v>4.4051767048282731E-2</c:v>
                </c:pt>
                <c:pt idx="15">
                  <c:v>6.8442010950721749E-2</c:v>
                </c:pt>
                <c:pt idx="16">
                  <c:v>8.7356893977103042E-2</c:v>
                </c:pt>
                <c:pt idx="17">
                  <c:v>4.7287207565953207E-3</c:v>
                </c:pt>
                <c:pt idx="18">
                  <c:v>2.812344449975112E-2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7D-47CF-984F-A6C8D18416C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7D-47CF-984F-A6C8D1841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9.12'!$S$1</c:f>
              <c:strCache>
                <c:ptCount val="1"/>
                <c:pt idx="0">
                  <c:v>Burke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9.12'!$V$8:$Z$8</c:f>
              <c:numCache>
                <c:formatCode>#,##0</c:formatCode>
                <c:ptCount val="5"/>
                <c:pt idx="0">
                  <c:v>31619.61</c:v>
                </c:pt>
                <c:pt idx="1">
                  <c:v>38910.26</c:v>
                </c:pt>
                <c:pt idx="2">
                  <c:v>38370</c:v>
                </c:pt>
                <c:pt idx="3">
                  <c:v>37795.360000000001</c:v>
                </c:pt>
                <c:pt idx="4">
                  <c:v>43953.07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C7-4472-B1F9-37007DB3052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42360.26</c:v>
                </c:pt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C7-4472-B1F9-37007DB305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9.13'!$S$4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9.13'!$U$2:$Y$2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9.13'!$U$4:$Y$4</c:f>
              <c:numCache>
                <c:formatCode>#,##0</c:formatCode>
                <c:ptCount val="5"/>
                <c:pt idx="1">
                  <c:v>129652</c:v>
                </c:pt>
                <c:pt idx="2">
                  <c:v>135622</c:v>
                </c:pt>
                <c:pt idx="3">
                  <c:v>139258</c:v>
                </c:pt>
                <c:pt idx="4">
                  <c:v>140930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1B-4C4F-AA96-26E017C1CC31}"/>
            </c:ext>
          </c:extLst>
        </c:ser>
        <c:ser>
          <c:idx val="1"/>
          <c:order val="1"/>
          <c:tx>
            <c:strRef>
              <c:f>'Table 9.13'!$S$7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9.13'!$U$2:$Y$2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9.13'!$U$7:$Y$7</c:f>
              <c:numCache>
                <c:formatCode>#,##0</c:formatCode>
                <c:ptCount val="5"/>
                <c:pt idx="1">
                  <c:v>90300</c:v>
                </c:pt>
                <c:pt idx="2">
                  <c:v>93507</c:v>
                </c:pt>
                <c:pt idx="3">
                  <c:v>96960</c:v>
                </c:pt>
                <c:pt idx="4">
                  <c:v>97427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1B-4C4F-AA96-26E017C1CC31}"/>
            </c:ext>
          </c:extLst>
        </c:ser>
        <c:ser>
          <c:idx val="2"/>
          <c:order val="2"/>
          <c:tx>
            <c:strRef>
              <c:f>'Table 9.13'!$S$11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9.13'!$U$2:$Y$2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9.13'!$U$11:$Y$11</c:f>
              <c:numCache>
                <c:formatCode>#,##0</c:formatCode>
                <c:ptCount val="5"/>
                <c:pt idx="1">
                  <c:v>117653</c:v>
                </c:pt>
                <c:pt idx="2">
                  <c:v>123284</c:v>
                </c:pt>
                <c:pt idx="3">
                  <c:v>126459</c:v>
                </c:pt>
                <c:pt idx="4">
                  <c:v>128106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1B-4C4F-AA96-26E017C1CC31}"/>
            </c:ext>
          </c:extLst>
        </c:ser>
        <c:ser>
          <c:idx val="3"/>
          <c:order val="3"/>
          <c:tx>
            <c:strRef>
              <c:f>'Table 9.13'!$S$12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9.13'!$U$2:$Y$2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9.13'!$U$12:$Y$12</c:f>
              <c:numCache>
                <c:formatCode>#,##0</c:formatCode>
                <c:ptCount val="5"/>
                <c:pt idx="1">
                  <c:v>11999</c:v>
                </c:pt>
                <c:pt idx="2">
                  <c:v>12338</c:v>
                </c:pt>
                <c:pt idx="3">
                  <c:v>12799</c:v>
                </c:pt>
                <c:pt idx="4">
                  <c:v>12820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1B-4C4F-AA96-26E017C1CC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9.13'!$S$1</c:f>
              <c:strCache>
                <c:ptCount val="1"/>
                <c:pt idx="0">
                  <c:v>Cairns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9.13'!$AB$15:$AB$33</c:f>
              <c:numCache>
                <c:formatCode>0.0%</c:formatCode>
                <c:ptCount val="19"/>
                <c:pt idx="0">
                  <c:v>2.119775958638518E-2</c:v>
                </c:pt>
                <c:pt idx="1">
                  <c:v>1.1826798793623439E-2</c:v>
                </c:pt>
                <c:pt idx="2">
                  <c:v>3.5667097515438749E-2</c:v>
                </c:pt>
                <c:pt idx="3">
                  <c:v>7.5326726985494759E-3</c:v>
                </c:pt>
                <c:pt idx="4">
                  <c:v>7.6023265833692372E-2</c:v>
                </c:pt>
                <c:pt idx="5">
                  <c:v>2.6066350710900472E-2</c:v>
                </c:pt>
                <c:pt idx="6">
                  <c:v>9.2531954617262671E-2</c:v>
                </c:pt>
                <c:pt idx="7">
                  <c:v>0.11437598736176935</c:v>
                </c:pt>
                <c:pt idx="8">
                  <c:v>5.3497055866724111E-2</c:v>
                </c:pt>
                <c:pt idx="9">
                  <c:v>5.6010340370529947E-3</c:v>
                </c:pt>
                <c:pt idx="10">
                  <c:v>2.6317679161281058E-2</c:v>
                </c:pt>
                <c:pt idx="11">
                  <c:v>2.3430992388338359E-2</c:v>
                </c:pt>
                <c:pt idx="12">
                  <c:v>4.9303461151802383E-2</c:v>
                </c:pt>
                <c:pt idx="13">
                  <c:v>7.6640815740341803E-2</c:v>
                </c:pt>
                <c:pt idx="14">
                  <c:v>5.7877351716214276E-2</c:v>
                </c:pt>
                <c:pt idx="15">
                  <c:v>7.6044808272296427E-2</c:v>
                </c:pt>
                <c:pt idx="16">
                  <c:v>0.1437526928048255</c:v>
                </c:pt>
                <c:pt idx="17">
                  <c:v>2.1915840873186845E-2</c:v>
                </c:pt>
                <c:pt idx="18">
                  <c:v>4.7235387045813586E-2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62-44DC-A96F-4038AC2AB97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62-44DC-A96F-4038AC2AB9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9.13'!$S$63:$S$79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9.13'!$Y$44:$Y$60</c:f>
              <c:numCache>
                <c:formatCode>#,##0</c:formatCode>
                <c:ptCount val="17"/>
                <c:pt idx="0">
                  <c:v>83</c:v>
                </c:pt>
                <c:pt idx="1">
                  <c:v>1699</c:v>
                </c:pt>
                <c:pt idx="2">
                  <c:v>4040</c:v>
                </c:pt>
                <c:pt idx="3">
                  <c:v>6018</c:v>
                </c:pt>
                <c:pt idx="4">
                  <c:v>9088</c:v>
                </c:pt>
                <c:pt idx="5">
                  <c:v>8301</c:v>
                </c:pt>
                <c:pt idx="6">
                  <c:v>7484</c:v>
                </c:pt>
                <c:pt idx="7">
                  <c:v>6952</c:v>
                </c:pt>
                <c:pt idx="8">
                  <c:v>7388</c:v>
                </c:pt>
                <c:pt idx="9">
                  <c:v>6614</c:v>
                </c:pt>
                <c:pt idx="10">
                  <c:v>5792</c:v>
                </c:pt>
                <c:pt idx="11">
                  <c:v>4235</c:v>
                </c:pt>
                <c:pt idx="12">
                  <c:v>2231</c:v>
                </c:pt>
                <c:pt idx="13">
                  <c:v>864</c:v>
                </c:pt>
                <c:pt idx="14">
                  <c:v>287</c:v>
                </c:pt>
                <c:pt idx="15">
                  <c:v>117</c:v>
                </c:pt>
                <c:pt idx="16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68-4056-8FE6-6AF113B75B49}"/>
            </c:ext>
          </c:extLst>
        </c:ser>
        <c:ser>
          <c:idx val="1"/>
          <c:order val="1"/>
          <c:tx>
            <c:strRef>
              <c:f>'Table 9.13'!$S$62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9.13'!$S$63:$S$79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9.13'!$Y$63:$Y$79</c:f>
              <c:numCache>
                <c:formatCode>#,##0</c:formatCode>
                <c:ptCount val="17"/>
                <c:pt idx="0">
                  <c:v>139</c:v>
                </c:pt>
                <c:pt idx="1">
                  <c:v>2001</c:v>
                </c:pt>
                <c:pt idx="2">
                  <c:v>4327</c:v>
                </c:pt>
                <c:pt idx="3">
                  <c:v>6186</c:v>
                </c:pt>
                <c:pt idx="4">
                  <c:v>8957</c:v>
                </c:pt>
                <c:pt idx="5">
                  <c:v>7803</c:v>
                </c:pt>
                <c:pt idx="6">
                  <c:v>7045</c:v>
                </c:pt>
                <c:pt idx="7">
                  <c:v>7005</c:v>
                </c:pt>
                <c:pt idx="8">
                  <c:v>7493</c:v>
                </c:pt>
                <c:pt idx="9">
                  <c:v>6424</c:v>
                </c:pt>
                <c:pt idx="10">
                  <c:v>5607</c:v>
                </c:pt>
                <c:pt idx="11">
                  <c:v>3864</c:v>
                </c:pt>
                <c:pt idx="12">
                  <c:v>1808</c:v>
                </c:pt>
                <c:pt idx="13">
                  <c:v>657</c:v>
                </c:pt>
                <c:pt idx="14">
                  <c:v>188</c:v>
                </c:pt>
                <c:pt idx="15">
                  <c:v>83</c:v>
                </c:pt>
                <c:pt idx="16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68-4056-8FE6-6AF113B75B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9.13'!$S$83:$S$90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9.13'!$Y$83:$Y$90</c:f>
              <c:numCache>
                <c:formatCode>#,##0</c:formatCode>
                <c:ptCount val="8"/>
                <c:pt idx="0">
                  <c:v>5094</c:v>
                </c:pt>
                <c:pt idx="1">
                  <c:v>6052</c:v>
                </c:pt>
                <c:pt idx="2">
                  <c:v>10340</c:v>
                </c:pt>
                <c:pt idx="3">
                  <c:v>4271</c:v>
                </c:pt>
                <c:pt idx="4">
                  <c:v>1888</c:v>
                </c:pt>
                <c:pt idx="5">
                  <c:v>2487</c:v>
                </c:pt>
                <c:pt idx="6">
                  <c:v>4161</c:v>
                </c:pt>
                <c:pt idx="7">
                  <c:v>5599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DA-478A-AD33-7E86F96EF8CB}"/>
            </c:ext>
          </c:extLst>
        </c:ser>
        <c:ser>
          <c:idx val="1"/>
          <c:order val="1"/>
          <c:tx>
            <c:strRef>
              <c:f>'Table 9.13'!$S$92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9.13'!$S$83:$S$90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9.13'!$Y$93:$Y$100</c:f>
              <c:numCache>
                <c:formatCode>#,##0</c:formatCode>
                <c:ptCount val="8"/>
                <c:pt idx="0">
                  <c:v>4464</c:v>
                </c:pt>
                <c:pt idx="1">
                  <c:v>9491</c:v>
                </c:pt>
                <c:pt idx="2">
                  <c:v>1692</c:v>
                </c:pt>
                <c:pt idx="3">
                  <c:v>8290</c:v>
                </c:pt>
                <c:pt idx="4">
                  <c:v>8154</c:v>
                </c:pt>
                <c:pt idx="5">
                  <c:v>4952</c:v>
                </c:pt>
                <c:pt idx="6">
                  <c:v>428</c:v>
                </c:pt>
                <c:pt idx="7">
                  <c:v>3240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DA-478A-AD33-7E86F96EF8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9.13'!$S$1</c:f>
              <c:strCache>
                <c:ptCount val="1"/>
                <c:pt idx="0">
                  <c:v>Cairns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9.13'!$U$8:$Y$8</c:f>
              <c:numCache>
                <c:formatCode>#,##0</c:formatCode>
                <c:ptCount val="5"/>
                <c:pt idx="1">
                  <c:v>40399.449999999997</c:v>
                </c:pt>
                <c:pt idx="2">
                  <c:v>40579.019999999997</c:v>
                </c:pt>
                <c:pt idx="3">
                  <c:v>42135.64</c:v>
                </c:pt>
                <c:pt idx="4">
                  <c:v>43364.02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77-4C17-8216-57F352AF783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77-4C17-8216-57F352AF78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9.13'!$S$4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9.13'!$V$4:$Z$4</c:f>
              <c:numCache>
                <c:formatCode>#,##0</c:formatCode>
                <c:ptCount val="5"/>
                <c:pt idx="0">
                  <c:v>129652</c:v>
                </c:pt>
                <c:pt idx="1">
                  <c:v>135622</c:v>
                </c:pt>
                <c:pt idx="2">
                  <c:v>139258</c:v>
                </c:pt>
                <c:pt idx="3">
                  <c:v>140930</c:v>
                </c:pt>
                <c:pt idx="4">
                  <c:v>139255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B1-45AF-AF56-558997A0794F}"/>
            </c:ext>
          </c:extLst>
        </c:ser>
        <c:ser>
          <c:idx val="1"/>
          <c:order val="1"/>
          <c:tx>
            <c:strRef>
              <c:f>'Table 9.13'!$S$7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9.13'!$V$7:$Z$7</c:f>
              <c:numCache>
                <c:formatCode>#,##0</c:formatCode>
                <c:ptCount val="5"/>
                <c:pt idx="0">
                  <c:v>90300</c:v>
                </c:pt>
                <c:pt idx="1">
                  <c:v>93507</c:v>
                </c:pt>
                <c:pt idx="2">
                  <c:v>96960</c:v>
                </c:pt>
                <c:pt idx="3">
                  <c:v>97427</c:v>
                </c:pt>
                <c:pt idx="4">
                  <c:v>98334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B1-45AF-AF56-558997A0794F}"/>
            </c:ext>
          </c:extLst>
        </c:ser>
        <c:ser>
          <c:idx val="2"/>
          <c:order val="2"/>
          <c:tx>
            <c:strRef>
              <c:f>'Table 9.13'!$S$11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9.13'!$V$11:$Z$11</c:f>
              <c:numCache>
                <c:formatCode>#,##0</c:formatCode>
                <c:ptCount val="5"/>
                <c:pt idx="0">
                  <c:v>117653</c:v>
                </c:pt>
                <c:pt idx="1">
                  <c:v>123284</c:v>
                </c:pt>
                <c:pt idx="2">
                  <c:v>126459</c:v>
                </c:pt>
                <c:pt idx="3">
                  <c:v>128106</c:v>
                </c:pt>
                <c:pt idx="4">
                  <c:v>126445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B1-45AF-AF56-558997A0794F}"/>
            </c:ext>
          </c:extLst>
        </c:ser>
        <c:ser>
          <c:idx val="3"/>
          <c:order val="3"/>
          <c:tx>
            <c:strRef>
              <c:f>'Table 9.13'!$S$12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9.13'!$V$12:$Z$12</c:f>
              <c:numCache>
                <c:formatCode>#,##0</c:formatCode>
                <c:ptCount val="5"/>
                <c:pt idx="0">
                  <c:v>11999</c:v>
                </c:pt>
                <c:pt idx="1">
                  <c:v>12338</c:v>
                </c:pt>
                <c:pt idx="2">
                  <c:v>12799</c:v>
                </c:pt>
                <c:pt idx="3">
                  <c:v>12820</c:v>
                </c:pt>
                <c:pt idx="4">
                  <c:v>12817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0B1-45AF-AF56-558997A079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9.13'!$S$1</c:f>
              <c:strCache>
                <c:ptCount val="1"/>
                <c:pt idx="0">
                  <c:v>Cairns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9.13'!$AB$15:$AB$33</c:f>
              <c:numCache>
                <c:formatCode>0.0%</c:formatCode>
                <c:ptCount val="19"/>
                <c:pt idx="0">
                  <c:v>2.119775958638518E-2</c:v>
                </c:pt>
                <c:pt idx="1">
                  <c:v>1.1826798793623439E-2</c:v>
                </c:pt>
                <c:pt idx="2">
                  <c:v>3.5667097515438749E-2</c:v>
                </c:pt>
                <c:pt idx="3">
                  <c:v>7.5326726985494759E-3</c:v>
                </c:pt>
                <c:pt idx="4">
                  <c:v>7.6023265833692372E-2</c:v>
                </c:pt>
                <c:pt idx="5">
                  <c:v>2.6066350710900472E-2</c:v>
                </c:pt>
                <c:pt idx="6">
                  <c:v>9.2531954617262671E-2</c:v>
                </c:pt>
                <c:pt idx="7">
                  <c:v>0.11437598736176935</c:v>
                </c:pt>
                <c:pt idx="8">
                  <c:v>5.3497055866724111E-2</c:v>
                </c:pt>
                <c:pt idx="9">
                  <c:v>5.6010340370529947E-3</c:v>
                </c:pt>
                <c:pt idx="10">
                  <c:v>2.6317679161281058E-2</c:v>
                </c:pt>
                <c:pt idx="11">
                  <c:v>2.3430992388338359E-2</c:v>
                </c:pt>
                <c:pt idx="12">
                  <c:v>4.9303461151802383E-2</c:v>
                </c:pt>
                <c:pt idx="13">
                  <c:v>7.6640815740341803E-2</c:v>
                </c:pt>
                <c:pt idx="14">
                  <c:v>5.7877351716214276E-2</c:v>
                </c:pt>
                <c:pt idx="15">
                  <c:v>7.6044808272296427E-2</c:v>
                </c:pt>
                <c:pt idx="16">
                  <c:v>0.1437526928048255</c:v>
                </c:pt>
                <c:pt idx="17">
                  <c:v>2.1915840873186845E-2</c:v>
                </c:pt>
                <c:pt idx="18">
                  <c:v>4.7235387045813586E-2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16-4D98-9E08-681F252A382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16-4D98-9E08-681F252A38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9.13'!$S$63:$S$79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9.13'!$Z$44:$Z$60</c:f>
              <c:numCache>
                <c:formatCode>#,##0</c:formatCode>
                <c:ptCount val="17"/>
                <c:pt idx="0">
                  <c:v>100</c:v>
                </c:pt>
                <c:pt idx="1">
                  <c:v>1568</c:v>
                </c:pt>
                <c:pt idx="2">
                  <c:v>3786</c:v>
                </c:pt>
                <c:pt idx="3">
                  <c:v>5741</c:v>
                </c:pt>
                <c:pt idx="4">
                  <c:v>8870</c:v>
                </c:pt>
                <c:pt idx="5">
                  <c:v>8251</c:v>
                </c:pt>
                <c:pt idx="6">
                  <c:v>7281</c:v>
                </c:pt>
                <c:pt idx="7">
                  <c:v>6936</c:v>
                </c:pt>
                <c:pt idx="8">
                  <c:v>7201</c:v>
                </c:pt>
                <c:pt idx="9">
                  <c:v>6567</c:v>
                </c:pt>
                <c:pt idx="10">
                  <c:v>5885</c:v>
                </c:pt>
                <c:pt idx="11">
                  <c:v>4297</c:v>
                </c:pt>
                <c:pt idx="12">
                  <c:v>2320</c:v>
                </c:pt>
                <c:pt idx="13">
                  <c:v>929</c:v>
                </c:pt>
                <c:pt idx="14">
                  <c:v>343</c:v>
                </c:pt>
                <c:pt idx="15">
                  <c:v>107</c:v>
                </c:pt>
                <c:pt idx="16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C4-4952-A1BE-5EEE986E33D7}"/>
            </c:ext>
          </c:extLst>
        </c:ser>
        <c:ser>
          <c:idx val="1"/>
          <c:order val="1"/>
          <c:tx>
            <c:strRef>
              <c:f>'Table 9.13'!$S$62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9.13'!$S$63:$S$79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9.13'!$Z$63:$Z$79</c:f>
              <c:numCache>
                <c:formatCode>#,##0</c:formatCode>
                <c:ptCount val="17"/>
                <c:pt idx="0">
                  <c:v>160</c:v>
                </c:pt>
                <c:pt idx="1">
                  <c:v>1994</c:v>
                </c:pt>
                <c:pt idx="2">
                  <c:v>3984</c:v>
                </c:pt>
                <c:pt idx="3">
                  <c:v>5881</c:v>
                </c:pt>
                <c:pt idx="4">
                  <c:v>8391</c:v>
                </c:pt>
                <c:pt idx="5">
                  <c:v>7969</c:v>
                </c:pt>
                <c:pt idx="6">
                  <c:v>6963</c:v>
                </c:pt>
                <c:pt idx="7">
                  <c:v>7007</c:v>
                </c:pt>
                <c:pt idx="8">
                  <c:v>7307</c:v>
                </c:pt>
                <c:pt idx="9">
                  <c:v>6524</c:v>
                </c:pt>
                <c:pt idx="10">
                  <c:v>5671</c:v>
                </c:pt>
                <c:pt idx="11">
                  <c:v>4133</c:v>
                </c:pt>
                <c:pt idx="12">
                  <c:v>1898</c:v>
                </c:pt>
                <c:pt idx="13">
                  <c:v>717</c:v>
                </c:pt>
                <c:pt idx="14">
                  <c:v>219</c:v>
                </c:pt>
                <c:pt idx="15">
                  <c:v>101</c:v>
                </c:pt>
                <c:pt idx="16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C4-4952-A1BE-5EEE986E3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9.13'!$Z$83:$Z$90</c:f>
              <c:numCache>
                <c:formatCode>#,##0</c:formatCode>
                <c:ptCount val="8"/>
                <c:pt idx="0">
                  <c:v>5159</c:v>
                </c:pt>
                <c:pt idx="1">
                  <c:v>6221</c:v>
                </c:pt>
                <c:pt idx="2">
                  <c:v>10302</c:v>
                </c:pt>
                <c:pt idx="3">
                  <c:v>4351</c:v>
                </c:pt>
                <c:pt idx="4">
                  <c:v>1861</c:v>
                </c:pt>
                <c:pt idx="5">
                  <c:v>2476</c:v>
                </c:pt>
                <c:pt idx="6">
                  <c:v>4163</c:v>
                </c:pt>
                <c:pt idx="7">
                  <c:v>5466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24-4E00-986A-5BEB268CFA96}"/>
            </c:ext>
          </c:extLst>
        </c:ser>
        <c:ser>
          <c:idx val="1"/>
          <c:order val="1"/>
          <c:tx>
            <c:strRef>
              <c:f>'Table 9.13'!$S$92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9.13'!$S$83:$S$90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9.13'!$Z$93:$Z$100</c:f>
              <c:numCache>
                <c:formatCode>#,##0</c:formatCode>
                <c:ptCount val="8"/>
                <c:pt idx="0">
                  <c:v>4484</c:v>
                </c:pt>
                <c:pt idx="1">
                  <c:v>9712</c:v>
                </c:pt>
                <c:pt idx="2">
                  <c:v>1722</c:v>
                </c:pt>
                <c:pt idx="3">
                  <c:v>8530</c:v>
                </c:pt>
                <c:pt idx="4">
                  <c:v>8023</c:v>
                </c:pt>
                <c:pt idx="5">
                  <c:v>5000</c:v>
                </c:pt>
                <c:pt idx="6">
                  <c:v>428</c:v>
                </c:pt>
                <c:pt idx="7">
                  <c:v>3242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24-4E00-986A-5BEB268CFA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9.2'!$Y$44:$Y$60</c:f>
              <c:numCache>
                <c:formatCode>#,##0</c:formatCode>
                <c:ptCount val="17"/>
                <c:pt idx="0">
                  <c:v>13</c:v>
                </c:pt>
                <c:pt idx="1">
                  <c:v>65</c:v>
                </c:pt>
                <c:pt idx="2">
                  <c:v>121</c:v>
                </c:pt>
                <c:pt idx="3">
                  <c:v>192</c:v>
                </c:pt>
                <c:pt idx="4">
                  <c:v>259</c:v>
                </c:pt>
                <c:pt idx="5">
                  <c:v>227</c:v>
                </c:pt>
                <c:pt idx="6">
                  <c:v>131</c:v>
                </c:pt>
                <c:pt idx="7">
                  <c:v>145</c:v>
                </c:pt>
                <c:pt idx="8">
                  <c:v>179</c:v>
                </c:pt>
                <c:pt idx="9">
                  <c:v>170</c:v>
                </c:pt>
                <c:pt idx="10">
                  <c:v>150</c:v>
                </c:pt>
                <c:pt idx="11">
                  <c:v>132</c:v>
                </c:pt>
                <c:pt idx="12">
                  <c:v>80</c:v>
                </c:pt>
                <c:pt idx="13">
                  <c:v>44</c:v>
                </c:pt>
                <c:pt idx="14">
                  <c:v>14</c:v>
                </c:pt>
                <c:pt idx="15">
                  <c:v>8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DC-4C7A-98B7-E984EF4E82E9}"/>
            </c:ext>
          </c:extLst>
        </c:ser>
        <c:ser>
          <c:idx val="1"/>
          <c:order val="1"/>
          <c:tx>
            <c:strRef>
              <c:f>'Table 9.2'!$S$62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9.2'!$Y$63:$Y$79</c:f>
              <c:numCache>
                <c:formatCode>#,##0</c:formatCode>
                <c:ptCount val="17"/>
                <c:pt idx="0">
                  <c:v>13</c:v>
                </c:pt>
                <c:pt idx="1">
                  <c:v>59</c:v>
                </c:pt>
                <c:pt idx="2">
                  <c:v>136</c:v>
                </c:pt>
                <c:pt idx="3">
                  <c:v>178</c:v>
                </c:pt>
                <c:pt idx="4">
                  <c:v>226</c:v>
                </c:pt>
                <c:pt idx="5">
                  <c:v>147</c:v>
                </c:pt>
                <c:pt idx="6">
                  <c:v>146</c:v>
                </c:pt>
                <c:pt idx="7">
                  <c:v>157</c:v>
                </c:pt>
                <c:pt idx="8">
                  <c:v>173</c:v>
                </c:pt>
                <c:pt idx="9">
                  <c:v>199</c:v>
                </c:pt>
                <c:pt idx="10">
                  <c:v>163</c:v>
                </c:pt>
                <c:pt idx="11">
                  <c:v>95</c:v>
                </c:pt>
                <c:pt idx="12">
                  <c:v>55</c:v>
                </c:pt>
                <c:pt idx="13">
                  <c:v>12</c:v>
                </c:pt>
                <c:pt idx="14">
                  <c:v>11</c:v>
                </c:pt>
                <c:pt idx="15">
                  <c:v>4</c:v>
                </c:pt>
                <c:pt idx="1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DC-4C7A-98B7-E984EF4E82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9.13'!$S$1</c:f>
              <c:strCache>
                <c:ptCount val="1"/>
                <c:pt idx="0">
                  <c:v>Cairns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9.13'!$V$8:$Z$8</c:f>
              <c:numCache>
                <c:formatCode>#,##0</c:formatCode>
                <c:ptCount val="5"/>
                <c:pt idx="0">
                  <c:v>40399.449999999997</c:v>
                </c:pt>
                <c:pt idx="1">
                  <c:v>40579.019999999997</c:v>
                </c:pt>
                <c:pt idx="2">
                  <c:v>42135.64</c:v>
                </c:pt>
                <c:pt idx="3">
                  <c:v>43364.02</c:v>
                </c:pt>
                <c:pt idx="4">
                  <c:v>43153.86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30-4EFD-A9E0-98E58D9E36D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42360.26</c:v>
                </c:pt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30-4EFD-A9E0-98E58D9E36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9.14'!$S$4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9.14'!$U$2:$Y$2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9.14'!$U$4:$Y$4</c:f>
              <c:numCache>
                <c:formatCode>#,##0</c:formatCode>
                <c:ptCount val="5"/>
                <c:pt idx="1">
                  <c:v>1380</c:v>
                </c:pt>
                <c:pt idx="2">
                  <c:v>1446</c:v>
                </c:pt>
                <c:pt idx="3">
                  <c:v>1579</c:v>
                </c:pt>
                <c:pt idx="4">
                  <c:v>1537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77-43F1-86B8-C92977DEE245}"/>
            </c:ext>
          </c:extLst>
        </c:ser>
        <c:ser>
          <c:idx val="1"/>
          <c:order val="1"/>
          <c:tx>
            <c:strRef>
              <c:f>'Table 9.14'!$S$7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9.14'!$U$2:$Y$2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9.14'!$U$7:$Y$7</c:f>
              <c:numCache>
                <c:formatCode>#,##0</c:formatCode>
                <c:ptCount val="5"/>
                <c:pt idx="1">
                  <c:v>919</c:v>
                </c:pt>
                <c:pt idx="2">
                  <c:v>973</c:v>
                </c:pt>
                <c:pt idx="3">
                  <c:v>1102</c:v>
                </c:pt>
                <c:pt idx="4">
                  <c:v>1015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77-43F1-86B8-C92977DEE245}"/>
            </c:ext>
          </c:extLst>
        </c:ser>
        <c:ser>
          <c:idx val="2"/>
          <c:order val="2"/>
          <c:tx>
            <c:strRef>
              <c:f>'Table 9.14'!$S$11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9.14'!$U$2:$Y$2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9.14'!$U$11:$Y$11</c:f>
              <c:numCache>
                <c:formatCode>#,##0</c:formatCode>
                <c:ptCount val="5"/>
                <c:pt idx="1">
                  <c:v>1260</c:v>
                </c:pt>
                <c:pt idx="2">
                  <c:v>1302</c:v>
                </c:pt>
                <c:pt idx="3">
                  <c:v>1416</c:v>
                </c:pt>
                <c:pt idx="4">
                  <c:v>1400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77-43F1-86B8-C92977DEE245}"/>
            </c:ext>
          </c:extLst>
        </c:ser>
        <c:ser>
          <c:idx val="3"/>
          <c:order val="3"/>
          <c:tx>
            <c:strRef>
              <c:f>'Table 9.14'!$S$12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9.14'!$U$2:$Y$2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9.14'!$U$12:$Y$12</c:f>
              <c:numCache>
                <c:formatCode>#,##0</c:formatCode>
                <c:ptCount val="5"/>
                <c:pt idx="1">
                  <c:v>122</c:v>
                </c:pt>
                <c:pt idx="2">
                  <c:v>144</c:v>
                </c:pt>
                <c:pt idx="3">
                  <c:v>159</c:v>
                </c:pt>
                <c:pt idx="4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C77-43F1-86B8-C92977DEE2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9.14'!$S$1</c:f>
              <c:strCache>
                <c:ptCount val="1"/>
                <c:pt idx="0">
                  <c:v>Carpentaria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9.14'!$AB$15:$AB$33</c:f>
              <c:numCache>
                <c:formatCode>0.0%</c:formatCode>
                <c:ptCount val="19"/>
                <c:pt idx="0">
                  <c:v>0.1554524361948956</c:v>
                </c:pt>
                <c:pt idx="1">
                  <c:v>1.2761020881670533E-2</c:v>
                </c:pt>
                <c:pt idx="2">
                  <c:v>2.3201856148491878E-2</c:v>
                </c:pt>
                <c:pt idx="3">
                  <c:v>4.6403712296983757E-3</c:v>
                </c:pt>
                <c:pt idx="4">
                  <c:v>8.1786542923433875E-2</c:v>
                </c:pt>
                <c:pt idx="5">
                  <c:v>8.1206496519721574E-3</c:v>
                </c:pt>
                <c:pt idx="6">
                  <c:v>4.1183294663573088E-2</c:v>
                </c:pt>
                <c:pt idx="7">
                  <c:v>4.4663573085846869E-2</c:v>
                </c:pt>
                <c:pt idx="8">
                  <c:v>4.4663573085846869E-2</c:v>
                </c:pt>
                <c:pt idx="9">
                  <c:v>3.4802784222737818E-3</c:v>
                </c:pt>
                <c:pt idx="10">
                  <c:v>3.88631090487239E-2</c:v>
                </c:pt>
                <c:pt idx="11">
                  <c:v>2.2041763341067284E-2</c:v>
                </c:pt>
                <c:pt idx="12">
                  <c:v>2.5522041763341066E-2</c:v>
                </c:pt>
                <c:pt idx="13">
                  <c:v>5.5684454756380508E-2</c:v>
                </c:pt>
                <c:pt idx="14">
                  <c:v>0.11658932714617169</c:v>
                </c:pt>
                <c:pt idx="15">
                  <c:v>6.7285382830626447E-2</c:v>
                </c:pt>
                <c:pt idx="16">
                  <c:v>0.10498839907192575</c:v>
                </c:pt>
                <c:pt idx="17">
                  <c:v>2.9002320185614848E-3</c:v>
                </c:pt>
                <c:pt idx="18">
                  <c:v>7.8306264501160086E-2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9B-4F82-A954-1C2D1129F26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9B-4F82-A954-1C2D1129F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9.14'!$S$63:$S$79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9.14'!$Y$44:$Y$60</c:f>
              <c:numCache>
                <c:formatCode>#,##0</c:formatCode>
                <c:ptCount val="17"/>
                <c:pt idx="0">
                  <c:v>0</c:v>
                </c:pt>
                <c:pt idx="1">
                  <c:v>4</c:v>
                </c:pt>
                <c:pt idx="2">
                  <c:v>42</c:v>
                </c:pt>
                <c:pt idx="3">
                  <c:v>51</c:v>
                </c:pt>
                <c:pt idx="4">
                  <c:v>118</c:v>
                </c:pt>
                <c:pt idx="5">
                  <c:v>95</c:v>
                </c:pt>
                <c:pt idx="6">
                  <c:v>83</c:v>
                </c:pt>
                <c:pt idx="7">
                  <c:v>77</c:v>
                </c:pt>
                <c:pt idx="8">
                  <c:v>75</c:v>
                </c:pt>
                <c:pt idx="9">
                  <c:v>84</c:v>
                </c:pt>
                <c:pt idx="10">
                  <c:v>95</c:v>
                </c:pt>
                <c:pt idx="11">
                  <c:v>68</c:v>
                </c:pt>
                <c:pt idx="12">
                  <c:v>26</c:v>
                </c:pt>
                <c:pt idx="13">
                  <c:v>14</c:v>
                </c:pt>
                <c:pt idx="14">
                  <c:v>3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D4-4F0B-9BF9-A922BAF15726}"/>
            </c:ext>
          </c:extLst>
        </c:ser>
        <c:ser>
          <c:idx val="1"/>
          <c:order val="1"/>
          <c:tx>
            <c:strRef>
              <c:f>'Table 9.14'!$S$62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9.14'!$S$63:$S$79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9.14'!$Y$63:$Y$79</c:f>
              <c:numCache>
                <c:formatCode>#,##0</c:formatCode>
                <c:ptCount val="17"/>
                <c:pt idx="0">
                  <c:v>0</c:v>
                </c:pt>
                <c:pt idx="1">
                  <c:v>11</c:v>
                </c:pt>
                <c:pt idx="2">
                  <c:v>26</c:v>
                </c:pt>
                <c:pt idx="3">
                  <c:v>68</c:v>
                </c:pt>
                <c:pt idx="4">
                  <c:v>103</c:v>
                </c:pt>
                <c:pt idx="5">
                  <c:v>78</c:v>
                </c:pt>
                <c:pt idx="6">
                  <c:v>62</c:v>
                </c:pt>
                <c:pt idx="7">
                  <c:v>75</c:v>
                </c:pt>
                <c:pt idx="8">
                  <c:v>69</c:v>
                </c:pt>
                <c:pt idx="9">
                  <c:v>65</c:v>
                </c:pt>
                <c:pt idx="10">
                  <c:v>78</c:v>
                </c:pt>
                <c:pt idx="11">
                  <c:v>44</c:v>
                </c:pt>
                <c:pt idx="12">
                  <c:v>21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D4-4F0B-9BF9-A922BAF15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9.14'!$S$83:$S$90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9.14'!$Y$83:$Y$90</c:f>
              <c:numCache>
                <c:formatCode>#,##0</c:formatCode>
                <c:ptCount val="8"/>
                <c:pt idx="0">
                  <c:v>38</c:v>
                </c:pt>
                <c:pt idx="1">
                  <c:v>55</c:v>
                </c:pt>
                <c:pt idx="2">
                  <c:v>74</c:v>
                </c:pt>
                <c:pt idx="3">
                  <c:v>27</c:v>
                </c:pt>
                <c:pt idx="4">
                  <c:v>14</c:v>
                </c:pt>
                <c:pt idx="5">
                  <c:v>7</c:v>
                </c:pt>
                <c:pt idx="6">
                  <c:v>88</c:v>
                </c:pt>
                <c:pt idx="7">
                  <c:v>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54-457C-9050-EEB73E9F0AD1}"/>
            </c:ext>
          </c:extLst>
        </c:ser>
        <c:ser>
          <c:idx val="1"/>
          <c:order val="1"/>
          <c:tx>
            <c:strRef>
              <c:f>'Table 9.14'!$S$92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9.14'!$S$83:$S$90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9.14'!$Y$93:$Y$100</c:f>
              <c:numCache>
                <c:formatCode>#,##0</c:formatCode>
                <c:ptCount val="8"/>
                <c:pt idx="0">
                  <c:v>35</c:v>
                </c:pt>
                <c:pt idx="1">
                  <c:v>58</c:v>
                </c:pt>
                <c:pt idx="2">
                  <c:v>6</c:v>
                </c:pt>
                <c:pt idx="3">
                  <c:v>124</c:v>
                </c:pt>
                <c:pt idx="4">
                  <c:v>66</c:v>
                </c:pt>
                <c:pt idx="5">
                  <c:v>21</c:v>
                </c:pt>
                <c:pt idx="6">
                  <c:v>14</c:v>
                </c:pt>
                <c:pt idx="7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54-457C-9050-EEB73E9F0A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9.14'!$S$1</c:f>
              <c:strCache>
                <c:ptCount val="1"/>
                <c:pt idx="0">
                  <c:v>Carpentaria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9.14'!$U$8:$Y$8</c:f>
              <c:numCache>
                <c:formatCode>#,##0</c:formatCode>
                <c:ptCount val="5"/>
                <c:pt idx="1">
                  <c:v>38197.730000000003</c:v>
                </c:pt>
                <c:pt idx="2">
                  <c:v>35737.39</c:v>
                </c:pt>
                <c:pt idx="3">
                  <c:v>43048.1</c:v>
                </c:pt>
                <c:pt idx="4">
                  <c:v>41479.01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6A-4E5A-9122-322A03B2D4E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6A-4E5A-9122-322A03B2D4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9.14'!$S$4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9.14'!$V$4:$Z$4</c:f>
              <c:numCache>
                <c:formatCode>#,##0</c:formatCode>
                <c:ptCount val="5"/>
                <c:pt idx="0">
                  <c:v>1380</c:v>
                </c:pt>
                <c:pt idx="1">
                  <c:v>1446</c:v>
                </c:pt>
                <c:pt idx="2">
                  <c:v>1579</c:v>
                </c:pt>
                <c:pt idx="3">
                  <c:v>1537</c:v>
                </c:pt>
                <c:pt idx="4">
                  <c:v>1726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28-49FE-846A-172722020C46}"/>
            </c:ext>
          </c:extLst>
        </c:ser>
        <c:ser>
          <c:idx val="1"/>
          <c:order val="1"/>
          <c:tx>
            <c:strRef>
              <c:f>'Table 9.14'!$S$7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9.14'!$V$7:$Z$7</c:f>
              <c:numCache>
                <c:formatCode>#,##0</c:formatCode>
                <c:ptCount val="5"/>
                <c:pt idx="0">
                  <c:v>919</c:v>
                </c:pt>
                <c:pt idx="1">
                  <c:v>973</c:v>
                </c:pt>
                <c:pt idx="2">
                  <c:v>1102</c:v>
                </c:pt>
                <c:pt idx="3">
                  <c:v>1015</c:v>
                </c:pt>
                <c:pt idx="4">
                  <c:v>1175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28-49FE-846A-172722020C46}"/>
            </c:ext>
          </c:extLst>
        </c:ser>
        <c:ser>
          <c:idx val="2"/>
          <c:order val="2"/>
          <c:tx>
            <c:strRef>
              <c:f>'Table 9.14'!$S$11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9.14'!$V$11:$Z$11</c:f>
              <c:numCache>
                <c:formatCode>#,##0</c:formatCode>
                <c:ptCount val="5"/>
                <c:pt idx="0">
                  <c:v>1260</c:v>
                </c:pt>
                <c:pt idx="1">
                  <c:v>1302</c:v>
                </c:pt>
                <c:pt idx="2">
                  <c:v>1416</c:v>
                </c:pt>
                <c:pt idx="3">
                  <c:v>1400</c:v>
                </c:pt>
                <c:pt idx="4">
                  <c:v>1530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28-49FE-846A-172722020C46}"/>
            </c:ext>
          </c:extLst>
        </c:ser>
        <c:ser>
          <c:idx val="3"/>
          <c:order val="3"/>
          <c:tx>
            <c:strRef>
              <c:f>'Table 9.14'!$S$12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9.14'!$V$12:$Z$12</c:f>
              <c:numCache>
                <c:formatCode>#,##0</c:formatCode>
                <c:ptCount val="5"/>
                <c:pt idx="0">
                  <c:v>122</c:v>
                </c:pt>
                <c:pt idx="1">
                  <c:v>144</c:v>
                </c:pt>
                <c:pt idx="2">
                  <c:v>159</c:v>
                </c:pt>
                <c:pt idx="3">
                  <c:v>140</c:v>
                </c:pt>
                <c:pt idx="4">
                  <c:v>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328-49FE-846A-172722020C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9.14'!$S$1</c:f>
              <c:strCache>
                <c:ptCount val="1"/>
                <c:pt idx="0">
                  <c:v>Carpentaria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9.14'!$AB$15:$AB$33</c:f>
              <c:numCache>
                <c:formatCode>0.0%</c:formatCode>
                <c:ptCount val="19"/>
                <c:pt idx="0">
                  <c:v>0.1554524361948956</c:v>
                </c:pt>
                <c:pt idx="1">
                  <c:v>1.2761020881670533E-2</c:v>
                </c:pt>
                <c:pt idx="2">
                  <c:v>2.3201856148491878E-2</c:v>
                </c:pt>
                <c:pt idx="3">
                  <c:v>4.6403712296983757E-3</c:v>
                </c:pt>
                <c:pt idx="4">
                  <c:v>8.1786542923433875E-2</c:v>
                </c:pt>
                <c:pt idx="5">
                  <c:v>8.1206496519721574E-3</c:v>
                </c:pt>
                <c:pt idx="6">
                  <c:v>4.1183294663573088E-2</c:v>
                </c:pt>
                <c:pt idx="7">
                  <c:v>4.4663573085846869E-2</c:v>
                </c:pt>
                <c:pt idx="8">
                  <c:v>4.4663573085846869E-2</c:v>
                </c:pt>
                <c:pt idx="9">
                  <c:v>3.4802784222737818E-3</c:v>
                </c:pt>
                <c:pt idx="10">
                  <c:v>3.88631090487239E-2</c:v>
                </c:pt>
                <c:pt idx="11">
                  <c:v>2.2041763341067284E-2</c:v>
                </c:pt>
                <c:pt idx="12">
                  <c:v>2.5522041763341066E-2</c:v>
                </c:pt>
                <c:pt idx="13">
                  <c:v>5.5684454756380508E-2</c:v>
                </c:pt>
                <c:pt idx="14">
                  <c:v>0.11658932714617169</c:v>
                </c:pt>
                <c:pt idx="15">
                  <c:v>6.7285382830626447E-2</c:v>
                </c:pt>
                <c:pt idx="16">
                  <c:v>0.10498839907192575</c:v>
                </c:pt>
                <c:pt idx="17">
                  <c:v>2.9002320185614848E-3</c:v>
                </c:pt>
                <c:pt idx="18">
                  <c:v>7.8306264501160086E-2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67-43DC-B1CC-414C8D6ED85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67-43DC-B1CC-414C8D6ED8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9.14'!$S$63:$S$79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9.14'!$Z$44:$Z$60</c:f>
              <c:numCache>
                <c:formatCode>#,##0</c:formatCode>
                <c:ptCount val="17"/>
                <c:pt idx="0">
                  <c:v>0</c:v>
                </c:pt>
                <c:pt idx="1">
                  <c:v>12</c:v>
                </c:pt>
                <c:pt idx="2">
                  <c:v>51</c:v>
                </c:pt>
                <c:pt idx="3">
                  <c:v>82</c:v>
                </c:pt>
                <c:pt idx="4">
                  <c:v>114</c:v>
                </c:pt>
                <c:pt idx="5">
                  <c:v>110</c:v>
                </c:pt>
                <c:pt idx="6">
                  <c:v>70</c:v>
                </c:pt>
                <c:pt idx="7">
                  <c:v>111</c:v>
                </c:pt>
                <c:pt idx="8">
                  <c:v>88</c:v>
                </c:pt>
                <c:pt idx="9">
                  <c:v>103</c:v>
                </c:pt>
                <c:pt idx="10">
                  <c:v>77</c:v>
                </c:pt>
                <c:pt idx="11">
                  <c:v>80</c:v>
                </c:pt>
                <c:pt idx="12">
                  <c:v>24</c:v>
                </c:pt>
                <c:pt idx="13">
                  <c:v>18</c:v>
                </c:pt>
                <c:pt idx="14">
                  <c:v>5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B0-4D82-8956-B146ED4770AC}"/>
            </c:ext>
          </c:extLst>
        </c:ser>
        <c:ser>
          <c:idx val="1"/>
          <c:order val="1"/>
          <c:tx>
            <c:strRef>
              <c:f>'Table 9.14'!$S$62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9.14'!$S$63:$S$79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9.14'!$Z$63:$Z$79</c:f>
              <c:numCache>
                <c:formatCode>#,##0</c:formatCode>
                <c:ptCount val="17"/>
                <c:pt idx="0">
                  <c:v>0</c:v>
                </c:pt>
                <c:pt idx="1">
                  <c:v>4</c:v>
                </c:pt>
                <c:pt idx="2">
                  <c:v>47</c:v>
                </c:pt>
                <c:pt idx="3">
                  <c:v>75</c:v>
                </c:pt>
                <c:pt idx="4">
                  <c:v>101</c:v>
                </c:pt>
                <c:pt idx="5">
                  <c:v>90</c:v>
                </c:pt>
                <c:pt idx="6">
                  <c:v>85</c:v>
                </c:pt>
                <c:pt idx="7">
                  <c:v>69</c:v>
                </c:pt>
                <c:pt idx="8">
                  <c:v>81</c:v>
                </c:pt>
                <c:pt idx="9">
                  <c:v>70</c:v>
                </c:pt>
                <c:pt idx="10">
                  <c:v>79</c:v>
                </c:pt>
                <c:pt idx="11">
                  <c:v>56</c:v>
                </c:pt>
                <c:pt idx="12">
                  <c:v>20</c:v>
                </c:pt>
                <c:pt idx="13">
                  <c:v>7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B0-4D82-8956-B146ED4770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9.14'!$Z$83:$Z$90</c:f>
              <c:numCache>
                <c:formatCode>#,##0</c:formatCode>
                <c:ptCount val="8"/>
                <c:pt idx="0">
                  <c:v>49</c:v>
                </c:pt>
                <c:pt idx="1">
                  <c:v>53</c:v>
                </c:pt>
                <c:pt idx="2">
                  <c:v>87</c:v>
                </c:pt>
                <c:pt idx="3">
                  <c:v>31</c:v>
                </c:pt>
                <c:pt idx="4">
                  <c:v>12</c:v>
                </c:pt>
                <c:pt idx="5">
                  <c:v>5</c:v>
                </c:pt>
                <c:pt idx="6">
                  <c:v>98</c:v>
                </c:pt>
                <c:pt idx="7">
                  <c:v>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8F-4475-B1DE-21E289F1CA0B}"/>
            </c:ext>
          </c:extLst>
        </c:ser>
        <c:ser>
          <c:idx val="1"/>
          <c:order val="1"/>
          <c:tx>
            <c:strRef>
              <c:f>'Table 9.14'!$S$92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9.14'!$S$83:$S$90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9.14'!$Z$93:$Z$100</c:f>
              <c:numCache>
                <c:formatCode>#,##0</c:formatCode>
                <c:ptCount val="8"/>
                <c:pt idx="0">
                  <c:v>44</c:v>
                </c:pt>
                <c:pt idx="1">
                  <c:v>66</c:v>
                </c:pt>
                <c:pt idx="2">
                  <c:v>12</c:v>
                </c:pt>
                <c:pt idx="3">
                  <c:v>123</c:v>
                </c:pt>
                <c:pt idx="4">
                  <c:v>74</c:v>
                </c:pt>
                <c:pt idx="5">
                  <c:v>29</c:v>
                </c:pt>
                <c:pt idx="6">
                  <c:v>11</c:v>
                </c:pt>
                <c:pt idx="7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8F-4475-B1DE-21E289F1CA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9.2'!$Y$83:$Y$90</c:f>
              <c:numCache>
                <c:formatCode>#,##0</c:formatCode>
                <c:ptCount val="8"/>
                <c:pt idx="0">
                  <c:v>175</c:v>
                </c:pt>
                <c:pt idx="1">
                  <c:v>61</c:v>
                </c:pt>
                <c:pt idx="2">
                  <c:v>163</c:v>
                </c:pt>
                <c:pt idx="3">
                  <c:v>38</c:v>
                </c:pt>
                <c:pt idx="4">
                  <c:v>21</c:v>
                </c:pt>
                <c:pt idx="5">
                  <c:v>45</c:v>
                </c:pt>
                <c:pt idx="6">
                  <c:v>144</c:v>
                </c:pt>
                <c:pt idx="7">
                  <c:v>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FA-465F-AB99-EF12F5F35720}"/>
            </c:ext>
          </c:extLst>
        </c:ser>
        <c:ser>
          <c:idx val="1"/>
          <c:order val="1"/>
          <c:tx>
            <c:strRef>
              <c:f>'Table 9.2'!$S$92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9.2'!$Y$93:$Y$100</c:f>
              <c:numCache>
                <c:formatCode>#,##0</c:formatCode>
                <c:ptCount val="8"/>
                <c:pt idx="0">
                  <c:v>96</c:v>
                </c:pt>
                <c:pt idx="1">
                  <c:v>174</c:v>
                </c:pt>
                <c:pt idx="2">
                  <c:v>27</c:v>
                </c:pt>
                <c:pt idx="3">
                  <c:v>164</c:v>
                </c:pt>
                <c:pt idx="4">
                  <c:v>178</c:v>
                </c:pt>
                <c:pt idx="5">
                  <c:v>112</c:v>
                </c:pt>
                <c:pt idx="6">
                  <c:v>13</c:v>
                </c:pt>
                <c:pt idx="7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FA-465F-AB99-EF12F5F357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9.14'!$S$1</c:f>
              <c:strCache>
                <c:ptCount val="1"/>
                <c:pt idx="0">
                  <c:v>Carpentaria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9.14'!$V$8:$Z$8</c:f>
              <c:numCache>
                <c:formatCode>#,##0</c:formatCode>
                <c:ptCount val="5"/>
                <c:pt idx="0">
                  <c:v>38197.730000000003</c:v>
                </c:pt>
                <c:pt idx="1">
                  <c:v>35737.39</c:v>
                </c:pt>
                <c:pt idx="2">
                  <c:v>43048.1</c:v>
                </c:pt>
                <c:pt idx="3">
                  <c:v>41479.01</c:v>
                </c:pt>
                <c:pt idx="4">
                  <c:v>39836.79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C4-4003-A266-3E506A5E677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42360.26</c:v>
                </c:pt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C4-4003-A266-3E506A5E67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9.15'!$S$4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9.15'!$U$2:$Y$2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9.15'!$U$4:$Y$4</c:f>
              <c:numCache>
                <c:formatCode>#,##0</c:formatCode>
                <c:ptCount val="5"/>
                <c:pt idx="1">
                  <c:v>24400</c:v>
                </c:pt>
                <c:pt idx="2">
                  <c:v>24975</c:v>
                </c:pt>
                <c:pt idx="3">
                  <c:v>26094</c:v>
                </c:pt>
                <c:pt idx="4">
                  <c:v>25763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4E-45AC-8F5A-2A9531031FCF}"/>
            </c:ext>
          </c:extLst>
        </c:ser>
        <c:ser>
          <c:idx val="1"/>
          <c:order val="1"/>
          <c:tx>
            <c:strRef>
              <c:f>'Table 9.15'!$S$7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9.15'!$U$2:$Y$2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9.15'!$U$7:$Y$7</c:f>
              <c:numCache>
                <c:formatCode>#,##0</c:formatCode>
                <c:ptCount val="5"/>
                <c:pt idx="1">
                  <c:v>16233</c:v>
                </c:pt>
                <c:pt idx="2">
                  <c:v>16640</c:v>
                </c:pt>
                <c:pt idx="3">
                  <c:v>17802</c:v>
                </c:pt>
                <c:pt idx="4">
                  <c:v>17593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4E-45AC-8F5A-2A9531031FCF}"/>
            </c:ext>
          </c:extLst>
        </c:ser>
        <c:ser>
          <c:idx val="2"/>
          <c:order val="2"/>
          <c:tx>
            <c:strRef>
              <c:f>'Table 9.15'!$S$11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9.15'!$U$2:$Y$2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9.15'!$U$11:$Y$11</c:f>
              <c:numCache>
                <c:formatCode>#,##0</c:formatCode>
                <c:ptCount val="5"/>
                <c:pt idx="1">
                  <c:v>21067</c:v>
                </c:pt>
                <c:pt idx="2">
                  <c:v>21487</c:v>
                </c:pt>
                <c:pt idx="3">
                  <c:v>22386</c:v>
                </c:pt>
                <c:pt idx="4">
                  <c:v>22188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4E-45AC-8F5A-2A9531031FCF}"/>
            </c:ext>
          </c:extLst>
        </c:ser>
        <c:ser>
          <c:idx val="3"/>
          <c:order val="3"/>
          <c:tx>
            <c:strRef>
              <c:f>'Table 9.15'!$S$12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9.15'!$U$2:$Y$2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9.15'!$U$12:$Y$12</c:f>
              <c:numCache>
                <c:formatCode>#,##0</c:formatCode>
                <c:ptCount val="5"/>
                <c:pt idx="1">
                  <c:v>3331</c:v>
                </c:pt>
                <c:pt idx="2">
                  <c:v>3488</c:v>
                </c:pt>
                <c:pt idx="3">
                  <c:v>3709</c:v>
                </c:pt>
                <c:pt idx="4">
                  <c:v>3572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F4E-45AC-8F5A-2A9531031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9.15'!$S$1</c:f>
              <c:strCache>
                <c:ptCount val="1"/>
                <c:pt idx="0">
                  <c:v>Cassowary Coast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9.15'!$AB$15:$AB$33</c:f>
              <c:numCache>
                <c:formatCode>0.0%</c:formatCode>
                <c:ptCount val="19"/>
                <c:pt idx="0">
                  <c:v>0.17271613446665135</c:v>
                </c:pt>
                <c:pt idx="1">
                  <c:v>1.248181330882916E-2</c:v>
                </c:pt>
                <c:pt idx="2">
                  <c:v>5.1229037445439926E-2</c:v>
                </c:pt>
                <c:pt idx="3">
                  <c:v>6.9300865303622023E-3</c:v>
                </c:pt>
                <c:pt idx="4">
                  <c:v>5.9154606018837583E-2</c:v>
                </c:pt>
                <c:pt idx="5">
                  <c:v>2.4006432345508845E-2</c:v>
                </c:pt>
                <c:pt idx="6">
                  <c:v>6.7654491155524923E-2</c:v>
                </c:pt>
                <c:pt idx="7">
                  <c:v>6.4974347193506393E-2</c:v>
                </c:pt>
                <c:pt idx="8">
                  <c:v>3.2812619649284017E-2</c:v>
                </c:pt>
                <c:pt idx="9">
                  <c:v>2.7567195037904893E-3</c:v>
                </c:pt>
                <c:pt idx="10">
                  <c:v>1.9603338693621259E-2</c:v>
                </c:pt>
                <c:pt idx="11">
                  <c:v>1.7995252316410137E-2</c:v>
                </c:pt>
                <c:pt idx="12">
                  <c:v>3.2659468565740105E-2</c:v>
                </c:pt>
                <c:pt idx="13">
                  <c:v>0.1310207519718202</c:v>
                </c:pt>
                <c:pt idx="14">
                  <c:v>3.8134619802435099E-2</c:v>
                </c:pt>
                <c:pt idx="15">
                  <c:v>6.5586951527682055E-2</c:v>
                </c:pt>
                <c:pt idx="16">
                  <c:v>8.0251167777012022E-2</c:v>
                </c:pt>
                <c:pt idx="17">
                  <c:v>1.3209280955662761E-2</c:v>
                </c:pt>
                <c:pt idx="18">
                  <c:v>3.242974194042423E-2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A2-4060-867A-E9919D809B1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A2-4060-867A-E9919D809B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9.15'!$S$63:$S$79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9.15'!$Y$44:$Y$60</c:f>
              <c:numCache>
                <c:formatCode>#,##0</c:formatCode>
                <c:ptCount val="17"/>
                <c:pt idx="0">
                  <c:v>20</c:v>
                </c:pt>
                <c:pt idx="1">
                  <c:v>316</c:v>
                </c:pt>
                <c:pt idx="2">
                  <c:v>935</c:v>
                </c:pt>
                <c:pt idx="3">
                  <c:v>1669</c:v>
                </c:pt>
                <c:pt idx="4">
                  <c:v>2112</c:v>
                </c:pt>
                <c:pt idx="5">
                  <c:v>1461</c:v>
                </c:pt>
                <c:pt idx="6">
                  <c:v>1153</c:v>
                </c:pt>
                <c:pt idx="7">
                  <c:v>1071</c:v>
                </c:pt>
                <c:pt idx="8">
                  <c:v>1107</c:v>
                </c:pt>
                <c:pt idx="9">
                  <c:v>1188</c:v>
                </c:pt>
                <c:pt idx="10">
                  <c:v>1158</c:v>
                </c:pt>
                <c:pt idx="11">
                  <c:v>1018</c:v>
                </c:pt>
                <c:pt idx="12">
                  <c:v>539</c:v>
                </c:pt>
                <c:pt idx="13">
                  <c:v>218</c:v>
                </c:pt>
                <c:pt idx="14">
                  <c:v>110</c:v>
                </c:pt>
                <c:pt idx="15">
                  <c:v>63</c:v>
                </c:pt>
                <c:pt idx="16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FA-414A-9AA9-4186FE6646F1}"/>
            </c:ext>
          </c:extLst>
        </c:ser>
        <c:ser>
          <c:idx val="1"/>
          <c:order val="1"/>
          <c:tx>
            <c:strRef>
              <c:f>'Table 9.15'!$S$62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9.15'!$S$63:$S$79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9.15'!$Y$63:$Y$79</c:f>
              <c:numCache>
                <c:formatCode>#,##0</c:formatCode>
                <c:ptCount val="17"/>
                <c:pt idx="0">
                  <c:v>30</c:v>
                </c:pt>
                <c:pt idx="1">
                  <c:v>316</c:v>
                </c:pt>
                <c:pt idx="2">
                  <c:v>777</c:v>
                </c:pt>
                <c:pt idx="3">
                  <c:v>1387</c:v>
                </c:pt>
                <c:pt idx="4">
                  <c:v>1571</c:v>
                </c:pt>
                <c:pt idx="5">
                  <c:v>997</c:v>
                </c:pt>
                <c:pt idx="6">
                  <c:v>890</c:v>
                </c:pt>
                <c:pt idx="7">
                  <c:v>884</c:v>
                </c:pt>
                <c:pt idx="8">
                  <c:v>1081</c:v>
                </c:pt>
                <c:pt idx="9">
                  <c:v>1124</c:v>
                </c:pt>
                <c:pt idx="10">
                  <c:v>1049</c:v>
                </c:pt>
                <c:pt idx="11">
                  <c:v>839</c:v>
                </c:pt>
                <c:pt idx="12">
                  <c:v>372</c:v>
                </c:pt>
                <c:pt idx="13">
                  <c:v>166</c:v>
                </c:pt>
                <c:pt idx="14">
                  <c:v>53</c:v>
                </c:pt>
                <c:pt idx="15">
                  <c:v>31</c:v>
                </c:pt>
                <c:pt idx="16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FA-414A-9AA9-4186FE664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9.15'!$S$83:$S$90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9.15'!$Y$83:$Y$90</c:f>
              <c:numCache>
                <c:formatCode>#,##0</c:formatCode>
                <c:ptCount val="8"/>
                <c:pt idx="0">
                  <c:v>663</c:v>
                </c:pt>
                <c:pt idx="1">
                  <c:v>491</c:v>
                </c:pt>
                <c:pt idx="2">
                  <c:v>1404</c:v>
                </c:pt>
                <c:pt idx="3">
                  <c:v>344</c:v>
                </c:pt>
                <c:pt idx="4">
                  <c:v>136</c:v>
                </c:pt>
                <c:pt idx="5">
                  <c:v>277</c:v>
                </c:pt>
                <c:pt idx="6">
                  <c:v>1039</c:v>
                </c:pt>
                <c:pt idx="7">
                  <c:v>2018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D7-4D91-9508-3960EE4974BB}"/>
            </c:ext>
          </c:extLst>
        </c:ser>
        <c:ser>
          <c:idx val="1"/>
          <c:order val="1"/>
          <c:tx>
            <c:strRef>
              <c:f>'Table 9.15'!$S$92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9.15'!$S$83:$S$90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9.15'!$Y$93:$Y$100</c:f>
              <c:numCache>
                <c:formatCode>#,##0</c:formatCode>
                <c:ptCount val="8"/>
                <c:pt idx="0">
                  <c:v>467</c:v>
                </c:pt>
                <c:pt idx="1">
                  <c:v>943</c:v>
                </c:pt>
                <c:pt idx="2">
                  <c:v>224</c:v>
                </c:pt>
                <c:pt idx="3">
                  <c:v>1154</c:v>
                </c:pt>
                <c:pt idx="4">
                  <c:v>1068</c:v>
                </c:pt>
                <c:pt idx="5">
                  <c:v>699</c:v>
                </c:pt>
                <c:pt idx="6">
                  <c:v>103</c:v>
                </c:pt>
                <c:pt idx="7">
                  <c:v>1225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D7-4D91-9508-3960EE4974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9.15'!$S$1</c:f>
              <c:strCache>
                <c:ptCount val="1"/>
                <c:pt idx="0">
                  <c:v>Cassowary Coast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9.15'!$U$8:$Y$8</c:f>
              <c:numCache>
                <c:formatCode>#,##0</c:formatCode>
                <c:ptCount val="5"/>
                <c:pt idx="1">
                  <c:v>35337.699999999997</c:v>
                </c:pt>
                <c:pt idx="2">
                  <c:v>35665.4</c:v>
                </c:pt>
                <c:pt idx="3">
                  <c:v>37001.19</c:v>
                </c:pt>
                <c:pt idx="4">
                  <c:v>36000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4E-4998-9FCE-F81BC057DBC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4E-4998-9FCE-F81BC057DB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9.15'!$S$4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9.15'!$V$4:$Z$4</c:f>
              <c:numCache>
                <c:formatCode>#,##0</c:formatCode>
                <c:ptCount val="5"/>
                <c:pt idx="0">
                  <c:v>24400</c:v>
                </c:pt>
                <c:pt idx="1">
                  <c:v>24975</c:v>
                </c:pt>
                <c:pt idx="2">
                  <c:v>26094</c:v>
                </c:pt>
                <c:pt idx="3">
                  <c:v>25763</c:v>
                </c:pt>
                <c:pt idx="4">
                  <c:v>26119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95-485A-87FA-70A75916AF64}"/>
            </c:ext>
          </c:extLst>
        </c:ser>
        <c:ser>
          <c:idx val="1"/>
          <c:order val="1"/>
          <c:tx>
            <c:strRef>
              <c:f>'Table 9.15'!$S$7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9.15'!$V$7:$Z$7</c:f>
              <c:numCache>
                <c:formatCode>#,##0</c:formatCode>
                <c:ptCount val="5"/>
                <c:pt idx="0">
                  <c:v>16233</c:v>
                </c:pt>
                <c:pt idx="1">
                  <c:v>16640</c:v>
                </c:pt>
                <c:pt idx="2">
                  <c:v>17802</c:v>
                </c:pt>
                <c:pt idx="3">
                  <c:v>17593</c:v>
                </c:pt>
                <c:pt idx="4">
                  <c:v>18133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95-485A-87FA-70A75916AF64}"/>
            </c:ext>
          </c:extLst>
        </c:ser>
        <c:ser>
          <c:idx val="2"/>
          <c:order val="2"/>
          <c:tx>
            <c:strRef>
              <c:f>'Table 9.15'!$S$11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9.15'!$V$11:$Z$11</c:f>
              <c:numCache>
                <c:formatCode>#,##0</c:formatCode>
                <c:ptCount val="5"/>
                <c:pt idx="0">
                  <c:v>21067</c:v>
                </c:pt>
                <c:pt idx="1">
                  <c:v>21487</c:v>
                </c:pt>
                <c:pt idx="2">
                  <c:v>22386</c:v>
                </c:pt>
                <c:pt idx="3">
                  <c:v>22188</c:v>
                </c:pt>
                <c:pt idx="4">
                  <c:v>22457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95-485A-87FA-70A75916AF64}"/>
            </c:ext>
          </c:extLst>
        </c:ser>
        <c:ser>
          <c:idx val="3"/>
          <c:order val="3"/>
          <c:tx>
            <c:strRef>
              <c:f>'Table 9.15'!$S$12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9.15'!$V$12:$Z$12</c:f>
              <c:numCache>
                <c:formatCode>#,##0</c:formatCode>
                <c:ptCount val="5"/>
                <c:pt idx="0">
                  <c:v>3331</c:v>
                </c:pt>
                <c:pt idx="1">
                  <c:v>3488</c:v>
                </c:pt>
                <c:pt idx="2">
                  <c:v>3709</c:v>
                </c:pt>
                <c:pt idx="3">
                  <c:v>3572</c:v>
                </c:pt>
                <c:pt idx="4">
                  <c:v>3658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795-485A-87FA-70A75916A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9.15'!$S$1</c:f>
              <c:strCache>
                <c:ptCount val="1"/>
                <c:pt idx="0">
                  <c:v>Cassowary Coast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9.15'!$AB$15:$AB$33</c:f>
              <c:numCache>
                <c:formatCode>0.0%</c:formatCode>
                <c:ptCount val="19"/>
                <c:pt idx="0">
                  <c:v>0.17271613446665135</c:v>
                </c:pt>
                <c:pt idx="1">
                  <c:v>1.248181330882916E-2</c:v>
                </c:pt>
                <c:pt idx="2">
                  <c:v>5.1229037445439926E-2</c:v>
                </c:pt>
                <c:pt idx="3">
                  <c:v>6.9300865303622023E-3</c:v>
                </c:pt>
                <c:pt idx="4">
                  <c:v>5.9154606018837583E-2</c:v>
                </c:pt>
                <c:pt idx="5">
                  <c:v>2.4006432345508845E-2</c:v>
                </c:pt>
                <c:pt idx="6">
                  <c:v>6.7654491155524923E-2</c:v>
                </c:pt>
                <c:pt idx="7">
                  <c:v>6.4974347193506393E-2</c:v>
                </c:pt>
                <c:pt idx="8">
                  <c:v>3.2812619649284017E-2</c:v>
                </c:pt>
                <c:pt idx="9">
                  <c:v>2.7567195037904893E-3</c:v>
                </c:pt>
                <c:pt idx="10">
                  <c:v>1.9603338693621259E-2</c:v>
                </c:pt>
                <c:pt idx="11">
                  <c:v>1.7995252316410137E-2</c:v>
                </c:pt>
                <c:pt idx="12">
                  <c:v>3.2659468565740105E-2</c:v>
                </c:pt>
                <c:pt idx="13">
                  <c:v>0.1310207519718202</c:v>
                </c:pt>
                <c:pt idx="14">
                  <c:v>3.8134619802435099E-2</c:v>
                </c:pt>
                <c:pt idx="15">
                  <c:v>6.5586951527682055E-2</c:v>
                </c:pt>
                <c:pt idx="16">
                  <c:v>8.0251167777012022E-2</c:v>
                </c:pt>
                <c:pt idx="17">
                  <c:v>1.3209280955662761E-2</c:v>
                </c:pt>
                <c:pt idx="18">
                  <c:v>3.242974194042423E-2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0E-43D1-B43B-A8C389BBDEA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0E-43D1-B43B-A8C389BBDE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9.15'!$S$63:$S$79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9.15'!$Z$44:$Z$60</c:f>
              <c:numCache>
                <c:formatCode>#,##0</c:formatCode>
                <c:ptCount val="17"/>
                <c:pt idx="0">
                  <c:v>34</c:v>
                </c:pt>
                <c:pt idx="1">
                  <c:v>321</c:v>
                </c:pt>
                <c:pt idx="2">
                  <c:v>849</c:v>
                </c:pt>
                <c:pt idx="3">
                  <c:v>1578</c:v>
                </c:pt>
                <c:pt idx="4">
                  <c:v>2153</c:v>
                </c:pt>
                <c:pt idx="5">
                  <c:v>1557</c:v>
                </c:pt>
                <c:pt idx="6">
                  <c:v>1239</c:v>
                </c:pt>
                <c:pt idx="7">
                  <c:v>1028</c:v>
                </c:pt>
                <c:pt idx="8">
                  <c:v>1158</c:v>
                </c:pt>
                <c:pt idx="9">
                  <c:v>1208</c:v>
                </c:pt>
                <c:pt idx="10">
                  <c:v>1169</c:v>
                </c:pt>
                <c:pt idx="11">
                  <c:v>1121</c:v>
                </c:pt>
                <c:pt idx="12">
                  <c:v>629</c:v>
                </c:pt>
                <c:pt idx="13">
                  <c:v>234</c:v>
                </c:pt>
                <c:pt idx="14">
                  <c:v>127</c:v>
                </c:pt>
                <c:pt idx="15">
                  <c:v>70</c:v>
                </c:pt>
                <c:pt idx="16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70-4948-8A48-C871691C659B}"/>
            </c:ext>
          </c:extLst>
        </c:ser>
        <c:ser>
          <c:idx val="1"/>
          <c:order val="1"/>
          <c:tx>
            <c:strRef>
              <c:f>'Table 9.15'!$S$62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9.15'!$S$63:$S$79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9.15'!$Z$63:$Z$79</c:f>
              <c:numCache>
                <c:formatCode>#,##0</c:formatCode>
                <c:ptCount val="17"/>
                <c:pt idx="0">
                  <c:v>32</c:v>
                </c:pt>
                <c:pt idx="1">
                  <c:v>328</c:v>
                </c:pt>
                <c:pt idx="2">
                  <c:v>763</c:v>
                </c:pt>
                <c:pt idx="3">
                  <c:v>1184</c:v>
                </c:pt>
                <c:pt idx="4">
                  <c:v>1533</c:v>
                </c:pt>
                <c:pt idx="5">
                  <c:v>1026</c:v>
                </c:pt>
                <c:pt idx="6">
                  <c:v>897</c:v>
                </c:pt>
                <c:pt idx="7">
                  <c:v>949</c:v>
                </c:pt>
                <c:pt idx="8">
                  <c:v>1055</c:v>
                </c:pt>
                <c:pt idx="9">
                  <c:v>1135</c:v>
                </c:pt>
                <c:pt idx="10">
                  <c:v>1087</c:v>
                </c:pt>
                <c:pt idx="11">
                  <c:v>877</c:v>
                </c:pt>
                <c:pt idx="12">
                  <c:v>431</c:v>
                </c:pt>
                <c:pt idx="13">
                  <c:v>185</c:v>
                </c:pt>
                <c:pt idx="14">
                  <c:v>73</c:v>
                </c:pt>
                <c:pt idx="15">
                  <c:v>40</c:v>
                </c:pt>
                <c:pt idx="16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70-4948-8A48-C871691C65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9.15'!$Z$83:$Z$90</c:f>
              <c:numCache>
                <c:formatCode>#,##0</c:formatCode>
                <c:ptCount val="8"/>
                <c:pt idx="0">
                  <c:v>736</c:v>
                </c:pt>
                <c:pt idx="1">
                  <c:v>532</c:v>
                </c:pt>
                <c:pt idx="2">
                  <c:v>1449</c:v>
                </c:pt>
                <c:pt idx="3">
                  <c:v>371</c:v>
                </c:pt>
                <c:pt idx="4">
                  <c:v>140</c:v>
                </c:pt>
                <c:pt idx="5">
                  <c:v>274</c:v>
                </c:pt>
                <c:pt idx="6">
                  <c:v>1080</c:v>
                </c:pt>
                <c:pt idx="7">
                  <c:v>2116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EC-4743-BD46-1AD945D98A42}"/>
            </c:ext>
          </c:extLst>
        </c:ser>
        <c:ser>
          <c:idx val="1"/>
          <c:order val="1"/>
          <c:tx>
            <c:strRef>
              <c:f>'Table 9.15'!$S$92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9.15'!$S$83:$S$90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9.15'!$Z$93:$Z$100</c:f>
              <c:numCache>
                <c:formatCode>#,##0</c:formatCode>
                <c:ptCount val="8"/>
                <c:pt idx="0">
                  <c:v>496</c:v>
                </c:pt>
                <c:pt idx="1">
                  <c:v>991</c:v>
                </c:pt>
                <c:pt idx="2">
                  <c:v>224</c:v>
                </c:pt>
                <c:pt idx="3">
                  <c:v>1168</c:v>
                </c:pt>
                <c:pt idx="4">
                  <c:v>1084</c:v>
                </c:pt>
                <c:pt idx="5">
                  <c:v>701</c:v>
                </c:pt>
                <c:pt idx="6">
                  <c:v>116</c:v>
                </c:pt>
                <c:pt idx="7">
                  <c:v>1261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EC-4743-BD46-1AD945D98A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9.2'!$S$1</c:f>
              <c:strCache>
                <c:ptCount val="1"/>
                <c:pt idx="0">
                  <c:v>Balonne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9.2'!$U$8:$Y$8</c:f>
              <c:numCache>
                <c:formatCode>#,##0</c:formatCode>
                <c:ptCount val="5"/>
                <c:pt idx="1">
                  <c:v>32116.5</c:v>
                </c:pt>
                <c:pt idx="2">
                  <c:v>33276</c:v>
                </c:pt>
                <c:pt idx="3">
                  <c:v>32010.53</c:v>
                </c:pt>
                <c:pt idx="4">
                  <c:v>36389.199999999997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51-478C-98DD-232EB382419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51-478C-98DD-232EB38241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9.15'!$S$1</c:f>
              <c:strCache>
                <c:ptCount val="1"/>
                <c:pt idx="0">
                  <c:v>Cassowary Coast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9.15'!$V$8:$Z$8</c:f>
              <c:numCache>
                <c:formatCode>#,##0</c:formatCode>
                <c:ptCount val="5"/>
                <c:pt idx="0">
                  <c:v>35337.699999999997</c:v>
                </c:pt>
                <c:pt idx="1">
                  <c:v>35665.4</c:v>
                </c:pt>
                <c:pt idx="2">
                  <c:v>37001.19</c:v>
                </c:pt>
                <c:pt idx="3">
                  <c:v>36000</c:v>
                </c:pt>
                <c:pt idx="4">
                  <c:v>35852.94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68-4B69-B967-58B7BF31C1A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42360.26</c:v>
                </c:pt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68-4B69-B967-58B7BF31C1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9.16'!$S$4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9.16'!$U$2:$Y$2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9.16'!$U$4:$Y$4</c:f>
              <c:numCache>
                <c:formatCode>#,##0</c:formatCode>
                <c:ptCount val="5"/>
                <c:pt idx="1">
                  <c:v>20343</c:v>
                </c:pt>
                <c:pt idx="2">
                  <c:v>22147</c:v>
                </c:pt>
                <c:pt idx="3">
                  <c:v>25550</c:v>
                </c:pt>
                <c:pt idx="4">
                  <c:v>24466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7A-4429-BF5E-6681284C419B}"/>
            </c:ext>
          </c:extLst>
        </c:ser>
        <c:ser>
          <c:idx val="1"/>
          <c:order val="1"/>
          <c:tx>
            <c:strRef>
              <c:f>'Table 9.16'!$S$7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9.16'!$U$2:$Y$2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9.16'!$U$7:$Y$7</c:f>
              <c:numCache>
                <c:formatCode>#,##0</c:formatCode>
                <c:ptCount val="5"/>
                <c:pt idx="1">
                  <c:v>14209</c:v>
                </c:pt>
                <c:pt idx="2">
                  <c:v>15122</c:v>
                </c:pt>
                <c:pt idx="3">
                  <c:v>17334</c:v>
                </c:pt>
                <c:pt idx="4">
                  <c:v>16478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7A-4429-BF5E-6681284C419B}"/>
            </c:ext>
          </c:extLst>
        </c:ser>
        <c:ser>
          <c:idx val="2"/>
          <c:order val="2"/>
          <c:tx>
            <c:strRef>
              <c:f>'Table 9.16'!$S$11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9.16'!$U$2:$Y$2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9.16'!$U$11:$Y$11</c:f>
              <c:numCache>
                <c:formatCode>#,##0</c:formatCode>
                <c:ptCount val="5"/>
                <c:pt idx="1">
                  <c:v>18373</c:v>
                </c:pt>
                <c:pt idx="2">
                  <c:v>19874</c:v>
                </c:pt>
                <c:pt idx="3">
                  <c:v>22321</c:v>
                </c:pt>
                <c:pt idx="4">
                  <c:v>21913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7A-4429-BF5E-6681284C419B}"/>
            </c:ext>
          </c:extLst>
        </c:ser>
        <c:ser>
          <c:idx val="3"/>
          <c:order val="3"/>
          <c:tx>
            <c:strRef>
              <c:f>'Table 9.16'!$S$12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9.16'!$U$2:$Y$2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9.16'!$U$12:$Y$12</c:f>
              <c:numCache>
                <c:formatCode>#,##0</c:formatCode>
                <c:ptCount val="5"/>
                <c:pt idx="1">
                  <c:v>1973</c:v>
                </c:pt>
                <c:pt idx="2">
                  <c:v>2273</c:v>
                </c:pt>
                <c:pt idx="3">
                  <c:v>3232</c:v>
                </c:pt>
                <c:pt idx="4">
                  <c:v>2553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87A-4429-BF5E-6681284C41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9.16'!$S$1</c:f>
              <c:strCache>
                <c:ptCount val="1"/>
                <c:pt idx="0">
                  <c:v>Central Highlands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9.16'!$AB$15:$AB$33</c:f>
              <c:numCache>
                <c:formatCode>0.0%</c:formatCode>
                <c:ptCount val="19"/>
                <c:pt idx="0">
                  <c:v>0.10628394103956555</c:v>
                </c:pt>
                <c:pt idx="1">
                  <c:v>0.1048431785437216</c:v>
                </c:pt>
                <c:pt idx="2">
                  <c:v>3.0551553437511543E-2</c:v>
                </c:pt>
                <c:pt idx="3">
                  <c:v>8.8662307436551038E-3</c:v>
                </c:pt>
                <c:pt idx="4">
                  <c:v>6.8824116147622738E-2</c:v>
                </c:pt>
                <c:pt idx="5">
                  <c:v>3.2620340611031071E-2</c:v>
                </c:pt>
                <c:pt idx="6">
                  <c:v>7.7394805866489336E-2</c:v>
                </c:pt>
                <c:pt idx="7">
                  <c:v>7.6101813883039646E-2</c:v>
                </c:pt>
                <c:pt idx="8">
                  <c:v>2.8261110495400643E-2</c:v>
                </c:pt>
                <c:pt idx="9">
                  <c:v>2.8076397354907827E-3</c:v>
                </c:pt>
                <c:pt idx="10">
                  <c:v>1.5552846429494994E-2</c:v>
                </c:pt>
                <c:pt idx="11">
                  <c:v>2.597066755328974E-2</c:v>
                </c:pt>
                <c:pt idx="12">
                  <c:v>4.4331153718275521E-2</c:v>
                </c:pt>
                <c:pt idx="13">
                  <c:v>0.11825335254349995</c:v>
                </c:pt>
                <c:pt idx="14">
                  <c:v>3.579740662750748E-2</c:v>
                </c:pt>
                <c:pt idx="15">
                  <c:v>6.0512024825446084E-2</c:v>
                </c:pt>
                <c:pt idx="16">
                  <c:v>4.8320957552920311E-2</c:v>
                </c:pt>
                <c:pt idx="17">
                  <c:v>4.9503121652074329E-3</c:v>
                </c:pt>
                <c:pt idx="18">
                  <c:v>5.1276367800805349E-2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57-443B-9715-B6377AA8003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57-443B-9715-B6377AA800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9.16'!$S$63:$S$79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9.16'!$Y$44:$Y$60</c:f>
              <c:numCache>
                <c:formatCode>#,##0</c:formatCode>
                <c:ptCount val="17"/>
                <c:pt idx="0">
                  <c:v>37</c:v>
                </c:pt>
                <c:pt idx="1">
                  <c:v>415</c:v>
                </c:pt>
                <c:pt idx="2">
                  <c:v>862</c:v>
                </c:pt>
                <c:pt idx="3">
                  <c:v>1190</c:v>
                </c:pt>
                <c:pt idx="4">
                  <c:v>1862</c:v>
                </c:pt>
                <c:pt idx="5">
                  <c:v>1543</c:v>
                </c:pt>
                <c:pt idx="6">
                  <c:v>1569</c:v>
                </c:pt>
                <c:pt idx="7">
                  <c:v>1262</c:v>
                </c:pt>
                <c:pt idx="8">
                  <c:v>1323</c:v>
                </c:pt>
                <c:pt idx="9">
                  <c:v>1056</c:v>
                </c:pt>
                <c:pt idx="10">
                  <c:v>1010</c:v>
                </c:pt>
                <c:pt idx="11">
                  <c:v>694</c:v>
                </c:pt>
                <c:pt idx="12">
                  <c:v>300</c:v>
                </c:pt>
                <c:pt idx="13">
                  <c:v>128</c:v>
                </c:pt>
                <c:pt idx="14">
                  <c:v>58</c:v>
                </c:pt>
                <c:pt idx="15">
                  <c:v>16</c:v>
                </c:pt>
                <c:pt idx="1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0F-4452-83C4-9E79EABFA626}"/>
            </c:ext>
          </c:extLst>
        </c:ser>
        <c:ser>
          <c:idx val="1"/>
          <c:order val="1"/>
          <c:tx>
            <c:strRef>
              <c:f>'Table 9.16'!$S$62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9.16'!$S$63:$S$79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9.16'!$Y$63:$Y$79</c:f>
              <c:numCache>
                <c:formatCode>#,##0</c:formatCode>
                <c:ptCount val="17"/>
                <c:pt idx="0">
                  <c:v>34</c:v>
                </c:pt>
                <c:pt idx="1">
                  <c:v>462</c:v>
                </c:pt>
                <c:pt idx="2">
                  <c:v>773</c:v>
                </c:pt>
                <c:pt idx="3">
                  <c:v>1057</c:v>
                </c:pt>
                <c:pt idx="4">
                  <c:v>1464</c:v>
                </c:pt>
                <c:pt idx="5">
                  <c:v>1354</c:v>
                </c:pt>
                <c:pt idx="6">
                  <c:v>1292</c:v>
                </c:pt>
                <c:pt idx="7">
                  <c:v>1097</c:v>
                </c:pt>
                <c:pt idx="8">
                  <c:v>1102</c:v>
                </c:pt>
                <c:pt idx="9">
                  <c:v>897</c:v>
                </c:pt>
                <c:pt idx="10">
                  <c:v>833</c:v>
                </c:pt>
                <c:pt idx="11">
                  <c:v>442</c:v>
                </c:pt>
                <c:pt idx="12">
                  <c:v>208</c:v>
                </c:pt>
                <c:pt idx="13">
                  <c:v>69</c:v>
                </c:pt>
                <c:pt idx="14">
                  <c:v>30</c:v>
                </c:pt>
                <c:pt idx="15">
                  <c:v>12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0F-4452-83C4-9E79EABFA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9.16'!$S$83:$S$90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9.16'!$Y$83:$Y$90</c:f>
              <c:numCache>
                <c:formatCode>#,##0</c:formatCode>
                <c:ptCount val="8"/>
                <c:pt idx="0">
                  <c:v>601</c:v>
                </c:pt>
                <c:pt idx="1">
                  <c:v>554</c:v>
                </c:pt>
                <c:pt idx="2">
                  <c:v>2080</c:v>
                </c:pt>
                <c:pt idx="3">
                  <c:v>198</c:v>
                </c:pt>
                <c:pt idx="4">
                  <c:v>164</c:v>
                </c:pt>
                <c:pt idx="5">
                  <c:v>234</c:v>
                </c:pt>
                <c:pt idx="6">
                  <c:v>2247</c:v>
                </c:pt>
                <c:pt idx="7">
                  <c:v>1185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C4-42A1-BD50-4A1A975BDEA6}"/>
            </c:ext>
          </c:extLst>
        </c:ser>
        <c:ser>
          <c:idx val="1"/>
          <c:order val="1"/>
          <c:tx>
            <c:strRef>
              <c:f>'Table 9.16'!$S$92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9.16'!$S$83:$S$90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9.16'!$Y$93:$Y$100</c:f>
              <c:numCache>
                <c:formatCode>#,##0</c:formatCode>
                <c:ptCount val="8"/>
                <c:pt idx="0">
                  <c:v>455</c:v>
                </c:pt>
                <c:pt idx="1">
                  <c:v>980</c:v>
                </c:pt>
                <c:pt idx="2">
                  <c:v>288</c:v>
                </c:pt>
                <c:pt idx="3">
                  <c:v>919</c:v>
                </c:pt>
                <c:pt idx="4">
                  <c:v>1295</c:v>
                </c:pt>
                <c:pt idx="5">
                  <c:v>797</c:v>
                </c:pt>
                <c:pt idx="6">
                  <c:v>362</c:v>
                </c:pt>
                <c:pt idx="7">
                  <c:v>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C4-42A1-BD50-4A1A975BDE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9.16'!$S$1</c:f>
              <c:strCache>
                <c:ptCount val="1"/>
                <c:pt idx="0">
                  <c:v>Central Highlands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9.16'!$U$8:$Y$8</c:f>
              <c:numCache>
                <c:formatCode>#,##0</c:formatCode>
                <c:ptCount val="5"/>
                <c:pt idx="1">
                  <c:v>50346</c:v>
                </c:pt>
                <c:pt idx="2">
                  <c:v>48511.96</c:v>
                </c:pt>
                <c:pt idx="3">
                  <c:v>50260</c:v>
                </c:pt>
                <c:pt idx="4">
                  <c:v>51615.040000000001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21-486F-8353-8C3EF17A255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21-486F-8353-8C3EF17A25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9.16'!$S$4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9.16'!$V$4:$Z$4</c:f>
              <c:numCache>
                <c:formatCode>#,##0</c:formatCode>
                <c:ptCount val="5"/>
                <c:pt idx="0">
                  <c:v>20343</c:v>
                </c:pt>
                <c:pt idx="1">
                  <c:v>22147</c:v>
                </c:pt>
                <c:pt idx="2">
                  <c:v>25550</c:v>
                </c:pt>
                <c:pt idx="3">
                  <c:v>24466</c:v>
                </c:pt>
                <c:pt idx="4">
                  <c:v>27069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52-466C-8DA1-4BDBC5DB8FC2}"/>
            </c:ext>
          </c:extLst>
        </c:ser>
        <c:ser>
          <c:idx val="1"/>
          <c:order val="1"/>
          <c:tx>
            <c:strRef>
              <c:f>'Table 9.16'!$S$7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9.16'!$V$7:$Z$7</c:f>
              <c:numCache>
                <c:formatCode>#,##0</c:formatCode>
                <c:ptCount val="5"/>
                <c:pt idx="0">
                  <c:v>14209</c:v>
                </c:pt>
                <c:pt idx="1">
                  <c:v>15122</c:v>
                </c:pt>
                <c:pt idx="2">
                  <c:v>17334</c:v>
                </c:pt>
                <c:pt idx="3">
                  <c:v>16478</c:v>
                </c:pt>
                <c:pt idx="4">
                  <c:v>18087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52-466C-8DA1-4BDBC5DB8FC2}"/>
            </c:ext>
          </c:extLst>
        </c:ser>
        <c:ser>
          <c:idx val="2"/>
          <c:order val="2"/>
          <c:tx>
            <c:strRef>
              <c:f>'Table 9.16'!$S$11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9.16'!$V$11:$Z$11</c:f>
              <c:numCache>
                <c:formatCode>#,##0</c:formatCode>
                <c:ptCount val="5"/>
                <c:pt idx="0">
                  <c:v>18373</c:v>
                </c:pt>
                <c:pt idx="1">
                  <c:v>19874</c:v>
                </c:pt>
                <c:pt idx="2">
                  <c:v>22321</c:v>
                </c:pt>
                <c:pt idx="3">
                  <c:v>21913</c:v>
                </c:pt>
                <c:pt idx="4">
                  <c:v>23923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52-466C-8DA1-4BDBC5DB8FC2}"/>
            </c:ext>
          </c:extLst>
        </c:ser>
        <c:ser>
          <c:idx val="3"/>
          <c:order val="3"/>
          <c:tx>
            <c:strRef>
              <c:f>'Table 9.16'!$S$12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9.16'!$V$12:$Z$12</c:f>
              <c:numCache>
                <c:formatCode>#,##0</c:formatCode>
                <c:ptCount val="5"/>
                <c:pt idx="0">
                  <c:v>1973</c:v>
                </c:pt>
                <c:pt idx="1">
                  <c:v>2273</c:v>
                </c:pt>
                <c:pt idx="2">
                  <c:v>3232</c:v>
                </c:pt>
                <c:pt idx="3">
                  <c:v>2553</c:v>
                </c:pt>
                <c:pt idx="4">
                  <c:v>3151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F52-466C-8DA1-4BDBC5DB8F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9.16'!$S$1</c:f>
              <c:strCache>
                <c:ptCount val="1"/>
                <c:pt idx="0">
                  <c:v>Central Highlands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9.16'!$AB$15:$AB$33</c:f>
              <c:numCache>
                <c:formatCode>0.0%</c:formatCode>
                <c:ptCount val="19"/>
                <c:pt idx="0">
                  <c:v>0.10628394103956555</c:v>
                </c:pt>
                <c:pt idx="1">
                  <c:v>0.1048431785437216</c:v>
                </c:pt>
                <c:pt idx="2">
                  <c:v>3.0551553437511543E-2</c:v>
                </c:pt>
                <c:pt idx="3">
                  <c:v>8.8662307436551038E-3</c:v>
                </c:pt>
                <c:pt idx="4">
                  <c:v>6.8824116147622738E-2</c:v>
                </c:pt>
                <c:pt idx="5">
                  <c:v>3.2620340611031071E-2</c:v>
                </c:pt>
                <c:pt idx="6">
                  <c:v>7.7394805866489336E-2</c:v>
                </c:pt>
                <c:pt idx="7">
                  <c:v>7.6101813883039646E-2</c:v>
                </c:pt>
                <c:pt idx="8">
                  <c:v>2.8261110495400643E-2</c:v>
                </c:pt>
                <c:pt idx="9">
                  <c:v>2.8076397354907827E-3</c:v>
                </c:pt>
                <c:pt idx="10">
                  <c:v>1.5552846429494994E-2</c:v>
                </c:pt>
                <c:pt idx="11">
                  <c:v>2.597066755328974E-2</c:v>
                </c:pt>
                <c:pt idx="12">
                  <c:v>4.4331153718275521E-2</c:v>
                </c:pt>
                <c:pt idx="13">
                  <c:v>0.11825335254349995</c:v>
                </c:pt>
                <c:pt idx="14">
                  <c:v>3.579740662750748E-2</c:v>
                </c:pt>
                <c:pt idx="15">
                  <c:v>6.0512024825446084E-2</c:v>
                </c:pt>
                <c:pt idx="16">
                  <c:v>4.8320957552920311E-2</c:v>
                </c:pt>
                <c:pt idx="17">
                  <c:v>4.9503121652074329E-3</c:v>
                </c:pt>
                <c:pt idx="18">
                  <c:v>5.1276367800805349E-2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25-4B9B-A306-9B381A89CA8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25-4B9B-A306-9B381A89CA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9.16'!$S$63:$S$79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9.16'!$Z$44:$Z$60</c:f>
              <c:numCache>
                <c:formatCode>#,##0</c:formatCode>
                <c:ptCount val="17"/>
                <c:pt idx="0">
                  <c:v>53</c:v>
                </c:pt>
                <c:pt idx="1">
                  <c:v>409</c:v>
                </c:pt>
                <c:pt idx="2">
                  <c:v>1013</c:v>
                </c:pt>
                <c:pt idx="3">
                  <c:v>1374</c:v>
                </c:pt>
                <c:pt idx="4">
                  <c:v>2111</c:v>
                </c:pt>
                <c:pt idx="5">
                  <c:v>1753</c:v>
                </c:pt>
                <c:pt idx="6">
                  <c:v>1596</c:v>
                </c:pt>
                <c:pt idx="7">
                  <c:v>1346</c:v>
                </c:pt>
                <c:pt idx="8">
                  <c:v>1389</c:v>
                </c:pt>
                <c:pt idx="9">
                  <c:v>1187</c:v>
                </c:pt>
                <c:pt idx="10">
                  <c:v>1092</c:v>
                </c:pt>
                <c:pt idx="11">
                  <c:v>864</c:v>
                </c:pt>
                <c:pt idx="12">
                  <c:v>384</c:v>
                </c:pt>
                <c:pt idx="13">
                  <c:v>145</c:v>
                </c:pt>
                <c:pt idx="14">
                  <c:v>88</c:v>
                </c:pt>
                <c:pt idx="15">
                  <c:v>31</c:v>
                </c:pt>
                <c:pt idx="1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F5-46F3-82DB-2BBF20AABF86}"/>
            </c:ext>
          </c:extLst>
        </c:ser>
        <c:ser>
          <c:idx val="1"/>
          <c:order val="1"/>
          <c:tx>
            <c:strRef>
              <c:f>'Table 9.16'!$S$62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9.16'!$S$63:$S$79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9.16'!$Z$63:$Z$79</c:f>
              <c:numCache>
                <c:formatCode>#,##0</c:formatCode>
                <c:ptCount val="17"/>
                <c:pt idx="0">
                  <c:v>56</c:v>
                </c:pt>
                <c:pt idx="1">
                  <c:v>432</c:v>
                </c:pt>
                <c:pt idx="2">
                  <c:v>883</c:v>
                </c:pt>
                <c:pt idx="3">
                  <c:v>1205</c:v>
                </c:pt>
                <c:pt idx="4">
                  <c:v>1687</c:v>
                </c:pt>
                <c:pt idx="5">
                  <c:v>1449</c:v>
                </c:pt>
                <c:pt idx="6">
                  <c:v>1343</c:v>
                </c:pt>
                <c:pt idx="7">
                  <c:v>1206</c:v>
                </c:pt>
                <c:pt idx="8">
                  <c:v>1154</c:v>
                </c:pt>
                <c:pt idx="9">
                  <c:v>927</c:v>
                </c:pt>
                <c:pt idx="10">
                  <c:v>927</c:v>
                </c:pt>
                <c:pt idx="11">
                  <c:v>526</c:v>
                </c:pt>
                <c:pt idx="12">
                  <c:v>227</c:v>
                </c:pt>
                <c:pt idx="13">
                  <c:v>111</c:v>
                </c:pt>
                <c:pt idx="14">
                  <c:v>50</c:v>
                </c:pt>
                <c:pt idx="15">
                  <c:v>22</c:v>
                </c:pt>
                <c:pt idx="1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F5-46F3-82DB-2BBF20AAB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9.16'!$Z$83:$Z$90</c:f>
              <c:numCache>
                <c:formatCode>#,##0</c:formatCode>
                <c:ptCount val="8"/>
                <c:pt idx="0">
                  <c:v>682</c:v>
                </c:pt>
                <c:pt idx="1">
                  <c:v>550</c:v>
                </c:pt>
                <c:pt idx="2">
                  <c:v>2162</c:v>
                </c:pt>
                <c:pt idx="3">
                  <c:v>214</c:v>
                </c:pt>
                <c:pt idx="4">
                  <c:v>167</c:v>
                </c:pt>
                <c:pt idx="5">
                  <c:v>250</c:v>
                </c:pt>
                <c:pt idx="6">
                  <c:v>2243</c:v>
                </c:pt>
                <c:pt idx="7">
                  <c:v>1295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B6-48AD-8FB8-210250F08163}"/>
            </c:ext>
          </c:extLst>
        </c:ser>
        <c:ser>
          <c:idx val="1"/>
          <c:order val="1"/>
          <c:tx>
            <c:strRef>
              <c:f>'Table 9.16'!$S$92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9.16'!$S$83:$S$90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9.16'!$Z$93:$Z$100</c:f>
              <c:numCache>
                <c:formatCode>#,##0</c:formatCode>
                <c:ptCount val="8"/>
                <c:pt idx="0">
                  <c:v>501</c:v>
                </c:pt>
                <c:pt idx="1">
                  <c:v>1053</c:v>
                </c:pt>
                <c:pt idx="2">
                  <c:v>280</c:v>
                </c:pt>
                <c:pt idx="3">
                  <c:v>894</c:v>
                </c:pt>
                <c:pt idx="4">
                  <c:v>1346</c:v>
                </c:pt>
                <c:pt idx="5">
                  <c:v>844</c:v>
                </c:pt>
                <c:pt idx="6">
                  <c:v>401</c:v>
                </c:pt>
                <c:pt idx="7">
                  <c:v>1020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B6-48AD-8FB8-210250F08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9.2'!$V$4:$Z$4</c:f>
              <c:numCache>
                <c:formatCode>#,##0</c:formatCode>
                <c:ptCount val="5"/>
                <c:pt idx="0">
                  <c:v>3395</c:v>
                </c:pt>
                <c:pt idx="1">
                  <c:v>3680</c:v>
                </c:pt>
                <c:pt idx="2">
                  <c:v>4511</c:v>
                </c:pt>
                <c:pt idx="3">
                  <c:v>3694</c:v>
                </c:pt>
                <c:pt idx="4">
                  <c:v>4016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FE-4BBD-881D-1BF94A6F469E}"/>
            </c:ext>
          </c:extLst>
        </c:ser>
        <c:ser>
          <c:idx val="1"/>
          <c:order val="1"/>
          <c:tx>
            <c:strRef>
              <c:f>'Table 9.2'!$S$7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9.2'!$V$7:$Z$7</c:f>
              <c:numCache>
                <c:formatCode>#,##0</c:formatCode>
                <c:ptCount val="5"/>
                <c:pt idx="0">
                  <c:v>2208</c:v>
                </c:pt>
                <c:pt idx="1">
                  <c:v>2308</c:v>
                </c:pt>
                <c:pt idx="2">
                  <c:v>2892</c:v>
                </c:pt>
                <c:pt idx="3">
                  <c:v>2436</c:v>
                </c:pt>
                <c:pt idx="4">
                  <c:v>2665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FE-4BBD-881D-1BF94A6F469E}"/>
            </c:ext>
          </c:extLst>
        </c:ser>
        <c:ser>
          <c:idx val="2"/>
          <c:order val="2"/>
          <c:tx>
            <c:strRef>
              <c:f>'Table 9.2'!$S$11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9.2'!$V$11:$Z$11</c:f>
              <c:numCache>
                <c:formatCode>#,##0</c:formatCode>
                <c:ptCount val="5"/>
                <c:pt idx="0">
                  <c:v>2822</c:v>
                </c:pt>
                <c:pt idx="1">
                  <c:v>3100</c:v>
                </c:pt>
                <c:pt idx="2">
                  <c:v>3664</c:v>
                </c:pt>
                <c:pt idx="3">
                  <c:v>3069</c:v>
                </c:pt>
                <c:pt idx="4">
                  <c:v>3260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FE-4BBD-881D-1BF94A6F469E}"/>
            </c:ext>
          </c:extLst>
        </c:ser>
        <c:ser>
          <c:idx val="3"/>
          <c:order val="3"/>
          <c:tx>
            <c:strRef>
              <c:f>'Table 9.2'!$S$12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9.2'!$V$12:$Z$12</c:f>
              <c:numCache>
                <c:formatCode>#,##0</c:formatCode>
                <c:ptCount val="5"/>
                <c:pt idx="0">
                  <c:v>565</c:v>
                </c:pt>
                <c:pt idx="1">
                  <c:v>580</c:v>
                </c:pt>
                <c:pt idx="2">
                  <c:v>844</c:v>
                </c:pt>
                <c:pt idx="3">
                  <c:v>624</c:v>
                </c:pt>
                <c:pt idx="4">
                  <c:v>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1FE-4BBD-881D-1BF94A6F46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9.16'!$S$1</c:f>
              <c:strCache>
                <c:ptCount val="1"/>
                <c:pt idx="0">
                  <c:v>Central Highlands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9.16'!$V$8:$Z$8</c:f>
              <c:numCache>
                <c:formatCode>#,##0</c:formatCode>
                <c:ptCount val="5"/>
                <c:pt idx="0">
                  <c:v>50346</c:v>
                </c:pt>
                <c:pt idx="1">
                  <c:v>48511.96</c:v>
                </c:pt>
                <c:pt idx="2">
                  <c:v>50260</c:v>
                </c:pt>
                <c:pt idx="3">
                  <c:v>51615.040000000001</c:v>
                </c:pt>
                <c:pt idx="4">
                  <c:v>49390.26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7F-4CB7-95F4-6492DAB9B08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42360.26</c:v>
                </c:pt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7F-4CB7-95F4-6492DAB9B0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9.17'!$S$4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9.17'!$U$2:$Y$2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9.17'!$U$4:$Y$4</c:f>
              <c:numCache>
                <c:formatCode>#,##0</c:formatCode>
                <c:ptCount val="5"/>
                <c:pt idx="1">
                  <c:v>6582</c:v>
                </c:pt>
                <c:pt idx="2">
                  <c:v>7324</c:v>
                </c:pt>
                <c:pt idx="3">
                  <c:v>8428</c:v>
                </c:pt>
                <c:pt idx="4">
                  <c:v>7846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E6-4C71-AF40-BFF105CB78B0}"/>
            </c:ext>
          </c:extLst>
        </c:ser>
        <c:ser>
          <c:idx val="1"/>
          <c:order val="1"/>
          <c:tx>
            <c:strRef>
              <c:f>'Table 9.17'!$S$7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9.17'!$U$2:$Y$2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9.17'!$U$7:$Y$7</c:f>
              <c:numCache>
                <c:formatCode>#,##0</c:formatCode>
                <c:ptCount val="5"/>
                <c:pt idx="1">
                  <c:v>4794</c:v>
                </c:pt>
                <c:pt idx="2">
                  <c:v>5135</c:v>
                </c:pt>
                <c:pt idx="3">
                  <c:v>5926</c:v>
                </c:pt>
                <c:pt idx="4">
                  <c:v>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E6-4C71-AF40-BFF105CB78B0}"/>
            </c:ext>
          </c:extLst>
        </c:ser>
        <c:ser>
          <c:idx val="2"/>
          <c:order val="2"/>
          <c:tx>
            <c:strRef>
              <c:f>'Table 9.17'!$S$11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9.17'!$U$2:$Y$2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9.17'!$U$11:$Y$11</c:f>
              <c:numCache>
                <c:formatCode>#,##0</c:formatCode>
                <c:ptCount val="5"/>
                <c:pt idx="1">
                  <c:v>5629</c:v>
                </c:pt>
                <c:pt idx="2">
                  <c:v>6305</c:v>
                </c:pt>
                <c:pt idx="3">
                  <c:v>7108</c:v>
                </c:pt>
                <c:pt idx="4">
                  <c:v>6767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E6-4C71-AF40-BFF105CB78B0}"/>
            </c:ext>
          </c:extLst>
        </c:ser>
        <c:ser>
          <c:idx val="3"/>
          <c:order val="3"/>
          <c:tx>
            <c:strRef>
              <c:f>'Table 9.17'!$S$12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9.17'!$U$2:$Y$2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9.17'!$U$12:$Y$12</c:f>
              <c:numCache>
                <c:formatCode>#,##0</c:formatCode>
                <c:ptCount val="5"/>
                <c:pt idx="1">
                  <c:v>954</c:v>
                </c:pt>
                <c:pt idx="2">
                  <c:v>1019</c:v>
                </c:pt>
                <c:pt idx="3">
                  <c:v>1321</c:v>
                </c:pt>
                <c:pt idx="4">
                  <c:v>1081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5E6-4C71-AF40-BFF105CB78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9.17'!$S$1</c:f>
              <c:strCache>
                <c:ptCount val="1"/>
                <c:pt idx="0">
                  <c:v>Charters Towers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9.17'!$AB$15:$AB$33</c:f>
              <c:numCache>
                <c:formatCode>0.0%</c:formatCode>
                <c:ptCount val="19"/>
                <c:pt idx="0">
                  <c:v>0.10292056074766355</c:v>
                </c:pt>
                <c:pt idx="1">
                  <c:v>8.9252336448598132E-2</c:v>
                </c:pt>
                <c:pt idx="2">
                  <c:v>3.9135514018691586E-2</c:v>
                </c:pt>
                <c:pt idx="3">
                  <c:v>3.2710280373831778E-3</c:v>
                </c:pt>
                <c:pt idx="4">
                  <c:v>6.1214953271028036E-2</c:v>
                </c:pt>
                <c:pt idx="5">
                  <c:v>2.2897196261682243E-2</c:v>
                </c:pt>
                <c:pt idx="6">
                  <c:v>8.2009345794392521E-2</c:v>
                </c:pt>
                <c:pt idx="7">
                  <c:v>6.4135514018691595E-2</c:v>
                </c:pt>
                <c:pt idx="8">
                  <c:v>3.4462616822429903E-2</c:v>
                </c:pt>
                <c:pt idx="9">
                  <c:v>3.3878504672897195E-3</c:v>
                </c:pt>
                <c:pt idx="10">
                  <c:v>1.647196261682243E-2</c:v>
                </c:pt>
                <c:pt idx="11">
                  <c:v>1.4953271028037384E-2</c:v>
                </c:pt>
                <c:pt idx="12">
                  <c:v>2.6985981308411216E-2</c:v>
                </c:pt>
                <c:pt idx="13">
                  <c:v>6.2032710280373833E-2</c:v>
                </c:pt>
                <c:pt idx="14">
                  <c:v>4.9299065420560749E-2</c:v>
                </c:pt>
                <c:pt idx="15">
                  <c:v>9.4626168224299062E-2</c:v>
                </c:pt>
                <c:pt idx="16">
                  <c:v>0.11810747663551402</c:v>
                </c:pt>
                <c:pt idx="17">
                  <c:v>5.7242990654205609E-3</c:v>
                </c:pt>
                <c:pt idx="18">
                  <c:v>3.1892523364485982E-2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19-4524-8576-B79257BCD93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19-4524-8576-B79257BCD9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9.17'!$S$63:$S$79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9.17'!$Y$44:$Y$60</c:f>
              <c:numCache>
                <c:formatCode>#,##0</c:formatCode>
                <c:ptCount val="17"/>
                <c:pt idx="0">
                  <c:v>13</c:v>
                </c:pt>
                <c:pt idx="1">
                  <c:v>158</c:v>
                </c:pt>
                <c:pt idx="2">
                  <c:v>250</c:v>
                </c:pt>
                <c:pt idx="3">
                  <c:v>293</c:v>
                </c:pt>
                <c:pt idx="4">
                  <c:v>431</c:v>
                </c:pt>
                <c:pt idx="5">
                  <c:v>360</c:v>
                </c:pt>
                <c:pt idx="6">
                  <c:v>387</c:v>
                </c:pt>
                <c:pt idx="7">
                  <c:v>353</c:v>
                </c:pt>
                <c:pt idx="8">
                  <c:v>448</c:v>
                </c:pt>
                <c:pt idx="9">
                  <c:v>396</c:v>
                </c:pt>
                <c:pt idx="10">
                  <c:v>346</c:v>
                </c:pt>
                <c:pt idx="11">
                  <c:v>301</c:v>
                </c:pt>
                <c:pt idx="12">
                  <c:v>166</c:v>
                </c:pt>
                <c:pt idx="13">
                  <c:v>89</c:v>
                </c:pt>
                <c:pt idx="14">
                  <c:v>19</c:v>
                </c:pt>
                <c:pt idx="15">
                  <c:v>17</c:v>
                </c:pt>
                <c:pt idx="1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E2-4C36-8937-8DDD1AE42C7E}"/>
            </c:ext>
          </c:extLst>
        </c:ser>
        <c:ser>
          <c:idx val="1"/>
          <c:order val="1"/>
          <c:tx>
            <c:strRef>
              <c:f>'Table 9.17'!$S$62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9.17'!$S$63:$S$79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9.17'!$Y$63:$Y$79</c:f>
              <c:numCache>
                <c:formatCode>#,##0</c:formatCode>
                <c:ptCount val="17"/>
                <c:pt idx="0">
                  <c:v>20</c:v>
                </c:pt>
                <c:pt idx="1">
                  <c:v>132</c:v>
                </c:pt>
                <c:pt idx="2">
                  <c:v>271</c:v>
                </c:pt>
                <c:pt idx="3">
                  <c:v>285</c:v>
                </c:pt>
                <c:pt idx="4">
                  <c:v>376</c:v>
                </c:pt>
                <c:pt idx="5">
                  <c:v>317</c:v>
                </c:pt>
                <c:pt idx="6">
                  <c:v>352</c:v>
                </c:pt>
                <c:pt idx="7">
                  <c:v>400</c:v>
                </c:pt>
                <c:pt idx="8">
                  <c:v>460</c:v>
                </c:pt>
                <c:pt idx="9">
                  <c:v>355</c:v>
                </c:pt>
                <c:pt idx="10">
                  <c:v>375</c:v>
                </c:pt>
                <c:pt idx="11">
                  <c:v>249</c:v>
                </c:pt>
                <c:pt idx="12">
                  <c:v>143</c:v>
                </c:pt>
                <c:pt idx="13">
                  <c:v>47</c:v>
                </c:pt>
                <c:pt idx="14">
                  <c:v>13</c:v>
                </c:pt>
                <c:pt idx="15">
                  <c:v>10</c:v>
                </c:pt>
                <c:pt idx="1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E2-4C36-8937-8DDD1AE42C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9.17'!$S$83:$S$90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9.17'!$Y$83:$Y$90</c:f>
              <c:numCache>
                <c:formatCode>#,##0</c:formatCode>
                <c:ptCount val="8"/>
                <c:pt idx="0">
                  <c:v>194</c:v>
                </c:pt>
                <c:pt idx="1">
                  <c:v>216</c:v>
                </c:pt>
                <c:pt idx="2">
                  <c:v>543</c:v>
                </c:pt>
                <c:pt idx="3">
                  <c:v>125</c:v>
                </c:pt>
                <c:pt idx="4">
                  <c:v>34</c:v>
                </c:pt>
                <c:pt idx="5">
                  <c:v>90</c:v>
                </c:pt>
                <c:pt idx="6">
                  <c:v>554</c:v>
                </c:pt>
                <c:pt idx="7">
                  <c:v>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7A-437E-A848-D0E6DD655048}"/>
            </c:ext>
          </c:extLst>
        </c:ser>
        <c:ser>
          <c:idx val="1"/>
          <c:order val="1"/>
          <c:tx>
            <c:strRef>
              <c:f>'Table 9.17'!$S$92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9.17'!$S$83:$S$90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9.17'!$Y$93:$Y$100</c:f>
              <c:numCache>
                <c:formatCode>#,##0</c:formatCode>
                <c:ptCount val="8"/>
                <c:pt idx="0">
                  <c:v>166</c:v>
                </c:pt>
                <c:pt idx="1">
                  <c:v>456</c:v>
                </c:pt>
                <c:pt idx="2">
                  <c:v>87</c:v>
                </c:pt>
                <c:pt idx="3">
                  <c:v>442</c:v>
                </c:pt>
                <c:pt idx="4">
                  <c:v>394</c:v>
                </c:pt>
                <c:pt idx="5">
                  <c:v>258</c:v>
                </c:pt>
                <c:pt idx="6">
                  <c:v>68</c:v>
                </c:pt>
                <c:pt idx="7">
                  <c:v>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7A-437E-A848-D0E6DD6550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9.17'!$S$1</c:f>
              <c:strCache>
                <c:ptCount val="1"/>
                <c:pt idx="0">
                  <c:v>Charters Towers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9.17'!$U$8:$Y$8</c:f>
              <c:numCache>
                <c:formatCode>#,##0</c:formatCode>
                <c:ptCount val="5"/>
                <c:pt idx="1">
                  <c:v>42367.62</c:v>
                </c:pt>
                <c:pt idx="2">
                  <c:v>43025</c:v>
                </c:pt>
                <c:pt idx="3">
                  <c:v>44273.75</c:v>
                </c:pt>
                <c:pt idx="4">
                  <c:v>47062.09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37-4860-B35D-D4EB0C208EF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37-4860-B35D-D4EB0C208E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9.17'!$S$4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9.17'!$V$4:$Z$4</c:f>
              <c:numCache>
                <c:formatCode>#,##0</c:formatCode>
                <c:ptCount val="5"/>
                <c:pt idx="0">
                  <c:v>6582</c:v>
                </c:pt>
                <c:pt idx="1">
                  <c:v>7324</c:v>
                </c:pt>
                <c:pt idx="2">
                  <c:v>8428</c:v>
                </c:pt>
                <c:pt idx="3">
                  <c:v>7846</c:v>
                </c:pt>
                <c:pt idx="4">
                  <c:v>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1B-48ED-B9D1-F5F90BEB268C}"/>
            </c:ext>
          </c:extLst>
        </c:ser>
        <c:ser>
          <c:idx val="1"/>
          <c:order val="1"/>
          <c:tx>
            <c:strRef>
              <c:f>'Table 9.17'!$S$7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9.17'!$V$7:$Z$7</c:f>
              <c:numCache>
                <c:formatCode>#,##0</c:formatCode>
                <c:ptCount val="5"/>
                <c:pt idx="0">
                  <c:v>4794</c:v>
                </c:pt>
                <c:pt idx="1">
                  <c:v>5135</c:v>
                </c:pt>
                <c:pt idx="2">
                  <c:v>5926</c:v>
                </c:pt>
                <c:pt idx="3">
                  <c:v>5481</c:v>
                </c:pt>
                <c:pt idx="4">
                  <c:v>6009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1B-48ED-B9D1-F5F90BEB268C}"/>
            </c:ext>
          </c:extLst>
        </c:ser>
        <c:ser>
          <c:idx val="2"/>
          <c:order val="2"/>
          <c:tx>
            <c:strRef>
              <c:f>'Table 9.17'!$S$11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9.17'!$V$11:$Z$11</c:f>
              <c:numCache>
                <c:formatCode>#,##0</c:formatCode>
                <c:ptCount val="5"/>
                <c:pt idx="0">
                  <c:v>5629</c:v>
                </c:pt>
                <c:pt idx="1">
                  <c:v>6305</c:v>
                </c:pt>
                <c:pt idx="2">
                  <c:v>7108</c:v>
                </c:pt>
                <c:pt idx="3">
                  <c:v>6767</c:v>
                </c:pt>
                <c:pt idx="4">
                  <c:v>7257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1B-48ED-B9D1-F5F90BEB268C}"/>
            </c:ext>
          </c:extLst>
        </c:ser>
        <c:ser>
          <c:idx val="3"/>
          <c:order val="3"/>
          <c:tx>
            <c:strRef>
              <c:f>'Table 9.17'!$S$12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9.17'!$V$12:$Z$12</c:f>
              <c:numCache>
                <c:formatCode>#,##0</c:formatCode>
                <c:ptCount val="5"/>
                <c:pt idx="0">
                  <c:v>954</c:v>
                </c:pt>
                <c:pt idx="1">
                  <c:v>1019</c:v>
                </c:pt>
                <c:pt idx="2">
                  <c:v>1321</c:v>
                </c:pt>
                <c:pt idx="3">
                  <c:v>1081</c:v>
                </c:pt>
                <c:pt idx="4">
                  <c:v>1306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F1B-48ED-B9D1-F5F90BEB2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9.17'!$S$1</c:f>
              <c:strCache>
                <c:ptCount val="1"/>
                <c:pt idx="0">
                  <c:v>Charters Towers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9.17'!$AB$15:$AB$33</c:f>
              <c:numCache>
                <c:formatCode>0.0%</c:formatCode>
                <c:ptCount val="19"/>
                <c:pt idx="0">
                  <c:v>0.10292056074766355</c:v>
                </c:pt>
                <c:pt idx="1">
                  <c:v>8.9252336448598132E-2</c:v>
                </c:pt>
                <c:pt idx="2">
                  <c:v>3.9135514018691586E-2</c:v>
                </c:pt>
                <c:pt idx="3">
                  <c:v>3.2710280373831778E-3</c:v>
                </c:pt>
                <c:pt idx="4">
                  <c:v>6.1214953271028036E-2</c:v>
                </c:pt>
                <c:pt idx="5">
                  <c:v>2.2897196261682243E-2</c:v>
                </c:pt>
                <c:pt idx="6">
                  <c:v>8.2009345794392521E-2</c:v>
                </c:pt>
                <c:pt idx="7">
                  <c:v>6.4135514018691595E-2</c:v>
                </c:pt>
                <c:pt idx="8">
                  <c:v>3.4462616822429903E-2</c:v>
                </c:pt>
                <c:pt idx="9">
                  <c:v>3.3878504672897195E-3</c:v>
                </c:pt>
                <c:pt idx="10">
                  <c:v>1.647196261682243E-2</c:v>
                </c:pt>
                <c:pt idx="11">
                  <c:v>1.4953271028037384E-2</c:v>
                </c:pt>
                <c:pt idx="12">
                  <c:v>2.6985981308411216E-2</c:v>
                </c:pt>
                <c:pt idx="13">
                  <c:v>6.2032710280373833E-2</c:v>
                </c:pt>
                <c:pt idx="14">
                  <c:v>4.9299065420560749E-2</c:v>
                </c:pt>
                <c:pt idx="15">
                  <c:v>9.4626168224299062E-2</c:v>
                </c:pt>
                <c:pt idx="16">
                  <c:v>0.11810747663551402</c:v>
                </c:pt>
                <c:pt idx="17">
                  <c:v>5.7242990654205609E-3</c:v>
                </c:pt>
                <c:pt idx="18">
                  <c:v>3.1892523364485982E-2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11-4DEE-8F9A-0B0FEAECBD9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11-4DEE-8F9A-0B0FEAECB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9.17'!$S$63:$S$79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9.17'!$Z$44:$Z$60</c:f>
              <c:numCache>
                <c:formatCode>#,##0</c:formatCode>
                <c:ptCount val="17"/>
                <c:pt idx="0">
                  <c:v>9</c:v>
                </c:pt>
                <c:pt idx="1">
                  <c:v>165</c:v>
                </c:pt>
                <c:pt idx="2">
                  <c:v>335</c:v>
                </c:pt>
                <c:pt idx="3">
                  <c:v>348</c:v>
                </c:pt>
                <c:pt idx="4">
                  <c:v>442</c:v>
                </c:pt>
                <c:pt idx="5">
                  <c:v>437</c:v>
                </c:pt>
                <c:pt idx="6">
                  <c:v>382</c:v>
                </c:pt>
                <c:pt idx="7">
                  <c:v>384</c:v>
                </c:pt>
                <c:pt idx="8">
                  <c:v>437</c:v>
                </c:pt>
                <c:pt idx="9">
                  <c:v>424</c:v>
                </c:pt>
                <c:pt idx="10">
                  <c:v>373</c:v>
                </c:pt>
                <c:pt idx="11">
                  <c:v>355</c:v>
                </c:pt>
                <c:pt idx="12">
                  <c:v>198</c:v>
                </c:pt>
                <c:pt idx="13">
                  <c:v>90</c:v>
                </c:pt>
                <c:pt idx="14">
                  <c:v>37</c:v>
                </c:pt>
                <c:pt idx="15">
                  <c:v>15</c:v>
                </c:pt>
                <c:pt idx="1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53-45C6-AB3D-FE27EE1F7D93}"/>
            </c:ext>
          </c:extLst>
        </c:ser>
        <c:ser>
          <c:idx val="1"/>
          <c:order val="1"/>
          <c:tx>
            <c:strRef>
              <c:f>'Table 9.17'!$S$62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9.17'!$S$63:$S$79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9.17'!$Z$63:$Z$79</c:f>
              <c:numCache>
                <c:formatCode>#,##0</c:formatCode>
                <c:ptCount val="17"/>
                <c:pt idx="0">
                  <c:v>17</c:v>
                </c:pt>
                <c:pt idx="1">
                  <c:v>144</c:v>
                </c:pt>
                <c:pt idx="2">
                  <c:v>290</c:v>
                </c:pt>
                <c:pt idx="3">
                  <c:v>327</c:v>
                </c:pt>
                <c:pt idx="4">
                  <c:v>411</c:v>
                </c:pt>
                <c:pt idx="5">
                  <c:v>346</c:v>
                </c:pt>
                <c:pt idx="6">
                  <c:v>380</c:v>
                </c:pt>
                <c:pt idx="7">
                  <c:v>402</c:v>
                </c:pt>
                <c:pt idx="8">
                  <c:v>484</c:v>
                </c:pt>
                <c:pt idx="9">
                  <c:v>370</c:v>
                </c:pt>
                <c:pt idx="10">
                  <c:v>415</c:v>
                </c:pt>
                <c:pt idx="11">
                  <c:v>278</c:v>
                </c:pt>
                <c:pt idx="12">
                  <c:v>156</c:v>
                </c:pt>
                <c:pt idx="13">
                  <c:v>65</c:v>
                </c:pt>
                <c:pt idx="14">
                  <c:v>26</c:v>
                </c:pt>
                <c:pt idx="15">
                  <c:v>14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53-45C6-AB3D-FE27EE1F7D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9.17'!$Z$83:$Z$90</c:f>
              <c:numCache>
                <c:formatCode>#,##0</c:formatCode>
                <c:ptCount val="8"/>
                <c:pt idx="0">
                  <c:v>218</c:v>
                </c:pt>
                <c:pt idx="1">
                  <c:v>224</c:v>
                </c:pt>
                <c:pt idx="2">
                  <c:v>577</c:v>
                </c:pt>
                <c:pt idx="3">
                  <c:v>132</c:v>
                </c:pt>
                <c:pt idx="4">
                  <c:v>40</c:v>
                </c:pt>
                <c:pt idx="5">
                  <c:v>101</c:v>
                </c:pt>
                <c:pt idx="6">
                  <c:v>566</c:v>
                </c:pt>
                <c:pt idx="7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C0-4AEE-BB5D-5BB57D4EFA02}"/>
            </c:ext>
          </c:extLst>
        </c:ser>
        <c:ser>
          <c:idx val="1"/>
          <c:order val="1"/>
          <c:tx>
            <c:strRef>
              <c:f>'Table 9.17'!$S$92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9.17'!$S$83:$S$90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9.17'!$Z$93:$Z$100</c:f>
              <c:numCache>
                <c:formatCode>#,##0</c:formatCode>
                <c:ptCount val="8"/>
                <c:pt idx="0">
                  <c:v>159</c:v>
                </c:pt>
                <c:pt idx="1">
                  <c:v>456</c:v>
                </c:pt>
                <c:pt idx="2">
                  <c:v>84</c:v>
                </c:pt>
                <c:pt idx="3">
                  <c:v>450</c:v>
                </c:pt>
                <c:pt idx="4">
                  <c:v>441</c:v>
                </c:pt>
                <c:pt idx="5">
                  <c:v>251</c:v>
                </c:pt>
                <c:pt idx="6">
                  <c:v>71</c:v>
                </c:pt>
                <c:pt idx="7">
                  <c:v>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C0-4AEE-BB5D-5BB57D4EFA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9.2'!$S$1</c:f>
              <c:strCache>
                <c:ptCount val="1"/>
                <c:pt idx="0">
                  <c:v>Balonne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9.2'!$AB$15:$AB$33</c:f>
              <c:numCache>
                <c:formatCode>0.0%</c:formatCode>
                <c:ptCount val="19"/>
                <c:pt idx="0">
                  <c:v>0.29243404678944751</c:v>
                </c:pt>
                <c:pt idx="1">
                  <c:v>4.4798407167745144E-3</c:v>
                </c:pt>
                <c:pt idx="2">
                  <c:v>2.1652563464410156E-2</c:v>
                </c:pt>
                <c:pt idx="3">
                  <c:v>5.4753608760577405E-3</c:v>
                </c:pt>
                <c:pt idx="4">
                  <c:v>5.0024888003982082E-2</c:v>
                </c:pt>
                <c:pt idx="5">
                  <c:v>4.3305126928820312E-2</c:v>
                </c:pt>
                <c:pt idx="6">
                  <c:v>5.4504728720756596E-2</c:v>
                </c:pt>
                <c:pt idx="7">
                  <c:v>4.0567446490791435E-2</c:v>
                </c:pt>
                <c:pt idx="8">
                  <c:v>2.5883524141363863E-2</c:v>
                </c:pt>
                <c:pt idx="9">
                  <c:v>2.9865604778496766E-3</c:v>
                </c:pt>
                <c:pt idx="10">
                  <c:v>2.0159283225485315E-2</c:v>
                </c:pt>
                <c:pt idx="11">
                  <c:v>1.8666002986560477E-2</c:v>
                </c:pt>
                <c:pt idx="12">
                  <c:v>2.4390243902439025E-2</c:v>
                </c:pt>
                <c:pt idx="13">
                  <c:v>5.2513688402190145E-2</c:v>
                </c:pt>
                <c:pt idx="14">
                  <c:v>4.4051767048282731E-2</c:v>
                </c:pt>
                <c:pt idx="15">
                  <c:v>6.8442010950721749E-2</c:v>
                </c:pt>
                <c:pt idx="16">
                  <c:v>8.7356893977103042E-2</c:v>
                </c:pt>
                <c:pt idx="17">
                  <c:v>4.7287207565953207E-3</c:v>
                </c:pt>
                <c:pt idx="18">
                  <c:v>2.812344449975112E-2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A5-4D58-ABE6-455E6B81D48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A5-4D58-ABE6-455E6B81D4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9.17'!$S$1</c:f>
              <c:strCache>
                <c:ptCount val="1"/>
                <c:pt idx="0">
                  <c:v>Charters Towers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9.17'!$V$8:$Z$8</c:f>
              <c:numCache>
                <c:formatCode>#,##0</c:formatCode>
                <c:ptCount val="5"/>
                <c:pt idx="0">
                  <c:v>42367.62</c:v>
                </c:pt>
                <c:pt idx="1">
                  <c:v>43025</c:v>
                </c:pt>
                <c:pt idx="2">
                  <c:v>44273.75</c:v>
                </c:pt>
                <c:pt idx="3">
                  <c:v>47062.09</c:v>
                </c:pt>
                <c:pt idx="4">
                  <c:v>45434.25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1D-4155-AB57-FEE0D0EF7EE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42360.26</c:v>
                </c:pt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1D-4155-AB57-FEE0D0EF7E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9.18'!$S$4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9.18'!$U$2:$Y$2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9.18'!$U$4:$Y$4</c:f>
              <c:numCache>
                <c:formatCode>#,##0</c:formatCode>
                <c:ptCount val="5"/>
                <c:pt idx="1">
                  <c:v>298</c:v>
                </c:pt>
                <c:pt idx="2">
                  <c:v>350</c:v>
                </c:pt>
                <c:pt idx="3">
                  <c:v>402</c:v>
                </c:pt>
                <c:pt idx="4">
                  <c:v>410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35-4D01-B56C-F5EFDC80A989}"/>
            </c:ext>
          </c:extLst>
        </c:ser>
        <c:ser>
          <c:idx val="1"/>
          <c:order val="1"/>
          <c:tx>
            <c:strRef>
              <c:f>'Table 9.18'!$S$7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9.18'!$U$2:$Y$2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9.18'!$U$7:$Y$7</c:f>
              <c:numCache>
                <c:formatCode>#,##0</c:formatCode>
                <c:ptCount val="5"/>
                <c:pt idx="1">
                  <c:v>250</c:v>
                </c:pt>
                <c:pt idx="2">
                  <c:v>268</c:v>
                </c:pt>
                <c:pt idx="3">
                  <c:v>296</c:v>
                </c:pt>
                <c:pt idx="4">
                  <c:v>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35-4D01-B56C-F5EFDC80A989}"/>
            </c:ext>
          </c:extLst>
        </c:ser>
        <c:ser>
          <c:idx val="2"/>
          <c:order val="2"/>
          <c:tx>
            <c:strRef>
              <c:f>'Table 9.18'!$S$11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9.18'!$U$2:$Y$2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9.18'!$U$11:$Y$11</c:f>
              <c:numCache>
                <c:formatCode>#,##0</c:formatCode>
                <c:ptCount val="5"/>
                <c:pt idx="1">
                  <c:v>294</c:v>
                </c:pt>
                <c:pt idx="2">
                  <c:v>348</c:v>
                </c:pt>
                <c:pt idx="3">
                  <c:v>402</c:v>
                </c:pt>
                <c:pt idx="4">
                  <c:v>410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35-4D01-B56C-F5EFDC80A989}"/>
            </c:ext>
          </c:extLst>
        </c:ser>
        <c:ser>
          <c:idx val="3"/>
          <c:order val="3"/>
          <c:tx>
            <c:strRef>
              <c:f>'Table 9.18'!$S$12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9.18'!$U$2:$Y$2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9.18'!$U$12:$Y$12</c:f>
              <c:numCache>
                <c:formatCode>#,##0</c:formatCode>
                <c:ptCount val="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635-4D01-B56C-F5EFDC80A9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9.18'!$S$1</c:f>
              <c:strCache>
                <c:ptCount val="1"/>
                <c:pt idx="0">
                  <c:v>Cherbourg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9.18'!$AB$15:$AB$33</c:f>
              <c:numCache>
                <c:formatCode>0.0%</c:formatCode>
                <c:ptCount val="19"/>
                <c:pt idx="0">
                  <c:v>7.0921985815602835E-3</c:v>
                </c:pt>
                <c:pt idx="1">
                  <c:v>0</c:v>
                </c:pt>
                <c:pt idx="2">
                  <c:v>2.6004728132387706E-2</c:v>
                </c:pt>
                <c:pt idx="3">
                  <c:v>0</c:v>
                </c:pt>
                <c:pt idx="4">
                  <c:v>2.6004728132387706E-2</c:v>
                </c:pt>
                <c:pt idx="5">
                  <c:v>0</c:v>
                </c:pt>
                <c:pt idx="6">
                  <c:v>0</c:v>
                </c:pt>
                <c:pt idx="7">
                  <c:v>1.1820330969267139E-2</c:v>
                </c:pt>
                <c:pt idx="8">
                  <c:v>0</c:v>
                </c:pt>
                <c:pt idx="9">
                  <c:v>0</c:v>
                </c:pt>
                <c:pt idx="10">
                  <c:v>1.6548463356973995E-2</c:v>
                </c:pt>
                <c:pt idx="11">
                  <c:v>7.0921985815602835E-3</c:v>
                </c:pt>
                <c:pt idx="12">
                  <c:v>0.1182033096926714</c:v>
                </c:pt>
                <c:pt idx="13">
                  <c:v>0.17257683215130024</c:v>
                </c:pt>
                <c:pt idx="14">
                  <c:v>0.30023640661938533</c:v>
                </c:pt>
                <c:pt idx="15">
                  <c:v>0.10165484633569739</c:v>
                </c:pt>
                <c:pt idx="16">
                  <c:v>0.1773049645390071</c:v>
                </c:pt>
                <c:pt idx="17">
                  <c:v>0</c:v>
                </c:pt>
                <c:pt idx="18">
                  <c:v>4.0189125295508277E-2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E2-4131-AE8D-CF28869022E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E2-4131-AE8D-CF28869022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9.18'!$S$63:$S$79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9.18'!$Y$44:$Y$60</c:f>
              <c:numCache>
                <c:formatCode>#,##0</c:formatCode>
                <c:ptCount val="17"/>
                <c:pt idx="0">
                  <c:v>0</c:v>
                </c:pt>
                <c:pt idx="1">
                  <c:v>5</c:v>
                </c:pt>
                <c:pt idx="2">
                  <c:v>14</c:v>
                </c:pt>
                <c:pt idx="3">
                  <c:v>19</c:v>
                </c:pt>
                <c:pt idx="4">
                  <c:v>20</c:v>
                </c:pt>
                <c:pt idx="5">
                  <c:v>30</c:v>
                </c:pt>
                <c:pt idx="6">
                  <c:v>30</c:v>
                </c:pt>
                <c:pt idx="7">
                  <c:v>20</c:v>
                </c:pt>
                <c:pt idx="8">
                  <c:v>31</c:v>
                </c:pt>
                <c:pt idx="9">
                  <c:v>14</c:v>
                </c:pt>
                <c:pt idx="10">
                  <c:v>22</c:v>
                </c:pt>
                <c:pt idx="11">
                  <c:v>11</c:v>
                </c:pt>
                <c:pt idx="12">
                  <c:v>6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49-4E2A-93AF-FC320CA2E7B3}"/>
            </c:ext>
          </c:extLst>
        </c:ser>
        <c:ser>
          <c:idx val="1"/>
          <c:order val="1"/>
          <c:tx>
            <c:strRef>
              <c:f>'Table 9.18'!$S$62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9.18'!$S$63:$S$79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9.18'!$Y$63:$Y$79</c:f>
              <c:numCache>
                <c:formatCode>#,##0</c:formatCode>
                <c:ptCount val="17"/>
                <c:pt idx="0">
                  <c:v>0</c:v>
                </c:pt>
                <c:pt idx="1">
                  <c:v>3</c:v>
                </c:pt>
                <c:pt idx="2">
                  <c:v>15</c:v>
                </c:pt>
                <c:pt idx="3">
                  <c:v>33</c:v>
                </c:pt>
                <c:pt idx="4">
                  <c:v>33</c:v>
                </c:pt>
                <c:pt idx="5">
                  <c:v>20</c:v>
                </c:pt>
                <c:pt idx="6">
                  <c:v>16</c:v>
                </c:pt>
                <c:pt idx="7">
                  <c:v>26</c:v>
                </c:pt>
                <c:pt idx="8">
                  <c:v>23</c:v>
                </c:pt>
                <c:pt idx="9">
                  <c:v>13</c:v>
                </c:pt>
                <c:pt idx="10">
                  <c:v>9</c:v>
                </c:pt>
                <c:pt idx="11">
                  <c:v>5</c:v>
                </c:pt>
                <c:pt idx="12">
                  <c:v>7</c:v>
                </c:pt>
                <c:pt idx="13">
                  <c:v>6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49-4E2A-93AF-FC320CA2E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9.18'!$S$83:$S$90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9.18'!$Y$83:$Y$90</c:f>
              <c:numCache>
                <c:formatCode>#,##0</c:formatCode>
                <c:ptCount val="8"/>
                <c:pt idx="0">
                  <c:v>6</c:v>
                </c:pt>
                <c:pt idx="1">
                  <c:v>10</c:v>
                </c:pt>
                <c:pt idx="2">
                  <c:v>22</c:v>
                </c:pt>
                <c:pt idx="3">
                  <c:v>28</c:v>
                </c:pt>
                <c:pt idx="4">
                  <c:v>7</c:v>
                </c:pt>
                <c:pt idx="5">
                  <c:v>0</c:v>
                </c:pt>
                <c:pt idx="6">
                  <c:v>3</c:v>
                </c:pt>
                <c:pt idx="7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3B-4526-9C36-E7C67A9A6BE1}"/>
            </c:ext>
          </c:extLst>
        </c:ser>
        <c:ser>
          <c:idx val="1"/>
          <c:order val="1"/>
          <c:tx>
            <c:strRef>
              <c:f>'Table 9.18'!$S$92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9.18'!$S$83:$S$90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9.18'!$Y$93:$Y$100</c:f>
              <c:numCache>
                <c:formatCode>#,##0</c:formatCode>
                <c:ptCount val="8"/>
                <c:pt idx="0">
                  <c:v>8</c:v>
                </c:pt>
                <c:pt idx="1">
                  <c:v>15</c:v>
                </c:pt>
                <c:pt idx="2">
                  <c:v>9</c:v>
                </c:pt>
                <c:pt idx="3">
                  <c:v>48</c:v>
                </c:pt>
                <c:pt idx="4">
                  <c:v>23</c:v>
                </c:pt>
                <c:pt idx="5">
                  <c:v>0</c:v>
                </c:pt>
                <c:pt idx="6">
                  <c:v>0</c:v>
                </c:pt>
                <c:pt idx="7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3B-4526-9C36-E7C67A9A6B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9.18'!$S$1</c:f>
              <c:strCache>
                <c:ptCount val="1"/>
                <c:pt idx="0">
                  <c:v>Cherbourg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9.18'!$U$8:$Y$8</c:f>
              <c:numCache>
                <c:formatCode>#,##0</c:formatCode>
                <c:ptCount val="5"/>
                <c:pt idx="1">
                  <c:v>24108</c:v>
                </c:pt>
                <c:pt idx="2">
                  <c:v>21192.98</c:v>
                </c:pt>
                <c:pt idx="3">
                  <c:v>24180.62</c:v>
                </c:pt>
                <c:pt idx="4">
                  <c:v>27775.21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E2-4771-97C5-28547ABC488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E2-4771-97C5-28547ABC4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9.18'!$S$4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9.18'!$V$4:$Z$4</c:f>
              <c:numCache>
                <c:formatCode>#,##0</c:formatCode>
                <c:ptCount val="5"/>
                <c:pt idx="0">
                  <c:v>298</c:v>
                </c:pt>
                <c:pt idx="1">
                  <c:v>350</c:v>
                </c:pt>
                <c:pt idx="2">
                  <c:v>402</c:v>
                </c:pt>
                <c:pt idx="3">
                  <c:v>410</c:v>
                </c:pt>
                <c:pt idx="4">
                  <c:v>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25-4D39-9463-CD231ED10109}"/>
            </c:ext>
          </c:extLst>
        </c:ser>
        <c:ser>
          <c:idx val="1"/>
          <c:order val="1"/>
          <c:tx>
            <c:strRef>
              <c:f>'Table 9.18'!$S$7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9.18'!$V$7:$Z$7</c:f>
              <c:numCache>
                <c:formatCode>#,##0</c:formatCode>
                <c:ptCount val="5"/>
                <c:pt idx="0">
                  <c:v>250</c:v>
                </c:pt>
                <c:pt idx="1">
                  <c:v>268</c:v>
                </c:pt>
                <c:pt idx="2">
                  <c:v>296</c:v>
                </c:pt>
                <c:pt idx="3">
                  <c:v>309</c:v>
                </c:pt>
                <c:pt idx="4">
                  <c:v>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25-4D39-9463-CD231ED10109}"/>
            </c:ext>
          </c:extLst>
        </c:ser>
        <c:ser>
          <c:idx val="2"/>
          <c:order val="2"/>
          <c:tx>
            <c:strRef>
              <c:f>'Table 9.18'!$S$11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9.18'!$V$11:$Z$11</c:f>
              <c:numCache>
                <c:formatCode>#,##0</c:formatCode>
                <c:ptCount val="5"/>
                <c:pt idx="0">
                  <c:v>294</c:v>
                </c:pt>
                <c:pt idx="1">
                  <c:v>348</c:v>
                </c:pt>
                <c:pt idx="2">
                  <c:v>402</c:v>
                </c:pt>
                <c:pt idx="3">
                  <c:v>410</c:v>
                </c:pt>
                <c:pt idx="4">
                  <c:v>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25-4D39-9463-CD231ED10109}"/>
            </c:ext>
          </c:extLst>
        </c:ser>
        <c:ser>
          <c:idx val="3"/>
          <c:order val="3"/>
          <c:tx>
            <c:strRef>
              <c:f>'Table 9.18'!$S$12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9.18'!$V$12:$Z$12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F25-4D39-9463-CD231ED10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9.18'!$S$1</c:f>
              <c:strCache>
                <c:ptCount val="1"/>
                <c:pt idx="0">
                  <c:v>Cherbourg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9.18'!$AB$15:$AB$33</c:f>
              <c:numCache>
                <c:formatCode>0.0%</c:formatCode>
                <c:ptCount val="19"/>
                <c:pt idx="0">
                  <c:v>7.0921985815602835E-3</c:v>
                </c:pt>
                <c:pt idx="1">
                  <c:v>0</c:v>
                </c:pt>
                <c:pt idx="2">
                  <c:v>2.6004728132387706E-2</c:v>
                </c:pt>
                <c:pt idx="3">
                  <c:v>0</c:v>
                </c:pt>
                <c:pt idx="4">
                  <c:v>2.6004728132387706E-2</c:v>
                </c:pt>
                <c:pt idx="5">
                  <c:v>0</c:v>
                </c:pt>
                <c:pt idx="6">
                  <c:v>0</c:v>
                </c:pt>
                <c:pt idx="7">
                  <c:v>1.1820330969267139E-2</c:v>
                </c:pt>
                <c:pt idx="8">
                  <c:v>0</c:v>
                </c:pt>
                <c:pt idx="9">
                  <c:v>0</c:v>
                </c:pt>
                <c:pt idx="10">
                  <c:v>1.6548463356973995E-2</c:v>
                </c:pt>
                <c:pt idx="11">
                  <c:v>7.0921985815602835E-3</c:v>
                </c:pt>
                <c:pt idx="12">
                  <c:v>0.1182033096926714</c:v>
                </c:pt>
                <c:pt idx="13">
                  <c:v>0.17257683215130024</c:v>
                </c:pt>
                <c:pt idx="14">
                  <c:v>0.30023640661938533</c:v>
                </c:pt>
                <c:pt idx="15">
                  <c:v>0.10165484633569739</c:v>
                </c:pt>
                <c:pt idx="16">
                  <c:v>0.1773049645390071</c:v>
                </c:pt>
                <c:pt idx="17">
                  <c:v>0</c:v>
                </c:pt>
                <c:pt idx="18">
                  <c:v>4.0189125295508277E-2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53-4826-8DBF-061242A2221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53-4826-8DBF-061242A22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9.18'!$S$63:$S$79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9.18'!$Z$44:$Z$60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13</c:v>
                </c:pt>
                <c:pt idx="3">
                  <c:v>23</c:v>
                </c:pt>
                <c:pt idx="4">
                  <c:v>21</c:v>
                </c:pt>
                <c:pt idx="5">
                  <c:v>29</c:v>
                </c:pt>
                <c:pt idx="6">
                  <c:v>29</c:v>
                </c:pt>
                <c:pt idx="7">
                  <c:v>20</c:v>
                </c:pt>
                <c:pt idx="8">
                  <c:v>25</c:v>
                </c:pt>
                <c:pt idx="9">
                  <c:v>22</c:v>
                </c:pt>
                <c:pt idx="10">
                  <c:v>10</c:v>
                </c:pt>
                <c:pt idx="11">
                  <c:v>22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50-4FF2-9588-35F4592EB604}"/>
            </c:ext>
          </c:extLst>
        </c:ser>
        <c:ser>
          <c:idx val="1"/>
          <c:order val="1"/>
          <c:tx>
            <c:strRef>
              <c:f>'Table 9.18'!$S$62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9.18'!$S$63:$S$79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9.18'!$Z$63:$Z$79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12</c:v>
                </c:pt>
                <c:pt idx="3">
                  <c:v>29</c:v>
                </c:pt>
                <c:pt idx="4">
                  <c:v>36</c:v>
                </c:pt>
                <c:pt idx="5">
                  <c:v>16</c:v>
                </c:pt>
                <c:pt idx="6">
                  <c:v>20</c:v>
                </c:pt>
                <c:pt idx="7">
                  <c:v>25</c:v>
                </c:pt>
                <c:pt idx="8">
                  <c:v>27</c:v>
                </c:pt>
                <c:pt idx="9">
                  <c:v>15</c:v>
                </c:pt>
                <c:pt idx="10">
                  <c:v>5</c:v>
                </c:pt>
                <c:pt idx="11">
                  <c:v>7</c:v>
                </c:pt>
                <c:pt idx="12">
                  <c:v>0</c:v>
                </c:pt>
                <c:pt idx="13">
                  <c:v>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50-4FF2-9588-35F4592EB6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9.18'!$Z$83:$Z$90</c:f>
              <c:numCache>
                <c:formatCode>#,##0</c:formatCode>
                <c:ptCount val="8"/>
                <c:pt idx="0">
                  <c:v>5</c:v>
                </c:pt>
                <c:pt idx="1">
                  <c:v>9</c:v>
                </c:pt>
                <c:pt idx="2">
                  <c:v>15</c:v>
                </c:pt>
                <c:pt idx="3">
                  <c:v>29</c:v>
                </c:pt>
                <c:pt idx="4">
                  <c:v>7</c:v>
                </c:pt>
                <c:pt idx="5">
                  <c:v>5</c:v>
                </c:pt>
                <c:pt idx="6">
                  <c:v>9</c:v>
                </c:pt>
                <c:pt idx="7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F1-45A3-B852-92D5FC732D6B}"/>
            </c:ext>
          </c:extLst>
        </c:ser>
        <c:ser>
          <c:idx val="1"/>
          <c:order val="1"/>
          <c:tx>
            <c:strRef>
              <c:f>'Table 9.18'!$S$92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9.18'!$S$83:$S$90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9.18'!$Z$93:$Z$100</c:f>
              <c:numCache>
                <c:formatCode>#,##0</c:formatCode>
                <c:ptCount val="8"/>
                <c:pt idx="0">
                  <c:v>4</c:v>
                </c:pt>
                <c:pt idx="1">
                  <c:v>10</c:v>
                </c:pt>
                <c:pt idx="2">
                  <c:v>4</c:v>
                </c:pt>
                <c:pt idx="3">
                  <c:v>57</c:v>
                </c:pt>
                <c:pt idx="4">
                  <c:v>26</c:v>
                </c:pt>
                <c:pt idx="5">
                  <c:v>0</c:v>
                </c:pt>
                <c:pt idx="6">
                  <c:v>0</c:v>
                </c:pt>
                <c:pt idx="7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F1-45A3-B852-92D5FC732D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9.2'!$Z$44:$Z$60</c:f>
              <c:numCache>
                <c:formatCode>#,##0</c:formatCode>
                <c:ptCount val="17"/>
                <c:pt idx="0">
                  <c:v>11</c:v>
                </c:pt>
                <c:pt idx="1">
                  <c:v>72</c:v>
                </c:pt>
                <c:pt idx="2">
                  <c:v>167</c:v>
                </c:pt>
                <c:pt idx="3">
                  <c:v>196</c:v>
                </c:pt>
                <c:pt idx="4">
                  <c:v>253</c:v>
                </c:pt>
                <c:pt idx="5">
                  <c:v>182</c:v>
                </c:pt>
                <c:pt idx="6">
                  <c:v>144</c:v>
                </c:pt>
                <c:pt idx="7">
                  <c:v>153</c:v>
                </c:pt>
                <c:pt idx="8">
                  <c:v>189</c:v>
                </c:pt>
                <c:pt idx="9">
                  <c:v>188</c:v>
                </c:pt>
                <c:pt idx="10">
                  <c:v>173</c:v>
                </c:pt>
                <c:pt idx="11">
                  <c:v>140</c:v>
                </c:pt>
                <c:pt idx="12">
                  <c:v>83</c:v>
                </c:pt>
                <c:pt idx="13">
                  <c:v>54</c:v>
                </c:pt>
                <c:pt idx="14">
                  <c:v>20</c:v>
                </c:pt>
                <c:pt idx="15">
                  <c:v>13</c:v>
                </c:pt>
                <c:pt idx="1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75-4D6A-98C0-025AF980677D}"/>
            </c:ext>
          </c:extLst>
        </c:ser>
        <c:ser>
          <c:idx val="1"/>
          <c:order val="1"/>
          <c:tx>
            <c:strRef>
              <c:f>'Table 9.2'!$S$62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9.2'!$Z$63:$Z$79</c:f>
              <c:numCache>
                <c:formatCode>#,##0</c:formatCode>
                <c:ptCount val="17"/>
                <c:pt idx="0">
                  <c:v>14</c:v>
                </c:pt>
                <c:pt idx="1">
                  <c:v>54</c:v>
                </c:pt>
                <c:pt idx="2">
                  <c:v>139</c:v>
                </c:pt>
                <c:pt idx="3">
                  <c:v>200</c:v>
                </c:pt>
                <c:pt idx="4">
                  <c:v>248</c:v>
                </c:pt>
                <c:pt idx="5">
                  <c:v>170</c:v>
                </c:pt>
                <c:pt idx="6">
                  <c:v>178</c:v>
                </c:pt>
                <c:pt idx="7">
                  <c:v>174</c:v>
                </c:pt>
                <c:pt idx="8">
                  <c:v>157</c:v>
                </c:pt>
                <c:pt idx="9">
                  <c:v>194</c:v>
                </c:pt>
                <c:pt idx="10">
                  <c:v>179</c:v>
                </c:pt>
                <c:pt idx="11">
                  <c:v>135</c:v>
                </c:pt>
                <c:pt idx="12">
                  <c:v>51</c:v>
                </c:pt>
                <c:pt idx="13">
                  <c:v>33</c:v>
                </c:pt>
                <c:pt idx="14">
                  <c:v>13</c:v>
                </c:pt>
                <c:pt idx="15">
                  <c:v>13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75-4D6A-98C0-025AF9806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9.18'!$S$1</c:f>
              <c:strCache>
                <c:ptCount val="1"/>
                <c:pt idx="0">
                  <c:v>Cherbourg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9.18'!$V$8:$Z$8</c:f>
              <c:numCache>
                <c:formatCode>#,##0</c:formatCode>
                <c:ptCount val="5"/>
                <c:pt idx="0">
                  <c:v>24108</c:v>
                </c:pt>
                <c:pt idx="1">
                  <c:v>21192.98</c:v>
                </c:pt>
                <c:pt idx="2">
                  <c:v>24180.62</c:v>
                </c:pt>
                <c:pt idx="3">
                  <c:v>27775.21</c:v>
                </c:pt>
                <c:pt idx="4">
                  <c:v>25171.5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83-4849-8378-A04383AD60D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42360.26</c:v>
                </c:pt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83-4849-8378-A04383AD6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9.19'!$S$4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9.19'!$U$2:$Y$2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9.19'!$U$4:$Y$4</c:f>
              <c:numCache>
                <c:formatCode>#,##0</c:formatCode>
                <c:ptCount val="5"/>
                <c:pt idx="1">
                  <c:v>2021</c:v>
                </c:pt>
                <c:pt idx="2">
                  <c:v>2208</c:v>
                </c:pt>
                <c:pt idx="3">
                  <c:v>2667</c:v>
                </c:pt>
                <c:pt idx="4">
                  <c:v>2391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2B-46BB-B24C-A083FD6DF146}"/>
            </c:ext>
          </c:extLst>
        </c:ser>
        <c:ser>
          <c:idx val="1"/>
          <c:order val="1"/>
          <c:tx>
            <c:strRef>
              <c:f>'Table 9.19'!$S$7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9.19'!$U$2:$Y$2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9.19'!$U$7:$Y$7</c:f>
              <c:numCache>
                <c:formatCode>#,##0</c:formatCode>
                <c:ptCount val="5"/>
                <c:pt idx="1">
                  <c:v>1386</c:v>
                </c:pt>
                <c:pt idx="2">
                  <c:v>1447</c:v>
                </c:pt>
                <c:pt idx="3">
                  <c:v>1817</c:v>
                </c:pt>
                <c:pt idx="4">
                  <c:v>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2B-46BB-B24C-A083FD6DF146}"/>
            </c:ext>
          </c:extLst>
        </c:ser>
        <c:ser>
          <c:idx val="2"/>
          <c:order val="2"/>
          <c:tx>
            <c:strRef>
              <c:f>'Table 9.19'!$S$11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9.19'!$U$2:$Y$2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9.19'!$U$11:$Y$11</c:f>
              <c:numCache>
                <c:formatCode>#,##0</c:formatCode>
                <c:ptCount val="5"/>
                <c:pt idx="1">
                  <c:v>1856</c:v>
                </c:pt>
                <c:pt idx="2">
                  <c:v>2030</c:v>
                </c:pt>
                <c:pt idx="3">
                  <c:v>2399</c:v>
                </c:pt>
                <c:pt idx="4">
                  <c:v>2209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2B-46BB-B24C-A083FD6DF146}"/>
            </c:ext>
          </c:extLst>
        </c:ser>
        <c:ser>
          <c:idx val="3"/>
          <c:order val="3"/>
          <c:tx>
            <c:strRef>
              <c:f>'Table 9.19'!$S$12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9.19'!$U$2:$Y$2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9.19'!$U$12:$Y$12</c:f>
              <c:numCache>
                <c:formatCode>#,##0</c:formatCode>
                <c:ptCount val="5"/>
                <c:pt idx="1">
                  <c:v>165</c:v>
                </c:pt>
                <c:pt idx="2">
                  <c:v>178</c:v>
                </c:pt>
                <c:pt idx="3">
                  <c:v>267</c:v>
                </c:pt>
                <c:pt idx="4">
                  <c:v>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B2B-46BB-B24C-A083FD6DF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9.19'!$S$1</c:f>
              <c:strCache>
                <c:ptCount val="1"/>
                <c:pt idx="0">
                  <c:v>Cloncurry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9.19'!$AB$15:$AB$33</c:f>
              <c:numCache>
                <c:formatCode>0.0%</c:formatCode>
                <c:ptCount val="19"/>
                <c:pt idx="0">
                  <c:v>9.3252463987869599E-2</c:v>
                </c:pt>
                <c:pt idx="1">
                  <c:v>9.5526914329037149E-2</c:v>
                </c:pt>
                <c:pt idx="2">
                  <c:v>2.5777103866565579E-2</c:v>
                </c:pt>
                <c:pt idx="3">
                  <c:v>1.0993176648976498E-2</c:v>
                </c:pt>
                <c:pt idx="4">
                  <c:v>6.8612585291887795E-2</c:v>
                </c:pt>
                <c:pt idx="5">
                  <c:v>1.4783927217589083E-2</c:v>
                </c:pt>
                <c:pt idx="6">
                  <c:v>8.9461713419257016E-2</c:v>
                </c:pt>
                <c:pt idx="7">
                  <c:v>7.0128885519332829E-2</c:v>
                </c:pt>
                <c:pt idx="8">
                  <c:v>7.0887035633055345E-2</c:v>
                </c:pt>
                <c:pt idx="9">
                  <c:v>2.2744503411675512E-3</c:v>
                </c:pt>
                <c:pt idx="10">
                  <c:v>1.2130401819560273E-2</c:v>
                </c:pt>
                <c:pt idx="11">
                  <c:v>2.1986353297952996E-2</c:v>
                </c:pt>
                <c:pt idx="12">
                  <c:v>3.2221379833206977E-2</c:v>
                </c:pt>
                <c:pt idx="13">
                  <c:v>7.657316148597422E-2</c:v>
                </c:pt>
                <c:pt idx="14">
                  <c:v>8.41546626231994E-2</c:v>
                </c:pt>
                <c:pt idx="15">
                  <c:v>7.1645185746777862E-2</c:v>
                </c:pt>
                <c:pt idx="16">
                  <c:v>5.9893858984078847E-2</c:v>
                </c:pt>
                <c:pt idx="17">
                  <c:v>3.0326004548900682E-3</c:v>
                </c:pt>
                <c:pt idx="18">
                  <c:v>2.6914329037149357E-2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AE-456E-8F8E-5992BA3F357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AE-456E-8F8E-5992BA3F35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9.19'!$S$63:$S$79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9.19'!$Y$44:$Y$60</c:f>
              <c:numCache>
                <c:formatCode>#,##0</c:formatCode>
                <c:ptCount val="17"/>
                <c:pt idx="0">
                  <c:v>4</c:v>
                </c:pt>
                <c:pt idx="1">
                  <c:v>19</c:v>
                </c:pt>
                <c:pt idx="2">
                  <c:v>85</c:v>
                </c:pt>
                <c:pt idx="3">
                  <c:v>108</c:v>
                </c:pt>
                <c:pt idx="4">
                  <c:v>164</c:v>
                </c:pt>
                <c:pt idx="5">
                  <c:v>149</c:v>
                </c:pt>
                <c:pt idx="6">
                  <c:v>165</c:v>
                </c:pt>
                <c:pt idx="7">
                  <c:v>104</c:v>
                </c:pt>
                <c:pt idx="8">
                  <c:v>129</c:v>
                </c:pt>
                <c:pt idx="9">
                  <c:v>98</c:v>
                </c:pt>
                <c:pt idx="10">
                  <c:v>110</c:v>
                </c:pt>
                <c:pt idx="11">
                  <c:v>83</c:v>
                </c:pt>
                <c:pt idx="12">
                  <c:v>34</c:v>
                </c:pt>
                <c:pt idx="13">
                  <c:v>18</c:v>
                </c:pt>
                <c:pt idx="14">
                  <c:v>10</c:v>
                </c:pt>
                <c:pt idx="15">
                  <c:v>8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1D-4A43-B192-A5F31F183611}"/>
            </c:ext>
          </c:extLst>
        </c:ser>
        <c:ser>
          <c:idx val="1"/>
          <c:order val="1"/>
          <c:tx>
            <c:strRef>
              <c:f>'Table 9.19'!$S$62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9.19'!$S$63:$S$79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9.19'!$Y$63:$Y$79</c:f>
              <c:numCache>
                <c:formatCode>#,##0</c:formatCode>
                <c:ptCount val="17"/>
                <c:pt idx="0">
                  <c:v>0</c:v>
                </c:pt>
                <c:pt idx="1">
                  <c:v>36</c:v>
                </c:pt>
                <c:pt idx="2">
                  <c:v>86</c:v>
                </c:pt>
                <c:pt idx="3">
                  <c:v>129</c:v>
                </c:pt>
                <c:pt idx="4">
                  <c:v>199</c:v>
                </c:pt>
                <c:pt idx="5">
                  <c:v>144</c:v>
                </c:pt>
                <c:pt idx="6">
                  <c:v>120</c:v>
                </c:pt>
                <c:pt idx="7">
                  <c:v>67</c:v>
                </c:pt>
                <c:pt idx="8">
                  <c:v>99</c:v>
                </c:pt>
                <c:pt idx="9">
                  <c:v>90</c:v>
                </c:pt>
                <c:pt idx="10">
                  <c:v>48</c:v>
                </c:pt>
                <c:pt idx="11">
                  <c:v>61</c:v>
                </c:pt>
                <c:pt idx="12">
                  <c:v>24</c:v>
                </c:pt>
                <c:pt idx="13">
                  <c:v>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1D-4A43-B192-A5F31F1836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9.19'!$S$83:$S$90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9.19'!$Y$83:$Y$90</c:f>
              <c:numCache>
                <c:formatCode>#,##0</c:formatCode>
                <c:ptCount val="8"/>
                <c:pt idx="0">
                  <c:v>84</c:v>
                </c:pt>
                <c:pt idx="1">
                  <c:v>64</c:v>
                </c:pt>
                <c:pt idx="2">
                  <c:v>156</c:v>
                </c:pt>
                <c:pt idx="3">
                  <c:v>26</c:v>
                </c:pt>
                <c:pt idx="4">
                  <c:v>27</c:v>
                </c:pt>
                <c:pt idx="5">
                  <c:v>16</c:v>
                </c:pt>
                <c:pt idx="6">
                  <c:v>187</c:v>
                </c:pt>
                <c:pt idx="7">
                  <c:v>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0E-40BA-A0F4-944ED2BCBEDF}"/>
            </c:ext>
          </c:extLst>
        </c:ser>
        <c:ser>
          <c:idx val="1"/>
          <c:order val="1"/>
          <c:tx>
            <c:strRef>
              <c:f>'Table 9.19'!$S$92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9.19'!$S$83:$S$90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9.19'!$Y$93:$Y$100</c:f>
              <c:numCache>
                <c:formatCode>#,##0</c:formatCode>
                <c:ptCount val="8"/>
                <c:pt idx="0">
                  <c:v>51</c:v>
                </c:pt>
                <c:pt idx="1">
                  <c:v>109</c:v>
                </c:pt>
                <c:pt idx="2">
                  <c:v>35</c:v>
                </c:pt>
                <c:pt idx="3">
                  <c:v>106</c:v>
                </c:pt>
                <c:pt idx="4">
                  <c:v>146</c:v>
                </c:pt>
                <c:pt idx="5">
                  <c:v>58</c:v>
                </c:pt>
                <c:pt idx="6">
                  <c:v>21</c:v>
                </c:pt>
                <c:pt idx="7">
                  <c:v>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0E-40BA-A0F4-944ED2BCBE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9.19'!$S$1</c:f>
              <c:strCache>
                <c:ptCount val="1"/>
                <c:pt idx="0">
                  <c:v>Cloncurry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9.19'!$U$8:$Y$8</c:f>
              <c:numCache>
                <c:formatCode>#,##0</c:formatCode>
                <c:ptCount val="5"/>
                <c:pt idx="1">
                  <c:v>53402</c:v>
                </c:pt>
                <c:pt idx="2">
                  <c:v>51024.43</c:v>
                </c:pt>
                <c:pt idx="3">
                  <c:v>51630</c:v>
                </c:pt>
                <c:pt idx="4">
                  <c:v>50965.53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1B-4779-A967-9A16B549A50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1B-4779-A967-9A16B549A5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9.19'!$S$4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9.19'!$V$4:$Z$4</c:f>
              <c:numCache>
                <c:formatCode>#,##0</c:formatCode>
                <c:ptCount val="5"/>
                <c:pt idx="0">
                  <c:v>2021</c:v>
                </c:pt>
                <c:pt idx="1">
                  <c:v>2208</c:v>
                </c:pt>
                <c:pt idx="2">
                  <c:v>2667</c:v>
                </c:pt>
                <c:pt idx="3">
                  <c:v>2391</c:v>
                </c:pt>
                <c:pt idx="4">
                  <c:v>2634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24-4F35-A14A-09014215E502}"/>
            </c:ext>
          </c:extLst>
        </c:ser>
        <c:ser>
          <c:idx val="1"/>
          <c:order val="1"/>
          <c:tx>
            <c:strRef>
              <c:f>'Table 9.19'!$S$7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9.19'!$V$7:$Z$7</c:f>
              <c:numCache>
                <c:formatCode>#,##0</c:formatCode>
                <c:ptCount val="5"/>
                <c:pt idx="0">
                  <c:v>1386</c:v>
                </c:pt>
                <c:pt idx="1">
                  <c:v>1447</c:v>
                </c:pt>
                <c:pt idx="2">
                  <c:v>1817</c:v>
                </c:pt>
                <c:pt idx="3">
                  <c:v>1592</c:v>
                </c:pt>
                <c:pt idx="4">
                  <c:v>1790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24-4F35-A14A-09014215E502}"/>
            </c:ext>
          </c:extLst>
        </c:ser>
        <c:ser>
          <c:idx val="2"/>
          <c:order val="2"/>
          <c:tx>
            <c:strRef>
              <c:f>'Table 9.19'!$S$11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9.19'!$V$11:$Z$11</c:f>
              <c:numCache>
                <c:formatCode>#,##0</c:formatCode>
                <c:ptCount val="5"/>
                <c:pt idx="0">
                  <c:v>1856</c:v>
                </c:pt>
                <c:pt idx="1">
                  <c:v>2030</c:v>
                </c:pt>
                <c:pt idx="2">
                  <c:v>2399</c:v>
                </c:pt>
                <c:pt idx="3">
                  <c:v>2209</c:v>
                </c:pt>
                <c:pt idx="4">
                  <c:v>2347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24-4F35-A14A-09014215E502}"/>
            </c:ext>
          </c:extLst>
        </c:ser>
        <c:ser>
          <c:idx val="3"/>
          <c:order val="3"/>
          <c:tx>
            <c:strRef>
              <c:f>'Table 9.19'!$S$12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9.19'!$V$12:$Z$12</c:f>
              <c:numCache>
                <c:formatCode>#,##0</c:formatCode>
                <c:ptCount val="5"/>
                <c:pt idx="0">
                  <c:v>165</c:v>
                </c:pt>
                <c:pt idx="1">
                  <c:v>178</c:v>
                </c:pt>
                <c:pt idx="2">
                  <c:v>267</c:v>
                </c:pt>
                <c:pt idx="3">
                  <c:v>180</c:v>
                </c:pt>
                <c:pt idx="4">
                  <c:v>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724-4F35-A14A-09014215E5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9.19'!$S$1</c:f>
              <c:strCache>
                <c:ptCount val="1"/>
                <c:pt idx="0">
                  <c:v>Cloncurry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9.19'!$AB$15:$AB$33</c:f>
              <c:numCache>
                <c:formatCode>0.0%</c:formatCode>
                <c:ptCount val="19"/>
                <c:pt idx="0">
                  <c:v>9.3252463987869599E-2</c:v>
                </c:pt>
                <c:pt idx="1">
                  <c:v>9.5526914329037149E-2</c:v>
                </c:pt>
                <c:pt idx="2">
                  <c:v>2.5777103866565579E-2</c:v>
                </c:pt>
                <c:pt idx="3">
                  <c:v>1.0993176648976498E-2</c:v>
                </c:pt>
                <c:pt idx="4">
                  <c:v>6.8612585291887795E-2</c:v>
                </c:pt>
                <c:pt idx="5">
                  <c:v>1.4783927217589083E-2</c:v>
                </c:pt>
                <c:pt idx="6">
                  <c:v>8.9461713419257016E-2</c:v>
                </c:pt>
                <c:pt idx="7">
                  <c:v>7.0128885519332829E-2</c:v>
                </c:pt>
                <c:pt idx="8">
                  <c:v>7.0887035633055345E-2</c:v>
                </c:pt>
                <c:pt idx="9">
                  <c:v>2.2744503411675512E-3</c:v>
                </c:pt>
                <c:pt idx="10">
                  <c:v>1.2130401819560273E-2</c:v>
                </c:pt>
                <c:pt idx="11">
                  <c:v>2.1986353297952996E-2</c:v>
                </c:pt>
                <c:pt idx="12">
                  <c:v>3.2221379833206977E-2</c:v>
                </c:pt>
                <c:pt idx="13">
                  <c:v>7.657316148597422E-2</c:v>
                </c:pt>
                <c:pt idx="14">
                  <c:v>8.41546626231994E-2</c:v>
                </c:pt>
                <c:pt idx="15">
                  <c:v>7.1645185746777862E-2</c:v>
                </c:pt>
                <c:pt idx="16">
                  <c:v>5.9893858984078847E-2</c:v>
                </c:pt>
                <c:pt idx="17">
                  <c:v>3.0326004548900682E-3</c:v>
                </c:pt>
                <c:pt idx="18">
                  <c:v>2.6914329037149357E-2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E3-464C-B31C-A4CBB1F309B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E3-464C-B31C-A4CBB1F30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9.19'!$S$63:$S$79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9.19'!$Z$44:$Z$60</c:f>
              <c:numCache>
                <c:formatCode>#,##0</c:formatCode>
                <c:ptCount val="17"/>
                <c:pt idx="0">
                  <c:v>3</c:v>
                </c:pt>
                <c:pt idx="1">
                  <c:v>34</c:v>
                </c:pt>
                <c:pt idx="2">
                  <c:v>102</c:v>
                </c:pt>
                <c:pt idx="3">
                  <c:v>91</c:v>
                </c:pt>
                <c:pt idx="4">
                  <c:v>182</c:v>
                </c:pt>
                <c:pt idx="5">
                  <c:v>148</c:v>
                </c:pt>
                <c:pt idx="6">
                  <c:v>167</c:v>
                </c:pt>
                <c:pt idx="7">
                  <c:v>122</c:v>
                </c:pt>
                <c:pt idx="8">
                  <c:v>131</c:v>
                </c:pt>
                <c:pt idx="9">
                  <c:v>111</c:v>
                </c:pt>
                <c:pt idx="10">
                  <c:v>121</c:v>
                </c:pt>
                <c:pt idx="11">
                  <c:v>93</c:v>
                </c:pt>
                <c:pt idx="12">
                  <c:v>49</c:v>
                </c:pt>
                <c:pt idx="13">
                  <c:v>17</c:v>
                </c:pt>
                <c:pt idx="14">
                  <c:v>14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C3-425D-BA92-CAF1124C7DBB}"/>
            </c:ext>
          </c:extLst>
        </c:ser>
        <c:ser>
          <c:idx val="1"/>
          <c:order val="1"/>
          <c:tx>
            <c:strRef>
              <c:f>'Table 9.19'!$S$62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9.19'!$S$63:$S$79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9.19'!$Z$63:$Z$79</c:f>
              <c:numCache>
                <c:formatCode>#,##0</c:formatCode>
                <c:ptCount val="17"/>
                <c:pt idx="0">
                  <c:v>9</c:v>
                </c:pt>
                <c:pt idx="1">
                  <c:v>18</c:v>
                </c:pt>
                <c:pt idx="2">
                  <c:v>117</c:v>
                </c:pt>
                <c:pt idx="3">
                  <c:v>132</c:v>
                </c:pt>
                <c:pt idx="4">
                  <c:v>202</c:v>
                </c:pt>
                <c:pt idx="5">
                  <c:v>135</c:v>
                </c:pt>
                <c:pt idx="6">
                  <c:v>148</c:v>
                </c:pt>
                <c:pt idx="7">
                  <c:v>84</c:v>
                </c:pt>
                <c:pt idx="8">
                  <c:v>100</c:v>
                </c:pt>
                <c:pt idx="9">
                  <c:v>95</c:v>
                </c:pt>
                <c:pt idx="10">
                  <c:v>85</c:v>
                </c:pt>
                <c:pt idx="11">
                  <c:v>60</c:v>
                </c:pt>
                <c:pt idx="12">
                  <c:v>36</c:v>
                </c:pt>
                <c:pt idx="13">
                  <c:v>11</c:v>
                </c:pt>
                <c:pt idx="14">
                  <c:v>0</c:v>
                </c:pt>
                <c:pt idx="15">
                  <c:v>6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C3-425D-BA92-CAF1124C7D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9.19'!$Z$83:$Z$90</c:f>
              <c:numCache>
                <c:formatCode>#,##0</c:formatCode>
                <c:ptCount val="8"/>
                <c:pt idx="0">
                  <c:v>99</c:v>
                </c:pt>
                <c:pt idx="1">
                  <c:v>76</c:v>
                </c:pt>
                <c:pt idx="2">
                  <c:v>159</c:v>
                </c:pt>
                <c:pt idx="3">
                  <c:v>31</c:v>
                </c:pt>
                <c:pt idx="4">
                  <c:v>22</c:v>
                </c:pt>
                <c:pt idx="5">
                  <c:v>14</c:v>
                </c:pt>
                <c:pt idx="6">
                  <c:v>207</c:v>
                </c:pt>
                <c:pt idx="7">
                  <c:v>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2F-4CA1-AF1F-0C28EB07BC81}"/>
            </c:ext>
          </c:extLst>
        </c:ser>
        <c:ser>
          <c:idx val="1"/>
          <c:order val="1"/>
          <c:tx>
            <c:strRef>
              <c:f>'Table 9.19'!$S$92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9.19'!$S$83:$S$90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9.19'!$Z$93:$Z$100</c:f>
              <c:numCache>
                <c:formatCode>#,##0</c:formatCode>
                <c:ptCount val="8"/>
                <c:pt idx="0">
                  <c:v>65</c:v>
                </c:pt>
                <c:pt idx="1">
                  <c:v>128</c:v>
                </c:pt>
                <c:pt idx="2">
                  <c:v>36</c:v>
                </c:pt>
                <c:pt idx="3">
                  <c:v>103</c:v>
                </c:pt>
                <c:pt idx="4">
                  <c:v>148</c:v>
                </c:pt>
                <c:pt idx="5">
                  <c:v>56</c:v>
                </c:pt>
                <c:pt idx="6">
                  <c:v>27</c:v>
                </c:pt>
                <c:pt idx="7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2F-4CA1-AF1F-0C28EB07BC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9.2'!$Z$83:$Z$90</c:f>
              <c:numCache>
                <c:formatCode>#,##0</c:formatCode>
                <c:ptCount val="8"/>
                <c:pt idx="0">
                  <c:v>186</c:v>
                </c:pt>
                <c:pt idx="1">
                  <c:v>60</c:v>
                </c:pt>
                <c:pt idx="2">
                  <c:v>170</c:v>
                </c:pt>
                <c:pt idx="3">
                  <c:v>30</c:v>
                </c:pt>
                <c:pt idx="4">
                  <c:v>21</c:v>
                </c:pt>
                <c:pt idx="5">
                  <c:v>45</c:v>
                </c:pt>
                <c:pt idx="6">
                  <c:v>156</c:v>
                </c:pt>
                <c:pt idx="7">
                  <c:v>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37-497F-9631-9E7509A5EEA9}"/>
            </c:ext>
          </c:extLst>
        </c:ser>
        <c:ser>
          <c:idx val="1"/>
          <c:order val="1"/>
          <c:tx>
            <c:strRef>
              <c:f>'Table 9.2'!$S$92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9.2'!$Z$93:$Z$100</c:f>
              <c:numCache>
                <c:formatCode>#,##0</c:formatCode>
                <c:ptCount val="8"/>
                <c:pt idx="0">
                  <c:v>113</c:v>
                </c:pt>
                <c:pt idx="1">
                  <c:v>190</c:v>
                </c:pt>
                <c:pt idx="2">
                  <c:v>24</c:v>
                </c:pt>
                <c:pt idx="3">
                  <c:v>183</c:v>
                </c:pt>
                <c:pt idx="4">
                  <c:v>189</c:v>
                </c:pt>
                <c:pt idx="5">
                  <c:v>108</c:v>
                </c:pt>
                <c:pt idx="6">
                  <c:v>18</c:v>
                </c:pt>
                <c:pt idx="7">
                  <c:v>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37-497F-9631-9E7509A5EE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9.19'!$S$1</c:f>
              <c:strCache>
                <c:ptCount val="1"/>
                <c:pt idx="0">
                  <c:v>Cloncurry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9.19'!$V$8:$Z$8</c:f>
              <c:numCache>
                <c:formatCode>#,##0</c:formatCode>
                <c:ptCount val="5"/>
                <c:pt idx="0">
                  <c:v>53402</c:v>
                </c:pt>
                <c:pt idx="1">
                  <c:v>51024.43</c:v>
                </c:pt>
                <c:pt idx="2">
                  <c:v>51630</c:v>
                </c:pt>
                <c:pt idx="3">
                  <c:v>50965.53</c:v>
                </c:pt>
                <c:pt idx="4">
                  <c:v>52870.65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CF-4164-9E6F-856EF766BBC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42360.26</c:v>
                </c:pt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CF-4164-9E6F-856EF766BB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9.20'!$S$4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9.20'!$U$2:$Y$2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9.20'!$U$4:$Y$4</c:f>
              <c:numCache>
                <c:formatCode>#,##0</c:formatCode>
                <c:ptCount val="5"/>
                <c:pt idx="1">
                  <c:v>2803</c:v>
                </c:pt>
                <c:pt idx="2">
                  <c:v>3653</c:v>
                </c:pt>
                <c:pt idx="3">
                  <c:v>3853</c:v>
                </c:pt>
                <c:pt idx="4">
                  <c:v>3341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2D-4AF2-A77C-78565E18C6CF}"/>
            </c:ext>
          </c:extLst>
        </c:ser>
        <c:ser>
          <c:idx val="1"/>
          <c:order val="1"/>
          <c:tx>
            <c:strRef>
              <c:f>'Table 9.20'!$S$7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9.20'!$U$2:$Y$2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9.20'!$U$7:$Y$7</c:f>
              <c:numCache>
                <c:formatCode>#,##0</c:formatCode>
                <c:ptCount val="5"/>
                <c:pt idx="1">
                  <c:v>1919</c:v>
                </c:pt>
                <c:pt idx="2">
                  <c:v>2500</c:v>
                </c:pt>
                <c:pt idx="3">
                  <c:v>2672</c:v>
                </c:pt>
                <c:pt idx="4">
                  <c:v>2272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2D-4AF2-A77C-78565E18C6CF}"/>
            </c:ext>
          </c:extLst>
        </c:ser>
        <c:ser>
          <c:idx val="2"/>
          <c:order val="2"/>
          <c:tx>
            <c:strRef>
              <c:f>'Table 9.20'!$S$11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9.20'!$U$2:$Y$2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9.20'!$U$11:$Y$11</c:f>
              <c:numCache>
                <c:formatCode>#,##0</c:formatCode>
                <c:ptCount val="5"/>
                <c:pt idx="1">
                  <c:v>2463</c:v>
                </c:pt>
                <c:pt idx="2">
                  <c:v>3226</c:v>
                </c:pt>
                <c:pt idx="3">
                  <c:v>3416</c:v>
                </c:pt>
                <c:pt idx="4">
                  <c:v>2974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2D-4AF2-A77C-78565E18C6CF}"/>
            </c:ext>
          </c:extLst>
        </c:ser>
        <c:ser>
          <c:idx val="3"/>
          <c:order val="3"/>
          <c:tx>
            <c:strRef>
              <c:f>'Table 9.20'!$S$12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9.20'!$U$2:$Y$2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9.20'!$U$12:$Y$12</c:f>
              <c:numCache>
                <c:formatCode>#,##0</c:formatCode>
                <c:ptCount val="5"/>
                <c:pt idx="1">
                  <c:v>335</c:v>
                </c:pt>
                <c:pt idx="2">
                  <c:v>427</c:v>
                </c:pt>
                <c:pt idx="3">
                  <c:v>431</c:v>
                </c:pt>
                <c:pt idx="4">
                  <c:v>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72D-4AF2-A77C-78565E18C6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9.20'!$S$1</c:f>
              <c:strCache>
                <c:ptCount val="1"/>
                <c:pt idx="0">
                  <c:v>Cook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9.20'!$AB$15:$AB$33</c:f>
              <c:numCache>
                <c:formatCode>0.0%</c:formatCode>
                <c:ptCount val="19"/>
                <c:pt idx="0">
                  <c:v>0.13113854595336077</c:v>
                </c:pt>
                <c:pt idx="1">
                  <c:v>1.1522633744855968E-2</c:v>
                </c:pt>
                <c:pt idx="2">
                  <c:v>1.4540466392318244E-2</c:v>
                </c:pt>
                <c:pt idx="3">
                  <c:v>1.2071330589849109E-2</c:v>
                </c:pt>
                <c:pt idx="4">
                  <c:v>6.2277091906721538E-2</c:v>
                </c:pt>
                <c:pt idx="5">
                  <c:v>2.0301783264746229E-2</c:v>
                </c:pt>
                <c:pt idx="6">
                  <c:v>4.5816186556927298E-2</c:v>
                </c:pt>
                <c:pt idx="7">
                  <c:v>6.2551440329218111E-2</c:v>
                </c:pt>
                <c:pt idx="8">
                  <c:v>2.3319615912208505E-2</c:v>
                </c:pt>
                <c:pt idx="9">
                  <c:v>8.2304526748971192E-4</c:v>
                </c:pt>
                <c:pt idx="10">
                  <c:v>1.0699588477366255E-2</c:v>
                </c:pt>
                <c:pt idx="11">
                  <c:v>2.9355281207133058E-2</c:v>
                </c:pt>
                <c:pt idx="12">
                  <c:v>4.9108367626886147E-2</c:v>
                </c:pt>
                <c:pt idx="13">
                  <c:v>0.1281207133058985</c:v>
                </c:pt>
                <c:pt idx="14">
                  <c:v>9.1083676268861449E-2</c:v>
                </c:pt>
                <c:pt idx="15">
                  <c:v>6.4471879286694095E-2</c:v>
                </c:pt>
                <c:pt idx="16">
                  <c:v>0.1149519890260631</c:v>
                </c:pt>
                <c:pt idx="17">
                  <c:v>3.1275720164609055E-2</c:v>
                </c:pt>
                <c:pt idx="18">
                  <c:v>4.38957475994513E-2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FC-44C9-BE60-2B386557A62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FC-44C9-BE60-2B386557A6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9.20'!$S$63:$S$79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9.20'!$Y$44:$Y$60</c:f>
              <c:numCache>
                <c:formatCode>#,##0</c:formatCode>
                <c:ptCount val="17"/>
                <c:pt idx="0">
                  <c:v>0</c:v>
                </c:pt>
                <c:pt idx="1">
                  <c:v>22</c:v>
                </c:pt>
                <c:pt idx="2">
                  <c:v>83</c:v>
                </c:pt>
                <c:pt idx="3">
                  <c:v>160</c:v>
                </c:pt>
                <c:pt idx="4">
                  <c:v>246</c:v>
                </c:pt>
                <c:pt idx="5">
                  <c:v>178</c:v>
                </c:pt>
                <c:pt idx="6">
                  <c:v>175</c:v>
                </c:pt>
                <c:pt idx="7">
                  <c:v>167</c:v>
                </c:pt>
                <c:pt idx="8">
                  <c:v>174</c:v>
                </c:pt>
                <c:pt idx="9">
                  <c:v>164</c:v>
                </c:pt>
                <c:pt idx="10">
                  <c:v>134</c:v>
                </c:pt>
                <c:pt idx="11">
                  <c:v>112</c:v>
                </c:pt>
                <c:pt idx="12">
                  <c:v>84</c:v>
                </c:pt>
                <c:pt idx="13">
                  <c:v>25</c:v>
                </c:pt>
                <c:pt idx="14">
                  <c:v>7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7E-4DBD-916B-90495DB58BFC}"/>
            </c:ext>
          </c:extLst>
        </c:ser>
        <c:ser>
          <c:idx val="1"/>
          <c:order val="1"/>
          <c:tx>
            <c:strRef>
              <c:f>'Table 9.20'!$S$62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9.20'!$S$63:$S$79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9.20'!$Y$63:$Y$79</c:f>
              <c:numCache>
                <c:formatCode>#,##0</c:formatCode>
                <c:ptCount val="17"/>
                <c:pt idx="0">
                  <c:v>3</c:v>
                </c:pt>
                <c:pt idx="1">
                  <c:v>35</c:v>
                </c:pt>
                <c:pt idx="2">
                  <c:v>74</c:v>
                </c:pt>
                <c:pt idx="3">
                  <c:v>126</c:v>
                </c:pt>
                <c:pt idx="4">
                  <c:v>209</c:v>
                </c:pt>
                <c:pt idx="5">
                  <c:v>159</c:v>
                </c:pt>
                <c:pt idx="6">
                  <c:v>137</c:v>
                </c:pt>
                <c:pt idx="7">
                  <c:v>173</c:v>
                </c:pt>
                <c:pt idx="8">
                  <c:v>144</c:v>
                </c:pt>
                <c:pt idx="9">
                  <c:v>158</c:v>
                </c:pt>
                <c:pt idx="10">
                  <c:v>176</c:v>
                </c:pt>
                <c:pt idx="11">
                  <c:v>127</c:v>
                </c:pt>
                <c:pt idx="12">
                  <c:v>44</c:v>
                </c:pt>
                <c:pt idx="13">
                  <c:v>21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7E-4DBD-916B-90495DB58B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9.20'!$S$83:$S$90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9.20'!$Y$83:$Y$90</c:f>
              <c:numCache>
                <c:formatCode>#,##0</c:formatCode>
                <c:ptCount val="8"/>
                <c:pt idx="0">
                  <c:v>98</c:v>
                </c:pt>
                <c:pt idx="1">
                  <c:v>139</c:v>
                </c:pt>
                <c:pt idx="2">
                  <c:v>156</c:v>
                </c:pt>
                <c:pt idx="3">
                  <c:v>62</c:v>
                </c:pt>
                <c:pt idx="4">
                  <c:v>29</c:v>
                </c:pt>
                <c:pt idx="5">
                  <c:v>44</c:v>
                </c:pt>
                <c:pt idx="6">
                  <c:v>105</c:v>
                </c:pt>
                <c:pt idx="7">
                  <c:v>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E5-4504-98F3-E3A243F03545}"/>
            </c:ext>
          </c:extLst>
        </c:ser>
        <c:ser>
          <c:idx val="1"/>
          <c:order val="1"/>
          <c:tx>
            <c:strRef>
              <c:f>'Table 9.20'!$S$92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9.20'!$S$83:$S$90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9.20'!$Y$93:$Y$100</c:f>
              <c:numCache>
                <c:formatCode>#,##0</c:formatCode>
                <c:ptCount val="8"/>
                <c:pt idx="0">
                  <c:v>83</c:v>
                </c:pt>
                <c:pt idx="1">
                  <c:v>205</c:v>
                </c:pt>
                <c:pt idx="2">
                  <c:v>42</c:v>
                </c:pt>
                <c:pt idx="3">
                  <c:v>160</c:v>
                </c:pt>
                <c:pt idx="4">
                  <c:v>151</c:v>
                </c:pt>
                <c:pt idx="5">
                  <c:v>69</c:v>
                </c:pt>
                <c:pt idx="6">
                  <c:v>8</c:v>
                </c:pt>
                <c:pt idx="7">
                  <c:v>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E5-4504-98F3-E3A243F035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9.20'!$S$1</c:f>
              <c:strCache>
                <c:ptCount val="1"/>
                <c:pt idx="0">
                  <c:v>Cook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9.20'!$U$8:$Y$8</c:f>
              <c:numCache>
                <c:formatCode>#,##0</c:formatCode>
                <c:ptCount val="5"/>
                <c:pt idx="1">
                  <c:v>33647.599999999999</c:v>
                </c:pt>
                <c:pt idx="2">
                  <c:v>36828.5</c:v>
                </c:pt>
                <c:pt idx="3">
                  <c:v>36062</c:v>
                </c:pt>
                <c:pt idx="4">
                  <c:v>35062.76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42-4A04-A65E-EBD3962858C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42-4A04-A65E-EBD3962858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9.20'!$S$4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9.20'!$V$2:$Z$2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9.20'!$V$4:$Z$4</c:f>
              <c:numCache>
                <c:formatCode>#,##0</c:formatCode>
                <c:ptCount val="5"/>
                <c:pt idx="0">
                  <c:v>2803</c:v>
                </c:pt>
                <c:pt idx="1">
                  <c:v>3653</c:v>
                </c:pt>
                <c:pt idx="2">
                  <c:v>3853</c:v>
                </c:pt>
                <c:pt idx="3">
                  <c:v>3341</c:v>
                </c:pt>
                <c:pt idx="4">
                  <c:v>3645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C0-4FC2-A078-82D534EA3230}"/>
            </c:ext>
          </c:extLst>
        </c:ser>
        <c:ser>
          <c:idx val="1"/>
          <c:order val="1"/>
          <c:tx>
            <c:strRef>
              <c:f>'Table 9.20'!$S$7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9.20'!$V$2:$Z$2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9.20'!$V$7:$Z$7</c:f>
              <c:numCache>
                <c:formatCode>#,##0</c:formatCode>
                <c:ptCount val="5"/>
                <c:pt idx="0">
                  <c:v>1919</c:v>
                </c:pt>
                <c:pt idx="1">
                  <c:v>2500</c:v>
                </c:pt>
                <c:pt idx="2">
                  <c:v>2672</c:v>
                </c:pt>
                <c:pt idx="3">
                  <c:v>2272</c:v>
                </c:pt>
                <c:pt idx="4">
                  <c:v>2603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C0-4FC2-A078-82D534EA3230}"/>
            </c:ext>
          </c:extLst>
        </c:ser>
        <c:ser>
          <c:idx val="2"/>
          <c:order val="2"/>
          <c:tx>
            <c:strRef>
              <c:f>'Table 9.20'!$S$11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9.20'!$V$2:$Z$2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9.20'!$V$11:$Z$11</c:f>
              <c:numCache>
                <c:formatCode>#,##0</c:formatCode>
                <c:ptCount val="5"/>
                <c:pt idx="0">
                  <c:v>2463</c:v>
                </c:pt>
                <c:pt idx="1">
                  <c:v>3226</c:v>
                </c:pt>
                <c:pt idx="2">
                  <c:v>3416</c:v>
                </c:pt>
                <c:pt idx="3">
                  <c:v>2974</c:v>
                </c:pt>
                <c:pt idx="4">
                  <c:v>3228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C0-4FC2-A078-82D534EA3230}"/>
            </c:ext>
          </c:extLst>
        </c:ser>
        <c:ser>
          <c:idx val="3"/>
          <c:order val="3"/>
          <c:tx>
            <c:strRef>
              <c:f>'Table 9.20'!$S$12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9.20'!$V$2:$Z$2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9.20'!$V$12:$Z$12</c:f>
              <c:numCache>
                <c:formatCode>#,##0</c:formatCode>
                <c:ptCount val="5"/>
                <c:pt idx="0">
                  <c:v>335</c:v>
                </c:pt>
                <c:pt idx="1">
                  <c:v>427</c:v>
                </c:pt>
                <c:pt idx="2">
                  <c:v>431</c:v>
                </c:pt>
                <c:pt idx="3">
                  <c:v>365</c:v>
                </c:pt>
                <c:pt idx="4">
                  <c:v>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C0-4FC2-A078-82D534EA32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9.20'!$S$1</c:f>
              <c:strCache>
                <c:ptCount val="1"/>
                <c:pt idx="0">
                  <c:v>Cook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9.20'!$AB$15:$AB$33</c:f>
              <c:numCache>
                <c:formatCode>0.0%</c:formatCode>
                <c:ptCount val="19"/>
                <c:pt idx="0">
                  <c:v>0.13113854595336077</c:v>
                </c:pt>
                <c:pt idx="1">
                  <c:v>1.1522633744855968E-2</c:v>
                </c:pt>
                <c:pt idx="2">
                  <c:v>1.4540466392318244E-2</c:v>
                </c:pt>
                <c:pt idx="3">
                  <c:v>1.2071330589849109E-2</c:v>
                </c:pt>
                <c:pt idx="4">
                  <c:v>6.2277091906721538E-2</c:v>
                </c:pt>
                <c:pt idx="5">
                  <c:v>2.0301783264746229E-2</c:v>
                </c:pt>
                <c:pt idx="6">
                  <c:v>4.5816186556927298E-2</c:v>
                </c:pt>
                <c:pt idx="7">
                  <c:v>6.2551440329218111E-2</c:v>
                </c:pt>
                <c:pt idx="8">
                  <c:v>2.3319615912208505E-2</c:v>
                </c:pt>
                <c:pt idx="9">
                  <c:v>8.2304526748971192E-4</c:v>
                </c:pt>
                <c:pt idx="10">
                  <c:v>1.0699588477366255E-2</c:v>
                </c:pt>
                <c:pt idx="11">
                  <c:v>2.9355281207133058E-2</c:v>
                </c:pt>
                <c:pt idx="12">
                  <c:v>4.9108367626886147E-2</c:v>
                </c:pt>
                <c:pt idx="13">
                  <c:v>0.1281207133058985</c:v>
                </c:pt>
                <c:pt idx="14">
                  <c:v>9.1083676268861449E-2</c:v>
                </c:pt>
                <c:pt idx="15">
                  <c:v>6.4471879286694095E-2</c:v>
                </c:pt>
                <c:pt idx="16">
                  <c:v>0.1149519890260631</c:v>
                </c:pt>
                <c:pt idx="17">
                  <c:v>3.1275720164609055E-2</c:v>
                </c:pt>
                <c:pt idx="18">
                  <c:v>4.38957475994513E-2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36-4907-A03D-C00B8D36A5F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36-4907-A03D-C00B8D36A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9.20'!$S$63:$S$79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9.20'!$Z$44:$Z$60</c:f>
              <c:numCache>
                <c:formatCode>#,##0</c:formatCode>
                <c:ptCount val="17"/>
                <c:pt idx="0">
                  <c:v>0</c:v>
                </c:pt>
                <c:pt idx="1">
                  <c:v>29</c:v>
                </c:pt>
                <c:pt idx="2">
                  <c:v>73</c:v>
                </c:pt>
                <c:pt idx="3">
                  <c:v>177</c:v>
                </c:pt>
                <c:pt idx="4">
                  <c:v>297</c:v>
                </c:pt>
                <c:pt idx="5">
                  <c:v>238</c:v>
                </c:pt>
                <c:pt idx="6">
                  <c:v>179</c:v>
                </c:pt>
                <c:pt idx="7">
                  <c:v>203</c:v>
                </c:pt>
                <c:pt idx="8">
                  <c:v>164</c:v>
                </c:pt>
                <c:pt idx="9">
                  <c:v>182</c:v>
                </c:pt>
                <c:pt idx="10">
                  <c:v>155</c:v>
                </c:pt>
                <c:pt idx="11">
                  <c:v>130</c:v>
                </c:pt>
                <c:pt idx="12">
                  <c:v>74</c:v>
                </c:pt>
                <c:pt idx="13">
                  <c:v>41</c:v>
                </c:pt>
                <c:pt idx="14">
                  <c:v>12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66-4BFA-99EE-0D2D34E67164}"/>
            </c:ext>
          </c:extLst>
        </c:ser>
        <c:ser>
          <c:idx val="1"/>
          <c:order val="1"/>
          <c:tx>
            <c:strRef>
              <c:f>'Table 9.20'!$S$62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9.20'!$S$63:$S$79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9.20'!$Z$63:$Z$79</c:f>
              <c:numCache>
                <c:formatCode>#,##0</c:formatCode>
                <c:ptCount val="17"/>
                <c:pt idx="0">
                  <c:v>0</c:v>
                </c:pt>
                <c:pt idx="1">
                  <c:v>44</c:v>
                </c:pt>
                <c:pt idx="2">
                  <c:v>77</c:v>
                </c:pt>
                <c:pt idx="3">
                  <c:v>126</c:v>
                </c:pt>
                <c:pt idx="4">
                  <c:v>248</c:v>
                </c:pt>
                <c:pt idx="5">
                  <c:v>185</c:v>
                </c:pt>
                <c:pt idx="6">
                  <c:v>177</c:v>
                </c:pt>
                <c:pt idx="7">
                  <c:v>150</c:v>
                </c:pt>
                <c:pt idx="8">
                  <c:v>177</c:v>
                </c:pt>
                <c:pt idx="9">
                  <c:v>138</c:v>
                </c:pt>
                <c:pt idx="10">
                  <c:v>151</c:v>
                </c:pt>
                <c:pt idx="11">
                  <c:v>139</c:v>
                </c:pt>
                <c:pt idx="12">
                  <c:v>52</c:v>
                </c:pt>
                <c:pt idx="13">
                  <c:v>31</c:v>
                </c:pt>
                <c:pt idx="14">
                  <c:v>6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66-4BFA-99EE-0D2D34E67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9.20'!$Z$83:$Z$90</c:f>
              <c:numCache>
                <c:formatCode>#,##0</c:formatCode>
                <c:ptCount val="8"/>
                <c:pt idx="0">
                  <c:v>117</c:v>
                </c:pt>
                <c:pt idx="1">
                  <c:v>140</c:v>
                </c:pt>
                <c:pt idx="2">
                  <c:v>174</c:v>
                </c:pt>
                <c:pt idx="3">
                  <c:v>64</c:v>
                </c:pt>
                <c:pt idx="4">
                  <c:v>25</c:v>
                </c:pt>
                <c:pt idx="5">
                  <c:v>39</c:v>
                </c:pt>
                <c:pt idx="6">
                  <c:v>110</c:v>
                </c:pt>
                <c:pt idx="7">
                  <c:v>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CE-4DCB-B0BE-7AEB7604AB53}"/>
            </c:ext>
          </c:extLst>
        </c:ser>
        <c:ser>
          <c:idx val="1"/>
          <c:order val="1"/>
          <c:tx>
            <c:strRef>
              <c:f>'Table 9.20'!$S$92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9.20'!$S$83:$S$90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9.20'!$Z$93:$Z$100</c:f>
              <c:numCache>
                <c:formatCode>#,##0</c:formatCode>
                <c:ptCount val="8"/>
                <c:pt idx="0">
                  <c:v>86</c:v>
                </c:pt>
                <c:pt idx="1">
                  <c:v>217</c:v>
                </c:pt>
                <c:pt idx="2">
                  <c:v>38</c:v>
                </c:pt>
                <c:pt idx="3">
                  <c:v>153</c:v>
                </c:pt>
                <c:pt idx="4">
                  <c:v>164</c:v>
                </c:pt>
                <c:pt idx="5">
                  <c:v>70</c:v>
                </c:pt>
                <c:pt idx="6">
                  <c:v>11</c:v>
                </c:pt>
                <c:pt idx="7">
                  <c:v>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CE-4DCB-B0BE-7AEB7604AB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9.1'!$S$1</c:f>
              <c:strCache>
                <c:ptCount val="1"/>
                <c:pt idx="0">
                  <c:v>Aurukun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9.1'!$AB$15:$AB$33</c:f>
              <c:numCache>
                <c:formatCode>0.0%</c:formatCode>
                <c:ptCount val="19"/>
                <c:pt idx="0">
                  <c:v>2.0942408376963352E-2</c:v>
                </c:pt>
                <c:pt idx="1">
                  <c:v>0</c:v>
                </c:pt>
                <c:pt idx="2">
                  <c:v>1.0471204188481676E-2</c:v>
                </c:pt>
                <c:pt idx="3">
                  <c:v>0</c:v>
                </c:pt>
                <c:pt idx="4">
                  <c:v>5.4101221640488653E-2</c:v>
                </c:pt>
                <c:pt idx="5">
                  <c:v>0</c:v>
                </c:pt>
                <c:pt idx="6">
                  <c:v>0.10645724258289703</c:v>
                </c:pt>
                <c:pt idx="7">
                  <c:v>2.2687609075043629E-2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1.5706806282722512E-2</c:v>
                </c:pt>
                <c:pt idx="13">
                  <c:v>0.1169284467713787</c:v>
                </c:pt>
                <c:pt idx="14">
                  <c:v>0.24956369982547993</c:v>
                </c:pt>
                <c:pt idx="15">
                  <c:v>0.2024432809773124</c:v>
                </c:pt>
                <c:pt idx="16">
                  <c:v>8.0279232111692841E-2</c:v>
                </c:pt>
                <c:pt idx="17">
                  <c:v>1.0471204188481676E-2</c:v>
                </c:pt>
                <c:pt idx="18">
                  <c:v>8.3769633507853408E-2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3B-4B31-8883-9AE08F5FACE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3B-4B31-8883-9AE08F5FAC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9.2'!$S$1</c:f>
              <c:strCache>
                <c:ptCount val="1"/>
                <c:pt idx="0">
                  <c:v>Balonne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9.2'!$V$8:$Z$8</c:f>
              <c:numCache>
                <c:formatCode>#,##0</c:formatCode>
                <c:ptCount val="5"/>
                <c:pt idx="0">
                  <c:v>32116.5</c:v>
                </c:pt>
                <c:pt idx="1">
                  <c:v>33276</c:v>
                </c:pt>
                <c:pt idx="2">
                  <c:v>32010.53</c:v>
                </c:pt>
                <c:pt idx="3">
                  <c:v>36389.199999999997</c:v>
                </c:pt>
                <c:pt idx="4">
                  <c:v>36295.33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7B-4B49-A488-AA006145C2E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42360.26</c:v>
                </c:pt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7B-4B49-A488-AA006145C2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9.20'!$S$1</c:f>
              <c:strCache>
                <c:ptCount val="1"/>
                <c:pt idx="0">
                  <c:v>Cook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9.20'!$V$2:$Z$2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9.20'!$V$8:$Z$8</c:f>
              <c:numCache>
                <c:formatCode>#,##0</c:formatCode>
                <c:ptCount val="5"/>
                <c:pt idx="0">
                  <c:v>33647.599999999999</c:v>
                </c:pt>
                <c:pt idx="1">
                  <c:v>36828.5</c:v>
                </c:pt>
                <c:pt idx="2">
                  <c:v>36062</c:v>
                </c:pt>
                <c:pt idx="3">
                  <c:v>35062.76</c:v>
                </c:pt>
                <c:pt idx="4">
                  <c:v>36032.28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75-49D0-B02C-D71F8677481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9.20'!$V$2:$Z$2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42360.26</c:v>
                </c:pt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75-49D0-B02C-D71F867748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9.21'!$S$4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9.21'!$U$2:$Y$2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9.21'!$U$4:$Y$4</c:f>
              <c:numCache>
                <c:formatCode>#,##0</c:formatCode>
                <c:ptCount val="5"/>
                <c:pt idx="1">
                  <c:v>133</c:v>
                </c:pt>
                <c:pt idx="2">
                  <c:v>148</c:v>
                </c:pt>
                <c:pt idx="3">
                  <c:v>212</c:v>
                </c:pt>
                <c:pt idx="4">
                  <c:v>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60-4667-9C53-ED2DE3330F72}"/>
            </c:ext>
          </c:extLst>
        </c:ser>
        <c:ser>
          <c:idx val="1"/>
          <c:order val="1"/>
          <c:tx>
            <c:strRef>
              <c:f>'Table 9.21'!$S$7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9.21'!$U$2:$Y$2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9.21'!$U$7:$Y$7</c:f>
              <c:numCache>
                <c:formatCode>#,##0</c:formatCode>
                <c:ptCount val="5"/>
                <c:pt idx="1">
                  <c:v>89</c:v>
                </c:pt>
                <c:pt idx="2">
                  <c:v>97</c:v>
                </c:pt>
                <c:pt idx="3">
                  <c:v>133</c:v>
                </c:pt>
                <c:pt idx="4">
                  <c:v>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60-4667-9C53-ED2DE3330F72}"/>
            </c:ext>
          </c:extLst>
        </c:ser>
        <c:ser>
          <c:idx val="2"/>
          <c:order val="2"/>
          <c:tx>
            <c:strRef>
              <c:f>'Table 9.21'!$S$11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9.21'!$U$2:$Y$2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9.21'!$U$11:$Y$11</c:f>
              <c:numCache>
                <c:formatCode>#,##0</c:formatCode>
                <c:ptCount val="5"/>
                <c:pt idx="1">
                  <c:v>114</c:v>
                </c:pt>
                <c:pt idx="2">
                  <c:v>129</c:v>
                </c:pt>
                <c:pt idx="3">
                  <c:v>169</c:v>
                </c:pt>
                <c:pt idx="4">
                  <c:v>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60-4667-9C53-ED2DE3330F72}"/>
            </c:ext>
          </c:extLst>
        </c:ser>
        <c:ser>
          <c:idx val="3"/>
          <c:order val="3"/>
          <c:tx>
            <c:strRef>
              <c:f>'Table 9.21'!$S$12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9.21'!$U$2:$Y$2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9.21'!$U$12:$Y$12</c:f>
              <c:numCache>
                <c:formatCode>#,##0</c:formatCode>
                <c:ptCount val="5"/>
                <c:pt idx="1">
                  <c:v>21</c:v>
                </c:pt>
                <c:pt idx="2">
                  <c:v>19</c:v>
                </c:pt>
                <c:pt idx="3">
                  <c:v>47</c:v>
                </c:pt>
                <c:pt idx="4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60-4667-9C53-ED2DE3330F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9.21'!$S$1</c:f>
              <c:strCache>
                <c:ptCount val="1"/>
                <c:pt idx="0">
                  <c:v>Croydon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9.21'!$AB$15:$AB$33</c:f>
              <c:numCache>
                <c:formatCode>0.0%</c:formatCode>
                <c:ptCount val="19"/>
                <c:pt idx="0">
                  <c:v>0.20588235294117646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8.8235294117647065E-2</c:v>
                </c:pt>
                <c:pt idx="5">
                  <c:v>0</c:v>
                </c:pt>
                <c:pt idx="6">
                  <c:v>2.5210084033613446E-2</c:v>
                </c:pt>
                <c:pt idx="7">
                  <c:v>7.1428571428571425E-2</c:v>
                </c:pt>
                <c:pt idx="8">
                  <c:v>1.2605042016806723E-2</c:v>
                </c:pt>
                <c:pt idx="9">
                  <c:v>0</c:v>
                </c:pt>
                <c:pt idx="10">
                  <c:v>1.680672268907563E-2</c:v>
                </c:pt>
                <c:pt idx="11">
                  <c:v>2.100840336134454E-2</c:v>
                </c:pt>
                <c:pt idx="12">
                  <c:v>2.100840336134454E-2</c:v>
                </c:pt>
                <c:pt idx="13">
                  <c:v>4.2016806722689079E-2</c:v>
                </c:pt>
                <c:pt idx="14">
                  <c:v>0.23529411764705882</c:v>
                </c:pt>
                <c:pt idx="15">
                  <c:v>5.4621848739495799E-2</c:v>
                </c:pt>
                <c:pt idx="16">
                  <c:v>5.0420168067226892E-2</c:v>
                </c:pt>
                <c:pt idx="17">
                  <c:v>0</c:v>
                </c:pt>
                <c:pt idx="18">
                  <c:v>5.4621848739495799E-2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A9-4E33-959E-A905687CC31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A9-4E33-959E-A905687CC3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9.21'!$S$63:$S$79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9.21'!$Y$44:$Y$60</c:f>
              <c:numCache>
                <c:formatCode>#,##0</c:formatCode>
                <c:ptCount val="17"/>
                <c:pt idx="0">
                  <c:v>0</c:v>
                </c:pt>
                <c:pt idx="1">
                  <c:v>7</c:v>
                </c:pt>
                <c:pt idx="2">
                  <c:v>6</c:v>
                </c:pt>
                <c:pt idx="3">
                  <c:v>13</c:v>
                </c:pt>
                <c:pt idx="4">
                  <c:v>25</c:v>
                </c:pt>
                <c:pt idx="5">
                  <c:v>9</c:v>
                </c:pt>
                <c:pt idx="6">
                  <c:v>10</c:v>
                </c:pt>
                <c:pt idx="7">
                  <c:v>9</c:v>
                </c:pt>
                <c:pt idx="8">
                  <c:v>21</c:v>
                </c:pt>
                <c:pt idx="9">
                  <c:v>4</c:v>
                </c:pt>
                <c:pt idx="10">
                  <c:v>9</c:v>
                </c:pt>
                <c:pt idx="11">
                  <c:v>4</c:v>
                </c:pt>
                <c:pt idx="12">
                  <c:v>5</c:v>
                </c:pt>
                <c:pt idx="13">
                  <c:v>6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CE-4550-A600-07C7472B9C06}"/>
            </c:ext>
          </c:extLst>
        </c:ser>
        <c:ser>
          <c:idx val="1"/>
          <c:order val="1"/>
          <c:tx>
            <c:strRef>
              <c:f>'Table 9.21'!$S$62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9.21'!$S$63:$S$79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9.21'!$Y$63:$Y$79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8</c:v>
                </c:pt>
                <c:pt idx="3">
                  <c:v>4</c:v>
                </c:pt>
                <c:pt idx="4">
                  <c:v>10</c:v>
                </c:pt>
                <c:pt idx="5">
                  <c:v>10</c:v>
                </c:pt>
                <c:pt idx="6">
                  <c:v>18</c:v>
                </c:pt>
                <c:pt idx="7">
                  <c:v>8</c:v>
                </c:pt>
                <c:pt idx="8">
                  <c:v>5</c:v>
                </c:pt>
                <c:pt idx="9">
                  <c:v>8</c:v>
                </c:pt>
                <c:pt idx="10">
                  <c:v>4</c:v>
                </c:pt>
                <c:pt idx="11">
                  <c:v>9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CE-4550-A600-07C7472B9C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9.21'!$S$83:$S$90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9.21'!$Y$83:$Y$90</c:f>
              <c:numCache>
                <c:formatCode>#,##0</c:formatCode>
                <c:ptCount val="8"/>
                <c:pt idx="0">
                  <c:v>11</c:v>
                </c:pt>
                <c:pt idx="1">
                  <c:v>5</c:v>
                </c:pt>
                <c:pt idx="2">
                  <c:v>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</c:v>
                </c:pt>
                <c:pt idx="7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0E-4F48-8F4B-8BA42C4E08C8}"/>
            </c:ext>
          </c:extLst>
        </c:ser>
        <c:ser>
          <c:idx val="1"/>
          <c:order val="1"/>
          <c:tx>
            <c:strRef>
              <c:f>'Table 9.21'!$S$92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9.21'!$S$83:$S$90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9.21'!$Y$93:$Y$100</c:f>
              <c:numCache>
                <c:formatCode>#,##0</c:formatCode>
                <c:ptCount val="8"/>
                <c:pt idx="0">
                  <c:v>4</c:v>
                </c:pt>
                <c:pt idx="1">
                  <c:v>6</c:v>
                </c:pt>
                <c:pt idx="2">
                  <c:v>0</c:v>
                </c:pt>
                <c:pt idx="3">
                  <c:v>15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  <c:pt idx="7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0E-4F48-8F4B-8BA42C4E08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9.21'!$S$1</c:f>
              <c:strCache>
                <c:ptCount val="1"/>
                <c:pt idx="0">
                  <c:v>Croydon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9.21'!$U$8:$Y$8</c:f>
              <c:numCache>
                <c:formatCode>#,##0</c:formatCode>
                <c:ptCount val="5"/>
                <c:pt idx="1">
                  <c:v>29752.98</c:v>
                </c:pt>
                <c:pt idx="2">
                  <c:v>48206.39</c:v>
                </c:pt>
                <c:pt idx="3">
                  <c:v>40246.9</c:v>
                </c:pt>
                <c:pt idx="4">
                  <c:v>32774.5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4D-44FA-BCCE-7A646B76BFF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4D-44FA-BCCE-7A646B76B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9.21'!$S$4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9.21'!$V$4:$Z$4</c:f>
              <c:numCache>
                <c:formatCode>#,##0</c:formatCode>
                <c:ptCount val="5"/>
                <c:pt idx="0">
                  <c:v>133</c:v>
                </c:pt>
                <c:pt idx="1">
                  <c:v>148</c:v>
                </c:pt>
                <c:pt idx="2">
                  <c:v>212</c:v>
                </c:pt>
                <c:pt idx="3">
                  <c:v>209</c:v>
                </c:pt>
                <c:pt idx="4">
                  <c:v>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B2-4B29-8FE9-65889E65E882}"/>
            </c:ext>
          </c:extLst>
        </c:ser>
        <c:ser>
          <c:idx val="1"/>
          <c:order val="1"/>
          <c:tx>
            <c:strRef>
              <c:f>'Table 9.21'!$S$7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9.21'!$V$7:$Z$7</c:f>
              <c:numCache>
                <c:formatCode>#,##0</c:formatCode>
                <c:ptCount val="5"/>
                <c:pt idx="0">
                  <c:v>89</c:v>
                </c:pt>
                <c:pt idx="1">
                  <c:v>97</c:v>
                </c:pt>
                <c:pt idx="2">
                  <c:v>133</c:v>
                </c:pt>
                <c:pt idx="3">
                  <c:v>126</c:v>
                </c:pt>
                <c:pt idx="4">
                  <c:v>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B2-4B29-8FE9-65889E65E882}"/>
            </c:ext>
          </c:extLst>
        </c:ser>
        <c:ser>
          <c:idx val="2"/>
          <c:order val="2"/>
          <c:tx>
            <c:strRef>
              <c:f>'Table 9.21'!$S$11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9.21'!$V$11:$Z$11</c:f>
              <c:numCache>
                <c:formatCode>#,##0</c:formatCode>
                <c:ptCount val="5"/>
                <c:pt idx="0">
                  <c:v>114</c:v>
                </c:pt>
                <c:pt idx="1">
                  <c:v>129</c:v>
                </c:pt>
                <c:pt idx="2">
                  <c:v>169</c:v>
                </c:pt>
                <c:pt idx="3">
                  <c:v>183</c:v>
                </c:pt>
                <c:pt idx="4">
                  <c:v>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B2-4B29-8FE9-65889E65E882}"/>
            </c:ext>
          </c:extLst>
        </c:ser>
        <c:ser>
          <c:idx val="3"/>
          <c:order val="3"/>
          <c:tx>
            <c:strRef>
              <c:f>'Table 9.21'!$S$12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9.21'!$V$12:$Z$12</c:f>
              <c:numCache>
                <c:formatCode>#,##0</c:formatCode>
                <c:ptCount val="5"/>
                <c:pt idx="0">
                  <c:v>21</c:v>
                </c:pt>
                <c:pt idx="1">
                  <c:v>19</c:v>
                </c:pt>
                <c:pt idx="2">
                  <c:v>47</c:v>
                </c:pt>
                <c:pt idx="3">
                  <c:v>29</c:v>
                </c:pt>
                <c:pt idx="4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2B2-4B29-8FE9-65889E65E8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9.21'!$S$1</c:f>
              <c:strCache>
                <c:ptCount val="1"/>
                <c:pt idx="0">
                  <c:v>Croydon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9.21'!$AB$15:$AB$33</c:f>
              <c:numCache>
                <c:formatCode>0.0%</c:formatCode>
                <c:ptCount val="19"/>
                <c:pt idx="0">
                  <c:v>0.20588235294117646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8.8235294117647065E-2</c:v>
                </c:pt>
                <c:pt idx="5">
                  <c:v>0</c:v>
                </c:pt>
                <c:pt idx="6">
                  <c:v>2.5210084033613446E-2</c:v>
                </c:pt>
                <c:pt idx="7">
                  <c:v>7.1428571428571425E-2</c:v>
                </c:pt>
                <c:pt idx="8">
                  <c:v>1.2605042016806723E-2</c:v>
                </c:pt>
                <c:pt idx="9">
                  <c:v>0</c:v>
                </c:pt>
                <c:pt idx="10">
                  <c:v>1.680672268907563E-2</c:v>
                </c:pt>
                <c:pt idx="11">
                  <c:v>2.100840336134454E-2</c:v>
                </c:pt>
                <c:pt idx="12">
                  <c:v>2.100840336134454E-2</c:v>
                </c:pt>
                <c:pt idx="13">
                  <c:v>4.2016806722689079E-2</c:v>
                </c:pt>
                <c:pt idx="14">
                  <c:v>0.23529411764705882</c:v>
                </c:pt>
                <c:pt idx="15">
                  <c:v>5.4621848739495799E-2</c:v>
                </c:pt>
                <c:pt idx="16">
                  <c:v>5.0420168067226892E-2</c:v>
                </c:pt>
                <c:pt idx="17">
                  <c:v>0</c:v>
                </c:pt>
                <c:pt idx="18">
                  <c:v>5.4621848739495799E-2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68-4708-BDEF-74750A5B2C2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68-4708-BDEF-74750A5B2C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9.21'!$S$63:$S$79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9.21'!$Z$44:$Z$60</c:f>
              <c:numCache>
                <c:formatCode>#,##0</c:formatCode>
                <c:ptCount val="17"/>
                <c:pt idx="0">
                  <c:v>0</c:v>
                </c:pt>
                <c:pt idx="1">
                  <c:v>4</c:v>
                </c:pt>
                <c:pt idx="2">
                  <c:v>4</c:v>
                </c:pt>
                <c:pt idx="3">
                  <c:v>16</c:v>
                </c:pt>
                <c:pt idx="4">
                  <c:v>16</c:v>
                </c:pt>
                <c:pt idx="5">
                  <c:v>13</c:v>
                </c:pt>
                <c:pt idx="6">
                  <c:v>11</c:v>
                </c:pt>
                <c:pt idx="7">
                  <c:v>4</c:v>
                </c:pt>
                <c:pt idx="8">
                  <c:v>17</c:v>
                </c:pt>
                <c:pt idx="9">
                  <c:v>20</c:v>
                </c:pt>
                <c:pt idx="10">
                  <c:v>4</c:v>
                </c:pt>
                <c:pt idx="11">
                  <c:v>12</c:v>
                </c:pt>
                <c:pt idx="12">
                  <c:v>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B4-4907-A05E-4453799DB86D}"/>
            </c:ext>
          </c:extLst>
        </c:ser>
        <c:ser>
          <c:idx val="1"/>
          <c:order val="1"/>
          <c:tx>
            <c:strRef>
              <c:f>'Table 9.21'!$S$62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9.21'!$S$63:$S$79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9.21'!$Z$63:$Z$79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6</c:v>
                </c:pt>
                <c:pt idx="3">
                  <c:v>9</c:v>
                </c:pt>
                <c:pt idx="4">
                  <c:v>13</c:v>
                </c:pt>
                <c:pt idx="5">
                  <c:v>15</c:v>
                </c:pt>
                <c:pt idx="6">
                  <c:v>13</c:v>
                </c:pt>
                <c:pt idx="7">
                  <c:v>7</c:v>
                </c:pt>
                <c:pt idx="8">
                  <c:v>15</c:v>
                </c:pt>
                <c:pt idx="9">
                  <c:v>12</c:v>
                </c:pt>
                <c:pt idx="10">
                  <c:v>15</c:v>
                </c:pt>
                <c:pt idx="11">
                  <c:v>4</c:v>
                </c:pt>
                <c:pt idx="12">
                  <c:v>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B4-4907-A05E-4453799D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9.21'!$Z$83:$Z$90</c:f>
              <c:numCache>
                <c:formatCode>#,##0</c:formatCode>
                <c:ptCount val="8"/>
                <c:pt idx="0">
                  <c:v>9</c:v>
                </c:pt>
                <c:pt idx="1">
                  <c:v>3</c:v>
                </c:pt>
                <c:pt idx="2">
                  <c:v>6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18</c:v>
                </c:pt>
                <c:pt idx="7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F0-42F1-BF3F-12CAC83CB0DF}"/>
            </c:ext>
          </c:extLst>
        </c:ser>
        <c:ser>
          <c:idx val="1"/>
          <c:order val="1"/>
          <c:tx>
            <c:strRef>
              <c:f>'Table 9.21'!$S$92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9.21'!$S$83:$S$90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9.21'!$Z$93:$Z$100</c:f>
              <c:numCache>
                <c:formatCode>#,##0</c:formatCode>
                <c:ptCount val="8"/>
                <c:pt idx="0">
                  <c:v>12</c:v>
                </c:pt>
                <c:pt idx="1">
                  <c:v>3</c:v>
                </c:pt>
                <c:pt idx="2">
                  <c:v>0</c:v>
                </c:pt>
                <c:pt idx="3">
                  <c:v>13</c:v>
                </c:pt>
                <c:pt idx="4">
                  <c:v>11</c:v>
                </c:pt>
                <c:pt idx="5">
                  <c:v>0</c:v>
                </c:pt>
                <c:pt idx="6">
                  <c:v>0</c:v>
                </c:pt>
                <c:pt idx="7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F0-42F1-BF3F-12CAC83CB0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9.3'!$U$4:$Y$4</c:f>
              <c:numCache>
                <c:formatCode>#,##0</c:formatCode>
                <c:ptCount val="5"/>
                <c:pt idx="1">
                  <c:v>9741</c:v>
                </c:pt>
                <c:pt idx="2">
                  <c:v>10487</c:v>
                </c:pt>
                <c:pt idx="3">
                  <c:v>12418</c:v>
                </c:pt>
                <c:pt idx="4">
                  <c:v>11640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60-420C-A421-34097F43FD95}"/>
            </c:ext>
          </c:extLst>
        </c:ser>
        <c:ser>
          <c:idx val="1"/>
          <c:order val="1"/>
          <c:tx>
            <c:strRef>
              <c:f>'Table 9.3'!$S$7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9.3'!$U$7:$Y$7</c:f>
              <c:numCache>
                <c:formatCode>#,##0</c:formatCode>
                <c:ptCount val="5"/>
                <c:pt idx="1">
                  <c:v>6806</c:v>
                </c:pt>
                <c:pt idx="2">
                  <c:v>7198</c:v>
                </c:pt>
                <c:pt idx="3">
                  <c:v>8538</c:v>
                </c:pt>
                <c:pt idx="4">
                  <c:v>7817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60-420C-A421-34097F43FD95}"/>
            </c:ext>
          </c:extLst>
        </c:ser>
        <c:ser>
          <c:idx val="2"/>
          <c:order val="2"/>
          <c:tx>
            <c:strRef>
              <c:f>'Table 9.3'!$S$11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9.3'!$U$11:$Y$11</c:f>
              <c:numCache>
                <c:formatCode>#,##0</c:formatCode>
                <c:ptCount val="5"/>
                <c:pt idx="1">
                  <c:v>8020</c:v>
                </c:pt>
                <c:pt idx="2">
                  <c:v>8474</c:v>
                </c:pt>
                <c:pt idx="3">
                  <c:v>9554</c:v>
                </c:pt>
                <c:pt idx="4">
                  <c:v>9440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60-420C-A421-34097F43FD95}"/>
            </c:ext>
          </c:extLst>
        </c:ser>
        <c:ser>
          <c:idx val="3"/>
          <c:order val="3"/>
          <c:tx>
            <c:strRef>
              <c:f>'Table 9.3'!$S$12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9.3'!$U$12:$Y$12</c:f>
              <c:numCache>
                <c:formatCode>#,##0</c:formatCode>
                <c:ptCount val="5"/>
                <c:pt idx="1">
                  <c:v>1726</c:v>
                </c:pt>
                <c:pt idx="2">
                  <c:v>2013</c:v>
                </c:pt>
                <c:pt idx="3">
                  <c:v>2863</c:v>
                </c:pt>
                <c:pt idx="4">
                  <c:v>2201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60-420C-A421-34097F43FD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9.21'!$S$1</c:f>
              <c:strCache>
                <c:ptCount val="1"/>
                <c:pt idx="0">
                  <c:v>Croydon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9.21'!$V$8:$Z$8</c:f>
              <c:numCache>
                <c:formatCode>#,##0</c:formatCode>
                <c:ptCount val="5"/>
                <c:pt idx="0">
                  <c:v>29752.98</c:v>
                </c:pt>
                <c:pt idx="1">
                  <c:v>48206.39</c:v>
                </c:pt>
                <c:pt idx="2">
                  <c:v>40246.9</c:v>
                </c:pt>
                <c:pt idx="3">
                  <c:v>32774.5</c:v>
                </c:pt>
                <c:pt idx="4">
                  <c:v>38622.050000000003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D9-4AAF-BBFE-0ADE84D920F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42360.26</c:v>
                </c:pt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D9-4AAF-BBFE-0ADE84D920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9.22'!$S$4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9.22'!$U$2:$Y$2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9.22'!$U$4:$Y$4</c:f>
              <c:numCache>
                <c:formatCode>#,##0</c:formatCode>
                <c:ptCount val="5"/>
                <c:pt idx="1">
                  <c:v>173</c:v>
                </c:pt>
                <c:pt idx="2">
                  <c:v>293</c:v>
                </c:pt>
                <c:pt idx="3">
                  <c:v>311</c:v>
                </c:pt>
                <c:pt idx="4">
                  <c:v>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8A-4270-8F69-F6385DD9C312}"/>
            </c:ext>
          </c:extLst>
        </c:ser>
        <c:ser>
          <c:idx val="1"/>
          <c:order val="1"/>
          <c:tx>
            <c:strRef>
              <c:f>'Table 9.22'!$S$7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9.22'!$U$2:$Y$2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9.22'!$U$7:$Y$7</c:f>
              <c:numCache>
                <c:formatCode>#,##0</c:formatCode>
                <c:ptCount val="5"/>
                <c:pt idx="1">
                  <c:v>127</c:v>
                </c:pt>
                <c:pt idx="2">
                  <c:v>174</c:v>
                </c:pt>
                <c:pt idx="3">
                  <c:v>190</c:v>
                </c:pt>
                <c:pt idx="4">
                  <c:v>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8A-4270-8F69-F6385DD9C312}"/>
            </c:ext>
          </c:extLst>
        </c:ser>
        <c:ser>
          <c:idx val="2"/>
          <c:order val="2"/>
          <c:tx>
            <c:strRef>
              <c:f>'Table 9.22'!$S$11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9.22'!$U$2:$Y$2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9.22'!$U$11:$Y$11</c:f>
              <c:numCache>
                <c:formatCode>#,##0</c:formatCode>
                <c:ptCount val="5"/>
                <c:pt idx="1">
                  <c:v>151</c:v>
                </c:pt>
                <c:pt idx="2">
                  <c:v>264</c:v>
                </c:pt>
                <c:pt idx="3">
                  <c:v>286</c:v>
                </c:pt>
                <c:pt idx="4">
                  <c:v>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8A-4270-8F69-F6385DD9C312}"/>
            </c:ext>
          </c:extLst>
        </c:ser>
        <c:ser>
          <c:idx val="3"/>
          <c:order val="3"/>
          <c:tx>
            <c:strRef>
              <c:f>'Table 9.22'!$S$12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9.22'!$U$2:$Y$2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9.22'!$U$12:$Y$12</c:f>
              <c:numCache>
                <c:formatCode>#,##0</c:formatCode>
                <c:ptCount val="5"/>
                <c:pt idx="1">
                  <c:v>24</c:v>
                </c:pt>
                <c:pt idx="2">
                  <c:v>29</c:v>
                </c:pt>
                <c:pt idx="3">
                  <c:v>25</c:v>
                </c:pt>
                <c:pt idx="4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B8A-4270-8F69-F6385DD9C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9.22'!$S$1</c:f>
              <c:strCache>
                <c:ptCount val="1"/>
                <c:pt idx="0">
                  <c:v>Diamantina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9.22'!$AB$15:$AB$33</c:f>
              <c:numCache>
                <c:formatCode>0.0%</c:formatCode>
                <c:ptCount val="19"/>
                <c:pt idx="0">
                  <c:v>0.23312883435582821</c:v>
                </c:pt>
                <c:pt idx="1">
                  <c:v>4.9079754601226995E-2</c:v>
                </c:pt>
                <c:pt idx="2">
                  <c:v>1.2269938650306749E-2</c:v>
                </c:pt>
                <c:pt idx="3">
                  <c:v>9.202453987730062E-3</c:v>
                </c:pt>
                <c:pt idx="4">
                  <c:v>3.9877300613496931E-2</c:v>
                </c:pt>
                <c:pt idx="5">
                  <c:v>1.8404907975460124E-2</c:v>
                </c:pt>
                <c:pt idx="6">
                  <c:v>5.5214723926380369E-2</c:v>
                </c:pt>
                <c:pt idx="7">
                  <c:v>0.14723926380368099</c:v>
                </c:pt>
                <c:pt idx="8">
                  <c:v>4.6012269938650305E-2</c:v>
                </c:pt>
                <c:pt idx="9">
                  <c:v>0</c:v>
                </c:pt>
                <c:pt idx="10">
                  <c:v>1.5337423312883436E-2</c:v>
                </c:pt>
                <c:pt idx="11">
                  <c:v>0</c:v>
                </c:pt>
                <c:pt idx="12">
                  <c:v>1.5337423312883436E-2</c:v>
                </c:pt>
                <c:pt idx="13">
                  <c:v>3.9877300613496931E-2</c:v>
                </c:pt>
                <c:pt idx="14">
                  <c:v>0.24233128834355827</c:v>
                </c:pt>
                <c:pt idx="15">
                  <c:v>3.9877300613496931E-2</c:v>
                </c:pt>
                <c:pt idx="16">
                  <c:v>2.1472392638036811E-2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6A-4E65-B353-37870543448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6A-4E65-B353-3787054344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9.22'!$S$63:$S$79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9.22'!$Y$44:$Y$60</c:f>
              <c:numCache>
                <c:formatCode>#,##0</c:formatCode>
                <c:ptCount val="17"/>
                <c:pt idx="0">
                  <c:v>0</c:v>
                </c:pt>
                <c:pt idx="1">
                  <c:v>8</c:v>
                </c:pt>
                <c:pt idx="2">
                  <c:v>7</c:v>
                </c:pt>
                <c:pt idx="3">
                  <c:v>6</c:v>
                </c:pt>
                <c:pt idx="4">
                  <c:v>23</c:v>
                </c:pt>
                <c:pt idx="5">
                  <c:v>10</c:v>
                </c:pt>
                <c:pt idx="6">
                  <c:v>17</c:v>
                </c:pt>
                <c:pt idx="7">
                  <c:v>16</c:v>
                </c:pt>
                <c:pt idx="8">
                  <c:v>12</c:v>
                </c:pt>
                <c:pt idx="9">
                  <c:v>15</c:v>
                </c:pt>
                <c:pt idx="10">
                  <c:v>17</c:v>
                </c:pt>
                <c:pt idx="11">
                  <c:v>10</c:v>
                </c:pt>
                <c:pt idx="12">
                  <c:v>4</c:v>
                </c:pt>
                <c:pt idx="13">
                  <c:v>8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C5-4637-8B45-D17C01B6A52E}"/>
            </c:ext>
          </c:extLst>
        </c:ser>
        <c:ser>
          <c:idx val="1"/>
          <c:order val="1"/>
          <c:tx>
            <c:strRef>
              <c:f>'Table 9.22'!$S$62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9.22'!$S$63:$S$79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9.22'!$Y$63:$Y$79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24</c:v>
                </c:pt>
                <c:pt idx="3">
                  <c:v>15</c:v>
                </c:pt>
                <c:pt idx="4">
                  <c:v>26</c:v>
                </c:pt>
                <c:pt idx="5">
                  <c:v>22</c:v>
                </c:pt>
                <c:pt idx="6">
                  <c:v>6</c:v>
                </c:pt>
                <c:pt idx="7">
                  <c:v>19</c:v>
                </c:pt>
                <c:pt idx="8">
                  <c:v>3</c:v>
                </c:pt>
                <c:pt idx="9">
                  <c:v>20</c:v>
                </c:pt>
                <c:pt idx="10">
                  <c:v>7</c:v>
                </c:pt>
                <c:pt idx="11">
                  <c:v>5</c:v>
                </c:pt>
                <c:pt idx="12">
                  <c:v>0</c:v>
                </c:pt>
                <c:pt idx="13">
                  <c:v>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C5-4637-8B45-D17C01B6A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9.22'!$S$83:$S$90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9.22'!$Y$83:$Y$90</c:f>
              <c:numCache>
                <c:formatCode>#,##0</c:formatCode>
                <c:ptCount val="8"/>
                <c:pt idx="0">
                  <c:v>11</c:v>
                </c:pt>
                <c:pt idx="1">
                  <c:v>6</c:v>
                </c:pt>
                <c:pt idx="2">
                  <c:v>14</c:v>
                </c:pt>
                <c:pt idx="3">
                  <c:v>9</c:v>
                </c:pt>
                <c:pt idx="4">
                  <c:v>0</c:v>
                </c:pt>
                <c:pt idx="5">
                  <c:v>0</c:v>
                </c:pt>
                <c:pt idx="6">
                  <c:v>12</c:v>
                </c:pt>
                <c:pt idx="7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A2-4C42-84DE-59AF803FFF0D}"/>
            </c:ext>
          </c:extLst>
        </c:ser>
        <c:ser>
          <c:idx val="1"/>
          <c:order val="1"/>
          <c:tx>
            <c:strRef>
              <c:f>'Table 9.22'!$S$92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9.22'!$S$83:$S$90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9.22'!$Y$93:$Y$100</c:f>
              <c:numCache>
                <c:formatCode>#,##0</c:formatCode>
                <c:ptCount val="8"/>
                <c:pt idx="0">
                  <c:v>7</c:v>
                </c:pt>
                <c:pt idx="1">
                  <c:v>12</c:v>
                </c:pt>
                <c:pt idx="2">
                  <c:v>10</c:v>
                </c:pt>
                <c:pt idx="3">
                  <c:v>14</c:v>
                </c:pt>
                <c:pt idx="4">
                  <c:v>24</c:v>
                </c:pt>
                <c:pt idx="5">
                  <c:v>0</c:v>
                </c:pt>
                <c:pt idx="6">
                  <c:v>3</c:v>
                </c:pt>
                <c:pt idx="7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A2-4C42-84DE-59AF803FFF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9.22'!$S$1</c:f>
              <c:strCache>
                <c:ptCount val="1"/>
                <c:pt idx="0">
                  <c:v>Diamantina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9.22'!$U$8:$Y$8</c:f>
              <c:numCache>
                <c:formatCode>#,##0</c:formatCode>
                <c:ptCount val="5"/>
                <c:pt idx="1">
                  <c:v>46604</c:v>
                </c:pt>
                <c:pt idx="2">
                  <c:v>40087</c:v>
                </c:pt>
                <c:pt idx="3">
                  <c:v>43511.839999999997</c:v>
                </c:pt>
                <c:pt idx="4">
                  <c:v>46013.48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F2-488A-A2F7-E9923611C59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F2-488A-A2F7-E9923611C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9.22'!$S$4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9.22'!$V$4:$Z$4</c:f>
              <c:numCache>
                <c:formatCode>#,##0</c:formatCode>
                <c:ptCount val="5"/>
                <c:pt idx="0">
                  <c:v>173</c:v>
                </c:pt>
                <c:pt idx="1">
                  <c:v>293</c:v>
                </c:pt>
                <c:pt idx="2">
                  <c:v>311</c:v>
                </c:pt>
                <c:pt idx="3">
                  <c:v>309</c:v>
                </c:pt>
                <c:pt idx="4">
                  <c:v>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2C-43C4-9CA2-FD46118C1CBC}"/>
            </c:ext>
          </c:extLst>
        </c:ser>
        <c:ser>
          <c:idx val="1"/>
          <c:order val="1"/>
          <c:tx>
            <c:strRef>
              <c:f>'Table 9.22'!$S$7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9.22'!$V$7:$Z$7</c:f>
              <c:numCache>
                <c:formatCode>#,##0</c:formatCode>
                <c:ptCount val="5"/>
                <c:pt idx="0">
                  <c:v>127</c:v>
                </c:pt>
                <c:pt idx="1">
                  <c:v>174</c:v>
                </c:pt>
                <c:pt idx="2">
                  <c:v>190</c:v>
                </c:pt>
                <c:pt idx="3">
                  <c:v>194</c:v>
                </c:pt>
                <c:pt idx="4">
                  <c:v>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2C-43C4-9CA2-FD46118C1CBC}"/>
            </c:ext>
          </c:extLst>
        </c:ser>
        <c:ser>
          <c:idx val="2"/>
          <c:order val="2"/>
          <c:tx>
            <c:strRef>
              <c:f>'Table 9.22'!$S$11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9.22'!$V$11:$Z$11</c:f>
              <c:numCache>
                <c:formatCode>#,##0</c:formatCode>
                <c:ptCount val="5"/>
                <c:pt idx="0">
                  <c:v>151</c:v>
                </c:pt>
                <c:pt idx="1">
                  <c:v>264</c:v>
                </c:pt>
                <c:pt idx="2">
                  <c:v>286</c:v>
                </c:pt>
                <c:pt idx="3">
                  <c:v>284</c:v>
                </c:pt>
                <c:pt idx="4">
                  <c:v>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2C-43C4-9CA2-FD46118C1CBC}"/>
            </c:ext>
          </c:extLst>
        </c:ser>
        <c:ser>
          <c:idx val="3"/>
          <c:order val="3"/>
          <c:tx>
            <c:strRef>
              <c:f>'Table 9.22'!$S$12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9.22'!$V$12:$Z$12</c:f>
              <c:numCache>
                <c:formatCode>#,##0</c:formatCode>
                <c:ptCount val="5"/>
                <c:pt idx="0">
                  <c:v>24</c:v>
                </c:pt>
                <c:pt idx="1">
                  <c:v>29</c:v>
                </c:pt>
                <c:pt idx="2">
                  <c:v>25</c:v>
                </c:pt>
                <c:pt idx="3">
                  <c:v>26</c:v>
                </c:pt>
                <c:pt idx="4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2C-43C4-9CA2-FD46118C1C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9.22'!$S$1</c:f>
              <c:strCache>
                <c:ptCount val="1"/>
                <c:pt idx="0">
                  <c:v>Diamantina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9.22'!$AB$15:$AB$33</c:f>
              <c:numCache>
                <c:formatCode>0.0%</c:formatCode>
                <c:ptCount val="19"/>
                <c:pt idx="0">
                  <c:v>0.23312883435582821</c:v>
                </c:pt>
                <c:pt idx="1">
                  <c:v>4.9079754601226995E-2</c:v>
                </c:pt>
                <c:pt idx="2">
                  <c:v>1.2269938650306749E-2</c:v>
                </c:pt>
                <c:pt idx="3">
                  <c:v>9.202453987730062E-3</c:v>
                </c:pt>
                <c:pt idx="4">
                  <c:v>3.9877300613496931E-2</c:v>
                </c:pt>
                <c:pt idx="5">
                  <c:v>1.8404907975460124E-2</c:v>
                </c:pt>
                <c:pt idx="6">
                  <c:v>5.5214723926380369E-2</c:v>
                </c:pt>
                <c:pt idx="7">
                  <c:v>0.14723926380368099</c:v>
                </c:pt>
                <c:pt idx="8">
                  <c:v>4.6012269938650305E-2</c:v>
                </c:pt>
                <c:pt idx="9">
                  <c:v>0</c:v>
                </c:pt>
                <c:pt idx="10">
                  <c:v>1.5337423312883436E-2</c:v>
                </c:pt>
                <c:pt idx="11">
                  <c:v>0</c:v>
                </c:pt>
                <c:pt idx="12">
                  <c:v>1.5337423312883436E-2</c:v>
                </c:pt>
                <c:pt idx="13">
                  <c:v>3.9877300613496931E-2</c:v>
                </c:pt>
                <c:pt idx="14">
                  <c:v>0.24233128834355827</c:v>
                </c:pt>
                <c:pt idx="15">
                  <c:v>3.9877300613496931E-2</c:v>
                </c:pt>
                <c:pt idx="16">
                  <c:v>2.1472392638036811E-2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8E-432A-88D2-C1C6F466799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8E-432A-88D2-C1C6F46679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9.22'!$S$63:$S$79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9.22'!$Z$44:$Z$60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14</c:v>
                </c:pt>
                <c:pt idx="3">
                  <c:v>20</c:v>
                </c:pt>
                <c:pt idx="4">
                  <c:v>21</c:v>
                </c:pt>
                <c:pt idx="5">
                  <c:v>16</c:v>
                </c:pt>
                <c:pt idx="6">
                  <c:v>7</c:v>
                </c:pt>
                <c:pt idx="7">
                  <c:v>27</c:v>
                </c:pt>
                <c:pt idx="8">
                  <c:v>16</c:v>
                </c:pt>
                <c:pt idx="9">
                  <c:v>17</c:v>
                </c:pt>
                <c:pt idx="10">
                  <c:v>27</c:v>
                </c:pt>
                <c:pt idx="11">
                  <c:v>0</c:v>
                </c:pt>
                <c:pt idx="12">
                  <c:v>14</c:v>
                </c:pt>
                <c:pt idx="13">
                  <c:v>6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36-409B-8366-70DEF68A8C7C}"/>
            </c:ext>
          </c:extLst>
        </c:ser>
        <c:ser>
          <c:idx val="1"/>
          <c:order val="1"/>
          <c:tx>
            <c:strRef>
              <c:f>'Table 9.22'!$S$62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9.22'!$S$63:$S$79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9.22'!$Z$63:$Z$79</c:f>
              <c:numCache>
                <c:formatCode>#,##0</c:formatCode>
                <c:ptCount val="17"/>
                <c:pt idx="0">
                  <c:v>0</c:v>
                </c:pt>
                <c:pt idx="1">
                  <c:v>3</c:v>
                </c:pt>
                <c:pt idx="2">
                  <c:v>12</c:v>
                </c:pt>
                <c:pt idx="3">
                  <c:v>21</c:v>
                </c:pt>
                <c:pt idx="4">
                  <c:v>17</c:v>
                </c:pt>
                <c:pt idx="5">
                  <c:v>22</c:v>
                </c:pt>
                <c:pt idx="6">
                  <c:v>5</c:v>
                </c:pt>
                <c:pt idx="7">
                  <c:v>11</c:v>
                </c:pt>
                <c:pt idx="8">
                  <c:v>6</c:v>
                </c:pt>
                <c:pt idx="9">
                  <c:v>16</c:v>
                </c:pt>
                <c:pt idx="10">
                  <c:v>14</c:v>
                </c:pt>
                <c:pt idx="11">
                  <c:v>10</c:v>
                </c:pt>
                <c:pt idx="12">
                  <c:v>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36-409B-8366-70DEF68A8C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9.22'!$Z$83:$Z$90</c:f>
              <c:numCache>
                <c:formatCode>#,##0</c:formatCode>
                <c:ptCount val="8"/>
                <c:pt idx="0">
                  <c:v>16</c:v>
                </c:pt>
                <c:pt idx="1">
                  <c:v>3</c:v>
                </c:pt>
                <c:pt idx="2">
                  <c:v>12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13</c:v>
                </c:pt>
                <c:pt idx="7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10-477A-983A-5DA441013E3C}"/>
            </c:ext>
          </c:extLst>
        </c:ser>
        <c:ser>
          <c:idx val="1"/>
          <c:order val="1"/>
          <c:tx>
            <c:strRef>
              <c:f>'Table 9.22'!$S$92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9.22'!$S$83:$S$90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9.22'!$Z$93:$Z$100</c:f>
              <c:numCache>
                <c:formatCode>#,##0</c:formatCode>
                <c:ptCount val="8"/>
                <c:pt idx="0">
                  <c:v>7</c:v>
                </c:pt>
                <c:pt idx="1">
                  <c:v>12</c:v>
                </c:pt>
                <c:pt idx="2">
                  <c:v>11</c:v>
                </c:pt>
                <c:pt idx="3">
                  <c:v>9</c:v>
                </c:pt>
                <c:pt idx="4">
                  <c:v>18</c:v>
                </c:pt>
                <c:pt idx="5">
                  <c:v>5</c:v>
                </c:pt>
                <c:pt idx="6">
                  <c:v>0</c:v>
                </c:pt>
                <c:pt idx="7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10-477A-983A-5DA441013E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9.3'!$S$1</c:f>
              <c:strCache>
                <c:ptCount val="1"/>
                <c:pt idx="0">
                  <c:v>Banana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9.3'!$AB$15:$AB$33</c:f>
              <c:numCache>
                <c:formatCode>0.0%</c:formatCode>
                <c:ptCount val="19"/>
                <c:pt idx="0">
                  <c:v>0.13334946757018393</c:v>
                </c:pt>
                <c:pt idx="1">
                  <c:v>7.6879638593094546E-2</c:v>
                </c:pt>
                <c:pt idx="2">
                  <c:v>5.8325266214908036E-2</c:v>
                </c:pt>
                <c:pt idx="3">
                  <c:v>2.7750887383026782E-2</c:v>
                </c:pt>
                <c:pt idx="4">
                  <c:v>5.8083252662149081E-2</c:v>
                </c:pt>
                <c:pt idx="5">
                  <c:v>2.4766053565666343E-2</c:v>
                </c:pt>
                <c:pt idx="6">
                  <c:v>7.470151661826395E-2</c:v>
                </c:pt>
                <c:pt idx="7">
                  <c:v>5.4775734107776704E-2</c:v>
                </c:pt>
                <c:pt idx="8">
                  <c:v>2.0893836721523073E-2</c:v>
                </c:pt>
                <c:pt idx="9">
                  <c:v>1.6134236850596966E-3</c:v>
                </c:pt>
                <c:pt idx="10">
                  <c:v>1.7586318167150693E-2</c:v>
                </c:pt>
                <c:pt idx="11">
                  <c:v>2.0167796063246209E-2</c:v>
                </c:pt>
                <c:pt idx="12">
                  <c:v>2.8799612778315584E-2</c:v>
                </c:pt>
                <c:pt idx="13">
                  <c:v>8.6560180703452727E-2</c:v>
                </c:pt>
                <c:pt idx="14">
                  <c:v>3.8318812520167798E-2</c:v>
                </c:pt>
                <c:pt idx="15">
                  <c:v>6.219748305905131E-2</c:v>
                </c:pt>
                <c:pt idx="16">
                  <c:v>6.3568893191352047E-2</c:v>
                </c:pt>
                <c:pt idx="17">
                  <c:v>7.5024201355275892E-3</c:v>
                </c:pt>
                <c:pt idx="18">
                  <c:v>4.1222975153275249E-2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A1-4F0F-AC2A-362A166A23A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A1-4F0F-AC2A-362A166A23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9.22'!$S$1</c:f>
              <c:strCache>
                <c:ptCount val="1"/>
                <c:pt idx="0">
                  <c:v>Diamantina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9.22'!$V$8:$Z$8</c:f>
              <c:numCache>
                <c:formatCode>#,##0</c:formatCode>
                <c:ptCount val="5"/>
                <c:pt idx="0">
                  <c:v>46604</c:v>
                </c:pt>
                <c:pt idx="1">
                  <c:v>40087</c:v>
                </c:pt>
                <c:pt idx="2">
                  <c:v>43511.839999999997</c:v>
                </c:pt>
                <c:pt idx="3">
                  <c:v>46013.48</c:v>
                </c:pt>
                <c:pt idx="4">
                  <c:v>46550.25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50-4FE7-838A-1B40C2AA516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42360.26</c:v>
                </c:pt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50-4FE7-838A-1B40C2AA51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9.23'!$S$4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9.23'!$U$2:$Y$2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9.23'!$U$4:$Y$4</c:f>
              <c:numCache>
                <c:formatCode>#,##0</c:formatCode>
                <c:ptCount val="5"/>
                <c:pt idx="1">
                  <c:v>571</c:v>
                </c:pt>
                <c:pt idx="2">
                  <c:v>620</c:v>
                </c:pt>
                <c:pt idx="3">
                  <c:v>702</c:v>
                </c:pt>
                <c:pt idx="4">
                  <c:v>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C0-4302-905B-241B464D99A2}"/>
            </c:ext>
          </c:extLst>
        </c:ser>
        <c:ser>
          <c:idx val="1"/>
          <c:order val="1"/>
          <c:tx>
            <c:strRef>
              <c:f>'Table 9.23'!$S$7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9.23'!$U$2:$Y$2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9.23'!$U$7:$Y$7</c:f>
              <c:numCache>
                <c:formatCode>#,##0</c:formatCode>
                <c:ptCount val="5"/>
                <c:pt idx="1">
                  <c:v>416</c:v>
                </c:pt>
                <c:pt idx="2">
                  <c:v>486</c:v>
                </c:pt>
                <c:pt idx="3">
                  <c:v>513</c:v>
                </c:pt>
                <c:pt idx="4">
                  <c:v>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C0-4302-905B-241B464D99A2}"/>
            </c:ext>
          </c:extLst>
        </c:ser>
        <c:ser>
          <c:idx val="2"/>
          <c:order val="2"/>
          <c:tx>
            <c:strRef>
              <c:f>'Table 9.23'!$S$11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9.23'!$U$2:$Y$2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9.23'!$U$11:$Y$11</c:f>
              <c:numCache>
                <c:formatCode>#,##0</c:formatCode>
                <c:ptCount val="5"/>
                <c:pt idx="1">
                  <c:v>566</c:v>
                </c:pt>
                <c:pt idx="2">
                  <c:v>618</c:v>
                </c:pt>
                <c:pt idx="3">
                  <c:v>699</c:v>
                </c:pt>
                <c:pt idx="4">
                  <c:v>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C0-4302-905B-241B464D99A2}"/>
            </c:ext>
          </c:extLst>
        </c:ser>
        <c:ser>
          <c:idx val="3"/>
          <c:order val="3"/>
          <c:tx>
            <c:strRef>
              <c:f>'Table 9.23'!$S$12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9.23'!$U$2:$Y$2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9.23'!$U$12:$Y$12</c:f>
              <c:numCache>
                <c:formatCode>#,##0</c:formatCode>
                <c:ptCount val="5"/>
                <c:pt idx="1">
                  <c:v>0</c:v>
                </c:pt>
                <c:pt idx="2">
                  <c:v>0</c:v>
                </c:pt>
                <c:pt idx="3">
                  <c:v>8</c:v>
                </c:pt>
                <c:pt idx="4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6C0-4302-905B-241B464D99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9.23'!$S$1</c:f>
              <c:strCache>
                <c:ptCount val="1"/>
                <c:pt idx="0">
                  <c:v>Doomadgee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9.23'!$AB$15:$AB$33</c:f>
              <c:numCache>
                <c:formatCode>0.0%</c:formatCode>
                <c:ptCount val="19"/>
                <c:pt idx="0">
                  <c:v>3.3783783783783786E-2</c:v>
                </c:pt>
                <c:pt idx="1">
                  <c:v>5.0675675675675678E-3</c:v>
                </c:pt>
                <c:pt idx="2">
                  <c:v>0</c:v>
                </c:pt>
                <c:pt idx="3">
                  <c:v>0</c:v>
                </c:pt>
                <c:pt idx="4">
                  <c:v>1.3513513513513514E-2</c:v>
                </c:pt>
                <c:pt idx="5">
                  <c:v>8.4459459459459464E-3</c:v>
                </c:pt>
                <c:pt idx="6">
                  <c:v>0.11993243243243243</c:v>
                </c:pt>
                <c:pt idx="7">
                  <c:v>0</c:v>
                </c:pt>
                <c:pt idx="8">
                  <c:v>1.5202702702702704E-2</c:v>
                </c:pt>
                <c:pt idx="9">
                  <c:v>0</c:v>
                </c:pt>
                <c:pt idx="10">
                  <c:v>5.0675675675675678E-3</c:v>
                </c:pt>
                <c:pt idx="11">
                  <c:v>0</c:v>
                </c:pt>
                <c:pt idx="12">
                  <c:v>1.8581081081081082E-2</c:v>
                </c:pt>
                <c:pt idx="13">
                  <c:v>1.3513513513513514E-2</c:v>
                </c:pt>
                <c:pt idx="14">
                  <c:v>0.20270270270270271</c:v>
                </c:pt>
                <c:pt idx="15">
                  <c:v>0.22297297297297297</c:v>
                </c:pt>
                <c:pt idx="16">
                  <c:v>0.29222972972972971</c:v>
                </c:pt>
                <c:pt idx="17">
                  <c:v>0</c:v>
                </c:pt>
                <c:pt idx="18">
                  <c:v>1.6891891891891893E-2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65-467F-8F0B-316FBC2896D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65-467F-8F0B-316FBC2896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9.23'!$S$63:$S$79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9.23'!$Y$44:$Y$60</c:f>
              <c:numCache>
                <c:formatCode>#,##0</c:formatCode>
                <c:ptCount val="17"/>
                <c:pt idx="0">
                  <c:v>0</c:v>
                </c:pt>
                <c:pt idx="1">
                  <c:v>6</c:v>
                </c:pt>
                <c:pt idx="2">
                  <c:v>17</c:v>
                </c:pt>
                <c:pt idx="3">
                  <c:v>45</c:v>
                </c:pt>
                <c:pt idx="4">
                  <c:v>53</c:v>
                </c:pt>
                <c:pt idx="5">
                  <c:v>48</c:v>
                </c:pt>
                <c:pt idx="6">
                  <c:v>53</c:v>
                </c:pt>
                <c:pt idx="7">
                  <c:v>45</c:v>
                </c:pt>
                <c:pt idx="8">
                  <c:v>60</c:v>
                </c:pt>
                <c:pt idx="9">
                  <c:v>10</c:v>
                </c:pt>
                <c:pt idx="10">
                  <c:v>21</c:v>
                </c:pt>
                <c:pt idx="11">
                  <c:v>9</c:v>
                </c:pt>
                <c:pt idx="12">
                  <c:v>12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16-4919-81D1-7CC8AAEEE8AF}"/>
            </c:ext>
          </c:extLst>
        </c:ser>
        <c:ser>
          <c:idx val="1"/>
          <c:order val="1"/>
          <c:tx>
            <c:strRef>
              <c:f>'Table 9.23'!$S$62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9.23'!$S$63:$S$79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9.23'!$Y$63:$Y$79</c:f>
              <c:numCache>
                <c:formatCode>#,##0</c:formatCode>
                <c:ptCount val="17"/>
                <c:pt idx="0">
                  <c:v>0</c:v>
                </c:pt>
                <c:pt idx="1">
                  <c:v>3</c:v>
                </c:pt>
                <c:pt idx="2">
                  <c:v>25</c:v>
                </c:pt>
                <c:pt idx="3">
                  <c:v>32</c:v>
                </c:pt>
                <c:pt idx="4">
                  <c:v>53</c:v>
                </c:pt>
                <c:pt idx="5">
                  <c:v>36</c:v>
                </c:pt>
                <c:pt idx="6">
                  <c:v>43</c:v>
                </c:pt>
                <c:pt idx="7">
                  <c:v>39</c:v>
                </c:pt>
                <c:pt idx="8">
                  <c:v>31</c:v>
                </c:pt>
                <c:pt idx="9">
                  <c:v>15</c:v>
                </c:pt>
                <c:pt idx="10">
                  <c:v>26</c:v>
                </c:pt>
                <c:pt idx="11">
                  <c:v>15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16-4919-81D1-7CC8AAEEE8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9.23'!$S$83:$S$90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9.23'!$Y$83:$Y$90</c:f>
              <c:numCache>
                <c:formatCode>#,##0</c:formatCode>
                <c:ptCount val="8"/>
                <c:pt idx="0">
                  <c:v>8</c:v>
                </c:pt>
                <c:pt idx="1">
                  <c:v>24</c:v>
                </c:pt>
                <c:pt idx="2">
                  <c:v>26</c:v>
                </c:pt>
                <c:pt idx="3">
                  <c:v>46</c:v>
                </c:pt>
                <c:pt idx="4">
                  <c:v>0</c:v>
                </c:pt>
                <c:pt idx="5">
                  <c:v>4</c:v>
                </c:pt>
                <c:pt idx="6">
                  <c:v>33</c:v>
                </c:pt>
                <c:pt idx="7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4C-4CE6-AE4C-6BC7D1453102}"/>
            </c:ext>
          </c:extLst>
        </c:ser>
        <c:ser>
          <c:idx val="1"/>
          <c:order val="1"/>
          <c:tx>
            <c:strRef>
              <c:f>'Table 9.23'!$S$92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9.23'!$S$83:$S$90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9.23'!$Y$93:$Y$100</c:f>
              <c:numCache>
                <c:formatCode>#,##0</c:formatCode>
                <c:ptCount val="8"/>
                <c:pt idx="0">
                  <c:v>10</c:v>
                </c:pt>
                <c:pt idx="1">
                  <c:v>34</c:v>
                </c:pt>
                <c:pt idx="2">
                  <c:v>4</c:v>
                </c:pt>
                <c:pt idx="3">
                  <c:v>78</c:v>
                </c:pt>
                <c:pt idx="4">
                  <c:v>19</c:v>
                </c:pt>
                <c:pt idx="5">
                  <c:v>8</c:v>
                </c:pt>
                <c:pt idx="6">
                  <c:v>13</c:v>
                </c:pt>
                <c:pt idx="7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4C-4CE6-AE4C-6BC7D1453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9.23'!$S$1</c:f>
              <c:strCache>
                <c:ptCount val="1"/>
                <c:pt idx="0">
                  <c:v>Doomadgee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9.23'!$U$8:$Y$8</c:f>
              <c:numCache>
                <c:formatCode>#,##0</c:formatCode>
                <c:ptCount val="5"/>
                <c:pt idx="1">
                  <c:v>26344.94</c:v>
                </c:pt>
                <c:pt idx="2">
                  <c:v>23968.26</c:v>
                </c:pt>
                <c:pt idx="3">
                  <c:v>23941</c:v>
                </c:pt>
                <c:pt idx="4">
                  <c:v>24510.29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75-4814-9034-29B15AC2FB7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75-4814-9034-29B15AC2FB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9.23'!$S$4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9.23'!$V$4:$Z$4</c:f>
              <c:numCache>
                <c:formatCode>#,##0</c:formatCode>
                <c:ptCount val="5"/>
                <c:pt idx="0">
                  <c:v>571</c:v>
                </c:pt>
                <c:pt idx="1">
                  <c:v>620</c:v>
                </c:pt>
                <c:pt idx="2">
                  <c:v>702</c:v>
                </c:pt>
                <c:pt idx="3">
                  <c:v>701</c:v>
                </c:pt>
                <c:pt idx="4">
                  <c:v>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5A-40EB-9E2E-F4A6A5C8B273}"/>
            </c:ext>
          </c:extLst>
        </c:ser>
        <c:ser>
          <c:idx val="1"/>
          <c:order val="1"/>
          <c:tx>
            <c:strRef>
              <c:f>'Table 9.23'!$S$7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9.23'!$V$7:$Z$7</c:f>
              <c:numCache>
                <c:formatCode>#,##0</c:formatCode>
                <c:ptCount val="5"/>
                <c:pt idx="0">
                  <c:v>416</c:v>
                </c:pt>
                <c:pt idx="1">
                  <c:v>486</c:v>
                </c:pt>
                <c:pt idx="2">
                  <c:v>513</c:v>
                </c:pt>
                <c:pt idx="3">
                  <c:v>517</c:v>
                </c:pt>
                <c:pt idx="4">
                  <c:v>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5A-40EB-9E2E-F4A6A5C8B273}"/>
            </c:ext>
          </c:extLst>
        </c:ser>
        <c:ser>
          <c:idx val="2"/>
          <c:order val="2"/>
          <c:tx>
            <c:strRef>
              <c:f>'Table 9.23'!$S$11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9.23'!$V$11:$Z$11</c:f>
              <c:numCache>
                <c:formatCode>#,##0</c:formatCode>
                <c:ptCount val="5"/>
                <c:pt idx="0">
                  <c:v>566</c:v>
                </c:pt>
                <c:pt idx="1">
                  <c:v>618</c:v>
                </c:pt>
                <c:pt idx="2">
                  <c:v>699</c:v>
                </c:pt>
                <c:pt idx="3">
                  <c:v>695</c:v>
                </c:pt>
                <c:pt idx="4">
                  <c:v>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5A-40EB-9E2E-F4A6A5C8B273}"/>
            </c:ext>
          </c:extLst>
        </c:ser>
        <c:ser>
          <c:idx val="3"/>
          <c:order val="3"/>
          <c:tx>
            <c:strRef>
              <c:f>'Table 9.23'!$S$12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9.23'!$V$12:$Z$12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8</c:v>
                </c:pt>
                <c:pt idx="3">
                  <c:v>7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5A-40EB-9E2E-F4A6A5C8B2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9.23'!$S$1</c:f>
              <c:strCache>
                <c:ptCount val="1"/>
                <c:pt idx="0">
                  <c:v>Doomadgee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9.23'!$AB$15:$AB$33</c:f>
              <c:numCache>
                <c:formatCode>0.0%</c:formatCode>
                <c:ptCount val="19"/>
                <c:pt idx="0">
                  <c:v>3.3783783783783786E-2</c:v>
                </c:pt>
                <c:pt idx="1">
                  <c:v>5.0675675675675678E-3</c:v>
                </c:pt>
                <c:pt idx="2">
                  <c:v>0</c:v>
                </c:pt>
                <c:pt idx="3">
                  <c:v>0</c:v>
                </c:pt>
                <c:pt idx="4">
                  <c:v>1.3513513513513514E-2</c:v>
                </c:pt>
                <c:pt idx="5">
                  <c:v>8.4459459459459464E-3</c:v>
                </c:pt>
                <c:pt idx="6">
                  <c:v>0.11993243243243243</c:v>
                </c:pt>
                <c:pt idx="7">
                  <c:v>0</c:v>
                </c:pt>
                <c:pt idx="8">
                  <c:v>1.5202702702702704E-2</c:v>
                </c:pt>
                <c:pt idx="9">
                  <c:v>0</c:v>
                </c:pt>
                <c:pt idx="10">
                  <c:v>5.0675675675675678E-3</c:v>
                </c:pt>
                <c:pt idx="11">
                  <c:v>0</c:v>
                </c:pt>
                <c:pt idx="12">
                  <c:v>1.8581081081081082E-2</c:v>
                </c:pt>
                <c:pt idx="13">
                  <c:v>1.3513513513513514E-2</c:v>
                </c:pt>
                <c:pt idx="14">
                  <c:v>0.20270270270270271</c:v>
                </c:pt>
                <c:pt idx="15">
                  <c:v>0.22297297297297297</c:v>
                </c:pt>
                <c:pt idx="16">
                  <c:v>0.29222972972972971</c:v>
                </c:pt>
                <c:pt idx="17">
                  <c:v>0</c:v>
                </c:pt>
                <c:pt idx="18">
                  <c:v>1.6891891891891893E-2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FA-4A2B-A00E-3A739A4561A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FA-4A2B-A00E-3A739A456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9.23'!$S$63:$S$79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9.23'!$Z$44:$Z$60</c:f>
              <c:numCache>
                <c:formatCode>#,##0</c:formatCode>
                <c:ptCount val="17"/>
                <c:pt idx="0">
                  <c:v>0</c:v>
                </c:pt>
                <c:pt idx="1">
                  <c:v>3</c:v>
                </c:pt>
                <c:pt idx="2">
                  <c:v>6</c:v>
                </c:pt>
                <c:pt idx="3">
                  <c:v>28</c:v>
                </c:pt>
                <c:pt idx="4">
                  <c:v>39</c:v>
                </c:pt>
                <c:pt idx="5">
                  <c:v>38</c:v>
                </c:pt>
                <c:pt idx="6">
                  <c:v>31</c:v>
                </c:pt>
                <c:pt idx="7">
                  <c:v>36</c:v>
                </c:pt>
                <c:pt idx="8">
                  <c:v>46</c:v>
                </c:pt>
                <c:pt idx="9">
                  <c:v>24</c:v>
                </c:pt>
                <c:pt idx="10">
                  <c:v>16</c:v>
                </c:pt>
                <c:pt idx="11">
                  <c:v>9</c:v>
                </c:pt>
                <c:pt idx="12">
                  <c:v>12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9E-4E38-9908-AC3B4B2FE2B2}"/>
            </c:ext>
          </c:extLst>
        </c:ser>
        <c:ser>
          <c:idx val="1"/>
          <c:order val="1"/>
          <c:tx>
            <c:strRef>
              <c:f>'Table 9.23'!$S$62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9.23'!$S$63:$S$79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9.23'!$Z$63:$Z$79</c:f>
              <c:numCache>
                <c:formatCode>#,##0</c:formatCode>
                <c:ptCount val="17"/>
                <c:pt idx="0">
                  <c:v>0</c:v>
                </c:pt>
                <c:pt idx="1">
                  <c:v>9</c:v>
                </c:pt>
                <c:pt idx="2">
                  <c:v>23</c:v>
                </c:pt>
                <c:pt idx="3">
                  <c:v>24</c:v>
                </c:pt>
                <c:pt idx="4">
                  <c:v>48</c:v>
                </c:pt>
                <c:pt idx="5">
                  <c:v>41</c:v>
                </c:pt>
                <c:pt idx="6">
                  <c:v>35</c:v>
                </c:pt>
                <c:pt idx="7">
                  <c:v>37</c:v>
                </c:pt>
                <c:pt idx="8">
                  <c:v>36</c:v>
                </c:pt>
                <c:pt idx="9">
                  <c:v>23</c:v>
                </c:pt>
                <c:pt idx="10">
                  <c:v>22</c:v>
                </c:pt>
                <c:pt idx="11">
                  <c:v>12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9E-4E38-9908-AC3B4B2FE2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9.23'!$Z$83:$Z$90</c:f>
              <c:numCache>
                <c:formatCode>#,##0</c:formatCode>
                <c:ptCount val="8"/>
                <c:pt idx="0">
                  <c:v>12</c:v>
                </c:pt>
                <c:pt idx="1">
                  <c:v>22</c:v>
                </c:pt>
                <c:pt idx="2">
                  <c:v>26</c:v>
                </c:pt>
                <c:pt idx="3">
                  <c:v>35</c:v>
                </c:pt>
                <c:pt idx="4">
                  <c:v>0</c:v>
                </c:pt>
                <c:pt idx="5">
                  <c:v>5</c:v>
                </c:pt>
                <c:pt idx="6">
                  <c:v>29</c:v>
                </c:pt>
                <c:pt idx="7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2A-4926-9BC6-345FB7608F55}"/>
            </c:ext>
          </c:extLst>
        </c:ser>
        <c:ser>
          <c:idx val="1"/>
          <c:order val="1"/>
          <c:tx>
            <c:strRef>
              <c:f>'Table 9.23'!$S$92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9.23'!$S$83:$S$90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9.23'!$Z$93:$Z$100</c:f>
              <c:numCache>
                <c:formatCode>#,##0</c:formatCode>
                <c:ptCount val="8"/>
                <c:pt idx="0">
                  <c:v>6</c:v>
                </c:pt>
                <c:pt idx="1">
                  <c:v>39</c:v>
                </c:pt>
                <c:pt idx="2">
                  <c:v>6</c:v>
                </c:pt>
                <c:pt idx="3">
                  <c:v>72</c:v>
                </c:pt>
                <c:pt idx="4">
                  <c:v>24</c:v>
                </c:pt>
                <c:pt idx="5">
                  <c:v>6</c:v>
                </c:pt>
                <c:pt idx="6">
                  <c:v>8</c:v>
                </c:pt>
                <c:pt idx="7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2A-4926-9BC6-345FB7608F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9.3'!$Y$44:$Y$60</c:f>
              <c:numCache>
                <c:formatCode>#,##0</c:formatCode>
                <c:ptCount val="17"/>
                <c:pt idx="0">
                  <c:v>24</c:v>
                </c:pt>
                <c:pt idx="1">
                  <c:v>192</c:v>
                </c:pt>
                <c:pt idx="2">
                  <c:v>375</c:v>
                </c:pt>
                <c:pt idx="3">
                  <c:v>529</c:v>
                </c:pt>
                <c:pt idx="4">
                  <c:v>699</c:v>
                </c:pt>
                <c:pt idx="5">
                  <c:v>685</c:v>
                </c:pt>
                <c:pt idx="6">
                  <c:v>730</c:v>
                </c:pt>
                <c:pt idx="7">
                  <c:v>566</c:v>
                </c:pt>
                <c:pt idx="8">
                  <c:v>600</c:v>
                </c:pt>
                <c:pt idx="9">
                  <c:v>489</c:v>
                </c:pt>
                <c:pt idx="10">
                  <c:v>545</c:v>
                </c:pt>
                <c:pt idx="11">
                  <c:v>411</c:v>
                </c:pt>
                <c:pt idx="12">
                  <c:v>193</c:v>
                </c:pt>
                <c:pt idx="13">
                  <c:v>99</c:v>
                </c:pt>
                <c:pt idx="14">
                  <c:v>64</c:v>
                </c:pt>
                <c:pt idx="15">
                  <c:v>36</c:v>
                </c:pt>
                <c:pt idx="1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0B-43A9-B2C0-B89F619684B9}"/>
            </c:ext>
          </c:extLst>
        </c:ser>
        <c:ser>
          <c:idx val="1"/>
          <c:order val="1"/>
          <c:tx>
            <c:strRef>
              <c:f>'Table 9.3'!$S$62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9.3'!$Y$63:$Y$79</c:f>
              <c:numCache>
                <c:formatCode>#,##0</c:formatCode>
                <c:ptCount val="17"/>
                <c:pt idx="0">
                  <c:v>15</c:v>
                </c:pt>
                <c:pt idx="1">
                  <c:v>175</c:v>
                </c:pt>
                <c:pt idx="2">
                  <c:v>358</c:v>
                </c:pt>
                <c:pt idx="3">
                  <c:v>435</c:v>
                </c:pt>
                <c:pt idx="4">
                  <c:v>581</c:v>
                </c:pt>
                <c:pt idx="5">
                  <c:v>576</c:v>
                </c:pt>
                <c:pt idx="6">
                  <c:v>584</c:v>
                </c:pt>
                <c:pt idx="7">
                  <c:v>529</c:v>
                </c:pt>
                <c:pt idx="8">
                  <c:v>575</c:v>
                </c:pt>
                <c:pt idx="9">
                  <c:v>512</c:v>
                </c:pt>
                <c:pt idx="10">
                  <c:v>466</c:v>
                </c:pt>
                <c:pt idx="11">
                  <c:v>288</c:v>
                </c:pt>
                <c:pt idx="12">
                  <c:v>155</c:v>
                </c:pt>
                <c:pt idx="13">
                  <c:v>69</c:v>
                </c:pt>
                <c:pt idx="14">
                  <c:v>40</c:v>
                </c:pt>
                <c:pt idx="15">
                  <c:v>25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0B-43A9-B2C0-B89F619684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9.23'!$S$1</c:f>
              <c:strCache>
                <c:ptCount val="1"/>
                <c:pt idx="0">
                  <c:v>Doomadgee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9.23'!$V$8:$Z$8</c:f>
              <c:numCache>
                <c:formatCode>#,##0</c:formatCode>
                <c:ptCount val="5"/>
                <c:pt idx="0">
                  <c:v>26344.94</c:v>
                </c:pt>
                <c:pt idx="1">
                  <c:v>23968.26</c:v>
                </c:pt>
                <c:pt idx="2">
                  <c:v>23941</c:v>
                </c:pt>
                <c:pt idx="3">
                  <c:v>24510.29</c:v>
                </c:pt>
                <c:pt idx="4">
                  <c:v>25352.54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50-4503-A674-7B83C946369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42360.26</c:v>
                </c:pt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50-4503-A674-7B83C94636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9.24'!$S$4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9.24'!$U$2:$Y$2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9.24'!$U$4:$Y$4</c:f>
              <c:numCache>
                <c:formatCode>#,##0</c:formatCode>
                <c:ptCount val="5"/>
                <c:pt idx="1">
                  <c:v>10828</c:v>
                </c:pt>
                <c:pt idx="2">
                  <c:v>11915</c:v>
                </c:pt>
                <c:pt idx="3">
                  <c:v>12815</c:v>
                </c:pt>
                <c:pt idx="4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88-4DE4-92CF-1289855E8DA2}"/>
            </c:ext>
          </c:extLst>
        </c:ser>
        <c:ser>
          <c:idx val="1"/>
          <c:order val="1"/>
          <c:tx>
            <c:strRef>
              <c:f>'Table 9.24'!$S$7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9.24'!$U$2:$Y$2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9.24'!$U$7:$Y$7</c:f>
              <c:numCache>
                <c:formatCode>#,##0</c:formatCode>
                <c:ptCount val="5"/>
                <c:pt idx="1">
                  <c:v>6940</c:v>
                </c:pt>
                <c:pt idx="2">
                  <c:v>7454</c:v>
                </c:pt>
                <c:pt idx="3">
                  <c:v>8145</c:v>
                </c:pt>
                <c:pt idx="4">
                  <c:v>7845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88-4DE4-92CF-1289855E8DA2}"/>
            </c:ext>
          </c:extLst>
        </c:ser>
        <c:ser>
          <c:idx val="2"/>
          <c:order val="2"/>
          <c:tx>
            <c:strRef>
              <c:f>'Table 9.24'!$S$11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9.24'!$U$2:$Y$2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9.24'!$U$11:$Y$11</c:f>
              <c:numCache>
                <c:formatCode>#,##0</c:formatCode>
                <c:ptCount val="5"/>
                <c:pt idx="1">
                  <c:v>9514</c:v>
                </c:pt>
                <c:pt idx="2">
                  <c:v>10506</c:v>
                </c:pt>
                <c:pt idx="3">
                  <c:v>11185</c:v>
                </c:pt>
                <c:pt idx="4">
                  <c:v>10864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88-4DE4-92CF-1289855E8DA2}"/>
            </c:ext>
          </c:extLst>
        </c:ser>
        <c:ser>
          <c:idx val="3"/>
          <c:order val="3"/>
          <c:tx>
            <c:strRef>
              <c:f>'Table 9.24'!$S$12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9.24'!$U$2:$Y$2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9.24'!$U$12:$Y$12</c:f>
              <c:numCache>
                <c:formatCode>#,##0</c:formatCode>
                <c:ptCount val="5"/>
                <c:pt idx="1">
                  <c:v>1316</c:v>
                </c:pt>
                <c:pt idx="2">
                  <c:v>1409</c:v>
                </c:pt>
                <c:pt idx="3">
                  <c:v>1630</c:v>
                </c:pt>
                <c:pt idx="4">
                  <c:v>1547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988-4DE4-92CF-1289855E8D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9.24'!$S$1</c:f>
              <c:strCache>
                <c:ptCount val="1"/>
                <c:pt idx="0">
                  <c:v>Douglas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9.24'!$AB$15:$AB$33</c:f>
              <c:numCache>
                <c:formatCode>0.0%</c:formatCode>
                <c:ptCount val="19"/>
                <c:pt idx="0">
                  <c:v>6.0178495537611558E-2</c:v>
                </c:pt>
                <c:pt idx="1">
                  <c:v>1.1304717382065448E-2</c:v>
                </c:pt>
                <c:pt idx="2">
                  <c:v>4.5813854653633662E-2</c:v>
                </c:pt>
                <c:pt idx="3">
                  <c:v>3.0599235019124521E-3</c:v>
                </c:pt>
                <c:pt idx="4">
                  <c:v>5.9328516787080322E-2</c:v>
                </c:pt>
                <c:pt idx="5">
                  <c:v>1.4959626009349766E-2</c:v>
                </c:pt>
                <c:pt idx="6">
                  <c:v>6.6638334041648956E-2</c:v>
                </c:pt>
                <c:pt idx="7">
                  <c:v>0.23450913727156822</c:v>
                </c:pt>
                <c:pt idx="8">
                  <c:v>5.3293667658308543E-2</c:v>
                </c:pt>
                <c:pt idx="9">
                  <c:v>5.3548661283467913E-3</c:v>
                </c:pt>
                <c:pt idx="10">
                  <c:v>2.8729281767955802E-2</c:v>
                </c:pt>
                <c:pt idx="11">
                  <c:v>3.6719082022949427E-2</c:v>
                </c:pt>
                <c:pt idx="12">
                  <c:v>4.139396515087123E-2</c:v>
                </c:pt>
                <c:pt idx="13">
                  <c:v>8.9672758181045475E-2</c:v>
                </c:pt>
                <c:pt idx="14">
                  <c:v>3.7399065023374416E-2</c:v>
                </c:pt>
                <c:pt idx="15">
                  <c:v>4.3858903527411813E-2</c:v>
                </c:pt>
                <c:pt idx="16">
                  <c:v>6.0773480662983423E-2</c:v>
                </c:pt>
                <c:pt idx="17">
                  <c:v>2.1589460263493412E-2</c:v>
                </c:pt>
                <c:pt idx="18">
                  <c:v>3.6889077773055674E-2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49-4C0E-8CA5-BE71D1DA8F3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49-4C0E-8CA5-BE71D1DA8F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9.24'!$S$63:$S$79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9.24'!$Y$44:$Y$60</c:f>
              <c:numCache>
                <c:formatCode>#,##0</c:formatCode>
                <c:ptCount val="17"/>
                <c:pt idx="0">
                  <c:v>8</c:v>
                </c:pt>
                <c:pt idx="1">
                  <c:v>106</c:v>
                </c:pt>
                <c:pt idx="2">
                  <c:v>276</c:v>
                </c:pt>
                <c:pt idx="3">
                  <c:v>469</c:v>
                </c:pt>
                <c:pt idx="4">
                  <c:v>1077</c:v>
                </c:pt>
                <c:pt idx="5">
                  <c:v>760</c:v>
                </c:pt>
                <c:pt idx="6">
                  <c:v>520</c:v>
                </c:pt>
                <c:pt idx="7">
                  <c:v>574</c:v>
                </c:pt>
                <c:pt idx="8">
                  <c:v>540</c:v>
                </c:pt>
                <c:pt idx="9">
                  <c:v>560</c:v>
                </c:pt>
                <c:pt idx="10">
                  <c:v>526</c:v>
                </c:pt>
                <c:pt idx="11">
                  <c:v>408</c:v>
                </c:pt>
                <c:pt idx="12">
                  <c:v>217</c:v>
                </c:pt>
                <c:pt idx="13">
                  <c:v>87</c:v>
                </c:pt>
                <c:pt idx="14">
                  <c:v>40</c:v>
                </c:pt>
                <c:pt idx="15">
                  <c:v>19</c:v>
                </c:pt>
                <c:pt idx="1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57-475F-BE6D-F5D2F6E20AB5}"/>
            </c:ext>
          </c:extLst>
        </c:ser>
        <c:ser>
          <c:idx val="1"/>
          <c:order val="1"/>
          <c:tx>
            <c:strRef>
              <c:f>'Table 9.24'!$S$62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9.24'!$S$63:$S$79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9.24'!$Y$63:$Y$79</c:f>
              <c:numCache>
                <c:formatCode>#,##0</c:formatCode>
                <c:ptCount val="17"/>
                <c:pt idx="0">
                  <c:v>12</c:v>
                </c:pt>
                <c:pt idx="1">
                  <c:v>121</c:v>
                </c:pt>
                <c:pt idx="2">
                  <c:v>300</c:v>
                </c:pt>
                <c:pt idx="3">
                  <c:v>566</c:v>
                </c:pt>
                <c:pt idx="4">
                  <c:v>1224</c:v>
                </c:pt>
                <c:pt idx="5">
                  <c:v>743</c:v>
                </c:pt>
                <c:pt idx="6">
                  <c:v>515</c:v>
                </c:pt>
                <c:pt idx="7">
                  <c:v>504</c:v>
                </c:pt>
                <c:pt idx="8">
                  <c:v>582</c:v>
                </c:pt>
                <c:pt idx="9">
                  <c:v>490</c:v>
                </c:pt>
                <c:pt idx="10">
                  <c:v>512</c:v>
                </c:pt>
                <c:pt idx="11">
                  <c:v>342</c:v>
                </c:pt>
                <c:pt idx="12">
                  <c:v>161</c:v>
                </c:pt>
                <c:pt idx="13">
                  <c:v>89</c:v>
                </c:pt>
                <c:pt idx="14">
                  <c:v>25</c:v>
                </c:pt>
                <c:pt idx="15">
                  <c:v>14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57-475F-BE6D-F5D2F6E20A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9.24'!$S$83:$S$90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9.24'!$Y$83:$Y$90</c:f>
              <c:numCache>
                <c:formatCode>#,##0</c:formatCode>
                <c:ptCount val="8"/>
                <c:pt idx="0">
                  <c:v>404</c:v>
                </c:pt>
                <c:pt idx="1">
                  <c:v>284</c:v>
                </c:pt>
                <c:pt idx="2">
                  <c:v>862</c:v>
                </c:pt>
                <c:pt idx="3">
                  <c:v>376</c:v>
                </c:pt>
                <c:pt idx="4">
                  <c:v>72</c:v>
                </c:pt>
                <c:pt idx="5">
                  <c:v>164</c:v>
                </c:pt>
                <c:pt idx="6">
                  <c:v>312</c:v>
                </c:pt>
                <c:pt idx="7">
                  <c:v>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37-469B-B1E3-9061F6DAFBE6}"/>
            </c:ext>
          </c:extLst>
        </c:ser>
        <c:ser>
          <c:idx val="1"/>
          <c:order val="1"/>
          <c:tx>
            <c:strRef>
              <c:f>'Table 9.24'!$S$92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9.24'!$S$83:$S$90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9.24'!$Y$93:$Y$100</c:f>
              <c:numCache>
                <c:formatCode>#,##0</c:formatCode>
                <c:ptCount val="8"/>
                <c:pt idx="0">
                  <c:v>371</c:v>
                </c:pt>
                <c:pt idx="1">
                  <c:v>383</c:v>
                </c:pt>
                <c:pt idx="2">
                  <c:v>163</c:v>
                </c:pt>
                <c:pt idx="3">
                  <c:v>761</c:v>
                </c:pt>
                <c:pt idx="4">
                  <c:v>489</c:v>
                </c:pt>
                <c:pt idx="5">
                  <c:v>423</c:v>
                </c:pt>
                <c:pt idx="6">
                  <c:v>32</c:v>
                </c:pt>
                <c:pt idx="7">
                  <c:v>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37-469B-B1E3-9061F6DAF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9.24'!$S$1</c:f>
              <c:strCache>
                <c:ptCount val="1"/>
                <c:pt idx="0">
                  <c:v>Douglas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9.24'!$U$8:$Y$8</c:f>
              <c:numCache>
                <c:formatCode>#,##0</c:formatCode>
                <c:ptCount val="5"/>
                <c:pt idx="1">
                  <c:v>33971.449999999997</c:v>
                </c:pt>
                <c:pt idx="2">
                  <c:v>33603.4</c:v>
                </c:pt>
                <c:pt idx="3">
                  <c:v>34355.800000000003</c:v>
                </c:pt>
                <c:pt idx="4">
                  <c:v>34955.26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1F-4298-9B9D-529F7097D2B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1F-4298-9B9D-529F7097D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9.24'!$S$4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9.24'!$V$4:$Z$4</c:f>
              <c:numCache>
                <c:formatCode>#,##0</c:formatCode>
                <c:ptCount val="5"/>
                <c:pt idx="0">
                  <c:v>10828</c:v>
                </c:pt>
                <c:pt idx="1">
                  <c:v>11915</c:v>
                </c:pt>
                <c:pt idx="2">
                  <c:v>12815</c:v>
                </c:pt>
                <c:pt idx="3">
                  <c:v>12406</c:v>
                </c:pt>
                <c:pt idx="4">
                  <c:v>11768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F9-4A07-B35C-A64A5C0B7FA1}"/>
            </c:ext>
          </c:extLst>
        </c:ser>
        <c:ser>
          <c:idx val="1"/>
          <c:order val="1"/>
          <c:tx>
            <c:strRef>
              <c:f>'Table 9.24'!$S$7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9.24'!$V$7:$Z$7</c:f>
              <c:numCache>
                <c:formatCode>#,##0</c:formatCode>
                <c:ptCount val="5"/>
                <c:pt idx="0">
                  <c:v>6940</c:v>
                </c:pt>
                <c:pt idx="1">
                  <c:v>7454</c:v>
                </c:pt>
                <c:pt idx="2">
                  <c:v>8145</c:v>
                </c:pt>
                <c:pt idx="3">
                  <c:v>7845</c:v>
                </c:pt>
                <c:pt idx="4">
                  <c:v>7778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F9-4A07-B35C-A64A5C0B7FA1}"/>
            </c:ext>
          </c:extLst>
        </c:ser>
        <c:ser>
          <c:idx val="2"/>
          <c:order val="2"/>
          <c:tx>
            <c:strRef>
              <c:f>'Table 9.24'!$S$11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9.24'!$V$11:$Z$11</c:f>
              <c:numCache>
                <c:formatCode>#,##0</c:formatCode>
                <c:ptCount val="5"/>
                <c:pt idx="0">
                  <c:v>9514</c:v>
                </c:pt>
                <c:pt idx="1">
                  <c:v>10506</c:v>
                </c:pt>
                <c:pt idx="2">
                  <c:v>11185</c:v>
                </c:pt>
                <c:pt idx="3">
                  <c:v>10864</c:v>
                </c:pt>
                <c:pt idx="4">
                  <c:v>10160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F9-4A07-B35C-A64A5C0B7FA1}"/>
            </c:ext>
          </c:extLst>
        </c:ser>
        <c:ser>
          <c:idx val="3"/>
          <c:order val="3"/>
          <c:tx>
            <c:strRef>
              <c:f>'Table 9.24'!$S$12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9.24'!$V$12:$Z$12</c:f>
              <c:numCache>
                <c:formatCode>#,##0</c:formatCode>
                <c:ptCount val="5"/>
                <c:pt idx="0">
                  <c:v>1316</c:v>
                </c:pt>
                <c:pt idx="1">
                  <c:v>1409</c:v>
                </c:pt>
                <c:pt idx="2">
                  <c:v>1630</c:v>
                </c:pt>
                <c:pt idx="3">
                  <c:v>1547</c:v>
                </c:pt>
                <c:pt idx="4">
                  <c:v>1603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3F9-4A07-B35C-A64A5C0B7F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9.24'!$S$1</c:f>
              <c:strCache>
                <c:ptCount val="1"/>
                <c:pt idx="0">
                  <c:v>Douglas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9.24'!$AB$15:$AB$33</c:f>
              <c:numCache>
                <c:formatCode>0.0%</c:formatCode>
                <c:ptCount val="19"/>
                <c:pt idx="0">
                  <c:v>6.0178495537611558E-2</c:v>
                </c:pt>
                <c:pt idx="1">
                  <c:v>1.1304717382065448E-2</c:v>
                </c:pt>
                <c:pt idx="2">
                  <c:v>4.5813854653633662E-2</c:v>
                </c:pt>
                <c:pt idx="3">
                  <c:v>3.0599235019124521E-3</c:v>
                </c:pt>
                <c:pt idx="4">
                  <c:v>5.9328516787080322E-2</c:v>
                </c:pt>
                <c:pt idx="5">
                  <c:v>1.4959626009349766E-2</c:v>
                </c:pt>
                <c:pt idx="6">
                  <c:v>6.6638334041648956E-2</c:v>
                </c:pt>
                <c:pt idx="7">
                  <c:v>0.23450913727156822</c:v>
                </c:pt>
                <c:pt idx="8">
                  <c:v>5.3293667658308543E-2</c:v>
                </c:pt>
                <c:pt idx="9">
                  <c:v>5.3548661283467913E-3</c:v>
                </c:pt>
                <c:pt idx="10">
                  <c:v>2.8729281767955802E-2</c:v>
                </c:pt>
                <c:pt idx="11">
                  <c:v>3.6719082022949427E-2</c:v>
                </c:pt>
                <c:pt idx="12">
                  <c:v>4.139396515087123E-2</c:v>
                </c:pt>
                <c:pt idx="13">
                  <c:v>8.9672758181045475E-2</c:v>
                </c:pt>
                <c:pt idx="14">
                  <c:v>3.7399065023374416E-2</c:v>
                </c:pt>
                <c:pt idx="15">
                  <c:v>4.3858903527411813E-2</c:v>
                </c:pt>
                <c:pt idx="16">
                  <c:v>6.0773480662983423E-2</c:v>
                </c:pt>
                <c:pt idx="17">
                  <c:v>2.1589460263493412E-2</c:v>
                </c:pt>
                <c:pt idx="18">
                  <c:v>3.6889077773055674E-2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25-4C72-B859-D7D7BCCB491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25-4C72-B859-D7D7BCCB49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9.24'!$S$63:$S$79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9.24'!$Z$44:$Z$60</c:f>
              <c:numCache>
                <c:formatCode>#,##0</c:formatCode>
                <c:ptCount val="17"/>
                <c:pt idx="0">
                  <c:v>7</c:v>
                </c:pt>
                <c:pt idx="1">
                  <c:v>101</c:v>
                </c:pt>
                <c:pt idx="2">
                  <c:v>279</c:v>
                </c:pt>
                <c:pt idx="3">
                  <c:v>358</c:v>
                </c:pt>
                <c:pt idx="4">
                  <c:v>942</c:v>
                </c:pt>
                <c:pt idx="5">
                  <c:v>707</c:v>
                </c:pt>
                <c:pt idx="6">
                  <c:v>499</c:v>
                </c:pt>
                <c:pt idx="7">
                  <c:v>512</c:v>
                </c:pt>
                <c:pt idx="8">
                  <c:v>530</c:v>
                </c:pt>
                <c:pt idx="9">
                  <c:v>523</c:v>
                </c:pt>
                <c:pt idx="10">
                  <c:v>550</c:v>
                </c:pt>
                <c:pt idx="11">
                  <c:v>457</c:v>
                </c:pt>
                <c:pt idx="12">
                  <c:v>228</c:v>
                </c:pt>
                <c:pt idx="13">
                  <c:v>90</c:v>
                </c:pt>
                <c:pt idx="14">
                  <c:v>39</c:v>
                </c:pt>
                <c:pt idx="15">
                  <c:v>29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F5-4008-A042-F26DF79E8AF9}"/>
            </c:ext>
          </c:extLst>
        </c:ser>
        <c:ser>
          <c:idx val="1"/>
          <c:order val="1"/>
          <c:tx>
            <c:strRef>
              <c:f>'Table 9.24'!$S$62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9.24'!$S$63:$S$79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9.24'!$Z$63:$Z$79</c:f>
              <c:numCache>
                <c:formatCode>#,##0</c:formatCode>
                <c:ptCount val="17"/>
                <c:pt idx="0">
                  <c:v>4</c:v>
                </c:pt>
                <c:pt idx="1">
                  <c:v>89</c:v>
                </c:pt>
                <c:pt idx="2">
                  <c:v>238</c:v>
                </c:pt>
                <c:pt idx="3">
                  <c:v>484</c:v>
                </c:pt>
                <c:pt idx="4">
                  <c:v>1011</c:v>
                </c:pt>
                <c:pt idx="5">
                  <c:v>754</c:v>
                </c:pt>
                <c:pt idx="6">
                  <c:v>537</c:v>
                </c:pt>
                <c:pt idx="7">
                  <c:v>475</c:v>
                </c:pt>
                <c:pt idx="8">
                  <c:v>566</c:v>
                </c:pt>
                <c:pt idx="9">
                  <c:v>492</c:v>
                </c:pt>
                <c:pt idx="10">
                  <c:v>548</c:v>
                </c:pt>
                <c:pt idx="11">
                  <c:v>356</c:v>
                </c:pt>
                <c:pt idx="12">
                  <c:v>198</c:v>
                </c:pt>
                <c:pt idx="13">
                  <c:v>99</c:v>
                </c:pt>
                <c:pt idx="14">
                  <c:v>33</c:v>
                </c:pt>
                <c:pt idx="15">
                  <c:v>16</c:v>
                </c:pt>
                <c:pt idx="1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F5-4008-A042-F26DF79E8A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9.24'!$Z$83:$Z$90</c:f>
              <c:numCache>
                <c:formatCode>#,##0</c:formatCode>
                <c:ptCount val="8"/>
                <c:pt idx="0">
                  <c:v>418</c:v>
                </c:pt>
                <c:pt idx="1">
                  <c:v>285</c:v>
                </c:pt>
                <c:pt idx="2">
                  <c:v>859</c:v>
                </c:pt>
                <c:pt idx="3">
                  <c:v>348</c:v>
                </c:pt>
                <c:pt idx="4">
                  <c:v>63</c:v>
                </c:pt>
                <c:pt idx="5">
                  <c:v>155</c:v>
                </c:pt>
                <c:pt idx="6">
                  <c:v>307</c:v>
                </c:pt>
                <c:pt idx="7">
                  <c:v>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F0-427C-910A-430F5BB265B2}"/>
            </c:ext>
          </c:extLst>
        </c:ser>
        <c:ser>
          <c:idx val="1"/>
          <c:order val="1"/>
          <c:tx>
            <c:strRef>
              <c:f>'Table 9.24'!$S$92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9.24'!$S$83:$S$90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9.24'!$Z$93:$Z$100</c:f>
              <c:numCache>
                <c:formatCode>#,##0</c:formatCode>
                <c:ptCount val="8"/>
                <c:pt idx="0">
                  <c:v>382</c:v>
                </c:pt>
                <c:pt idx="1">
                  <c:v>389</c:v>
                </c:pt>
                <c:pt idx="2">
                  <c:v>144</c:v>
                </c:pt>
                <c:pt idx="3">
                  <c:v>736</c:v>
                </c:pt>
                <c:pt idx="4">
                  <c:v>472</c:v>
                </c:pt>
                <c:pt idx="5">
                  <c:v>413</c:v>
                </c:pt>
                <c:pt idx="6">
                  <c:v>26</c:v>
                </c:pt>
                <c:pt idx="7">
                  <c:v>390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F0-427C-910A-430F5BB265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9.3'!$Y$83:$Y$90</c:f>
              <c:numCache>
                <c:formatCode>#,##0</c:formatCode>
                <c:ptCount val="8"/>
                <c:pt idx="0">
                  <c:v>262</c:v>
                </c:pt>
                <c:pt idx="1">
                  <c:v>212</c:v>
                </c:pt>
                <c:pt idx="2">
                  <c:v>895</c:v>
                </c:pt>
                <c:pt idx="3">
                  <c:v>76</c:v>
                </c:pt>
                <c:pt idx="4">
                  <c:v>72</c:v>
                </c:pt>
                <c:pt idx="5">
                  <c:v>111</c:v>
                </c:pt>
                <c:pt idx="6">
                  <c:v>837</c:v>
                </c:pt>
                <c:pt idx="7">
                  <c:v>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47-4777-8756-23961AC6CD8C}"/>
            </c:ext>
          </c:extLst>
        </c:ser>
        <c:ser>
          <c:idx val="1"/>
          <c:order val="1"/>
          <c:tx>
            <c:strRef>
              <c:f>'Table 9.3'!$S$92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9.3'!$Y$93:$Y$100</c:f>
              <c:numCache>
                <c:formatCode>#,##0</c:formatCode>
                <c:ptCount val="8"/>
                <c:pt idx="0">
                  <c:v>218</c:v>
                </c:pt>
                <c:pt idx="1">
                  <c:v>504</c:v>
                </c:pt>
                <c:pt idx="2">
                  <c:v>124</c:v>
                </c:pt>
                <c:pt idx="3">
                  <c:v>443</c:v>
                </c:pt>
                <c:pt idx="4">
                  <c:v>596</c:v>
                </c:pt>
                <c:pt idx="5">
                  <c:v>321</c:v>
                </c:pt>
                <c:pt idx="6">
                  <c:v>114</c:v>
                </c:pt>
                <c:pt idx="7">
                  <c:v>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47-4777-8756-23961AC6C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9.24'!$S$1</c:f>
              <c:strCache>
                <c:ptCount val="1"/>
                <c:pt idx="0">
                  <c:v>Douglas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9.24'!$V$8:$Z$8</c:f>
              <c:numCache>
                <c:formatCode>#,##0</c:formatCode>
                <c:ptCount val="5"/>
                <c:pt idx="0">
                  <c:v>33971.449999999997</c:v>
                </c:pt>
                <c:pt idx="1">
                  <c:v>33603.4</c:v>
                </c:pt>
                <c:pt idx="2">
                  <c:v>34355.800000000003</c:v>
                </c:pt>
                <c:pt idx="3">
                  <c:v>34955.26</c:v>
                </c:pt>
                <c:pt idx="4">
                  <c:v>36135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D9-418D-9AD2-DA28F11DA94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42360.26</c:v>
                </c:pt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D9-418D-9AD2-DA28F11DA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9.25'!$S$4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9.25'!$U$2:$Y$2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9.25'!$U$4:$Y$4</c:f>
              <c:numCache>
                <c:formatCode>#,##0</c:formatCode>
                <c:ptCount val="5"/>
                <c:pt idx="1">
                  <c:v>227</c:v>
                </c:pt>
                <c:pt idx="2">
                  <c:v>384</c:v>
                </c:pt>
                <c:pt idx="3">
                  <c:v>667</c:v>
                </c:pt>
                <c:pt idx="4">
                  <c:v>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BF-4BFC-A7E1-741BE9FF1C87}"/>
            </c:ext>
          </c:extLst>
        </c:ser>
        <c:ser>
          <c:idx val="1"/>
          <c:order val="1"/>
          <c:tx>
            <c:strRef>
              <c:f>'Table 9.25'!$S$7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9.25'!$U$2:$Y$2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9.25'!$U$7:$Y$7</c:f>
              <c:numCache>
                <c:formatCode>#,##0</c:formatCode>
                <c:ptCount val="5"/>
                <c:pt idx="1">
                  <c:v>161</c:v>
                </c:pt>
                <c:pt idx="2">
                  <c:v>266</c:v>
                </c:pt>
                <c:pt idx="3">
                  <c:v>492</c:v>
                </c:pt>
                <c:pt idx="4">
                  <c:v>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F-4BFC-A7E1-741BE9FF1C87}"/>
            </c:ext>
          </c:extLst>
        </c:ser>
        <c:ser>
          <c:idx val="2"/>
          <c:order val="2"/>
          <c:tx>
            <c:strRef>
              <c:f>'Table 9.25'!$S$11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9.25'!$U$2:$Y$2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9.25'!$U$11:$Y$11</c:f>
              <c:numCache>
                <c:formatCode>#,##0</c:formatCode>
                <c:ptCount val="5"/>
                <c:pt idx="1">
                  <c:v>171</c:v>
                </c:pt>
                <c:pt idx="2">
                  <c:v>293</c:v>
                </c:pt>
                <c:pt idx="3">
                  <c:v>426</c:v>
                </c:pt>
                <c:pt idx="4">
                  <c:v>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BF-4BFC-A7E1-741BE9FF1C87}"/>
            </c:ext>
          </c:extLst>
        </c:ser>
        <c:ser>
          <c:idx val="3"/>
          <c:order val="3"/>
          <c:tx>
            <c:strRef>
              <c:f>'Table 9.25'!$S$12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9.25'!$U$2:$Y$2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9.25'!$U$12:$Y$12</c:f>
              <c:numCache>
                <c:formatCode>#,##0</c:formatCode>
                <c:ptCount val="5"/>
                <c:pt idx="1">
                  <c:v>57</c:v>
                </c:pt>
                <c:pt idx="2">
                  <c:v>91</c:v>
                </c:pt>
                <c:pt idx="3">
                  <c:v>244</c:v>
                </c:pt>
                <c:pt idx="4">
                  <c:v>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BBF-4BFC-A7E1-741BE9FF1C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9.25'!$S$1</c:f>
              <c:strCache>
                <c:ptCount val="1"/>
                <c:pt idx="0">
                  <c:v>Etheridge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9.25'!$AB$15:$AB$33</c:f>
              <c:numCache>
                <c:formatCode>0.0%</c:formatCode>
                <c:ptCount val="19"/>
                <c:pt idx="0">
                  <c:v>0.31484049930651875</c:v>
                </c:pt>
                <c:pt idx="1">
                  <c:v>1.6643550624133148E-2</c:v>
                </c:pt>
                <c:pt idx="2">
                  <c:v>1.3869625520110958E-2</c:v>
                </c:pt>
                <c:pt idx="3">
                  <c:v>1.8030513176144243E-2</c:v>
                </c:pt>
                <c:pt idx="4">
                  <c:v>4.7156726768377254E-2</c:v>
                </c:pt>
                <c:pt idx="5">
                  <c:v>1.1095700416088766E-2</c:v>
                </c:pt>
                <c:pt idx="6">
                  <c:v>2.0804438280166437E-2</c:v>
                </c:pt>
                <c:pt idx="7">
                  <c:v>6.5187239944521497E-2</c:v>
                </c:pt>
                <c:pt idx="8">
                  <c:v>2.4965325936199722E-2</c:v>
                </c:pt>
                <c:pt idx="9">
                  <c:v>0</c:v>
                </c:pt>
                <c:pt idx="10">
                  <c:v>1.5256588072122053E-2</c:v>
                </c:pt>
                <c:pt idx="11">
                  <c:v>2.0804438280166437E-2</c:v>
                </c:pt>
                <c:pt idx="12">
                  <c:v>1.2482662968099861E-2</c:v>
                </c:pt>
                <c:pt idx="13">
                  <c:v>3.8834951456310676E-2</c:v>
                </c:pt>
                <c:pt idx="14">
                  <c:v>0.11373092926490985</c:v>
                </c:pt>
                <c:pt idx="15">
                  <c:v>5.2704576976421634E-2</c:v>
                </c:pt>
                <c:pt idx="16">
                  <c:v>2.6352288488210817E-2</c:v>
                </c:pt>
                <c:pt idx="17">
                  <c:v>9.7087378640776691E-3</c:v>
                </c:pt>
                <c:pt idx="18">
                  <c:v>3.4674063800277391E-2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49-4229-9ACC-021DE4E65DD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49-4229-9ACC-021DE4E65D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9.25'!$S$63:$S$79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9.25'!$Y$44:$Y$60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6</c:v>
                </c:pt>
                <c:pt idx="3">
                  <c:v>17</c:v>
                </c:pt>
                <c:pt idx="4">
                  <c:v>38</c:v>
                </c:pt>
                <c:pt idx="5">
                  <c:v>33</c:v>
                </c:pt>
                <c:pt idx="6">
                  <c:v>24</c:v>
                </c:pt>
                <c:pt idx="7">
                  <c:v>19</c:v>
                </c:pt>
                <c:pt idx="8">
                  <c:v>25</c:v>
                </c:pt>
                <c:pt idx="9">
                  <c:v>16</c:v>
                </c:pt>
                <c:pt idx="10">
                  <c:v>28</c:v>
                </c:pt>
                <c:pt idx="11">
                  <c:v>5</c:v>
                </c:pt>
                <c:pt idx="12">
                  <c:v>15</c:v>
                </c:pt>
                <c:pt idx="13">
                  <c:v>6</c:v>
                </c:pt>
                <c:pt idx="14">
                  <c:v>5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DC-4BE4-8C22-4F64EC5F4E4E}"/>
            </c:ext>
          </c:extLst>
        </c:ser>
        <c:ser>
          <c:idx val="1"/>
          <c:order val="1"/>
          <c:tx>
            <c:strRef>
              <c:f>'Table 9.25'!$S$62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9.25'!$S$63:$S$79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9.25'!$Y$63:$Y$79</c:f>
              <c:numCache>
                <c:formatCode>#,##0</c:formatCode>
                <c:ptCount val="17"/>
                <c:pt idx="0">
                  <c:v>0</c:v>
                </c:pt>
                <c:pt idx="1">
                  <c:v>4</c:v>
                </c:pt>
                <c:pt idx="2">
                  <c:v>13</c:v>
                </c:pt>
                <c:pt idx="3">
                  <c:v>18</c:v>
                </c:pt>
                <c:pt idx="4">
                  <c:v>35</c:v>
                </c:pt>
                <c:pt idx="5">
                  <c:v>39</c:v>
                </c:pt>
                <c:pt idx="6">
                  <c:v>15</c:v>
                </c:pt>
                <c:pt idx="7">
                  <c:v>17</c:v>
                </c:pt>
                <c:pt idx="8">
                  <c:v>11</c:v>
                </c:pt>
                <c:pt idx="9">
                  <c:v>6</c:v>
                </c:pt>
                <c:pt idx="10">
                  <c:v>14</c:v>
                </c:pt>
                <c:pt idx="11">
                  <c:v>8</c:v>
                </c:pt>
                <c:pt idx="12">
                  <c:v>7</c:v>
                </c:pt>
                <c:pt idx="13">
                  <c:v>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DC-4BE4-8C22-4F64EC5F4E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9.25'!$S$83:$S$90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9.25'!$Y$83:$Y$90</c:f>
              <c:numCache>
                <c:formatCode>#,##0</c:formatCode>
                <c:ptCount val="8"/>
                <c:pt idx="0">
                  <c:v>17</c:v>
                </c:pt>
                <c:pt idx="1">
                  <c:v>16</c:v>
                </c:pt>
                <c:pt idx="2">
                  <c:v>18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17</c:v>
                </c:pt>
                <c:pt idx="7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E3-4E9C-8939-31AA7368F1FE}"/>
            </c:ext>
          </c:extLst>
        </c:ser>
        <c:ser>
          <c:idx val="1"/>
          <c:order val="1"/>
          <c:tx>
            <c:strRef>
              <c:f>'Table 9.25'!$S$92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9.25'!$S$83:$S$90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9.25'!$Y$93:$Y$100</c:f>
              <c:numCache>
                <c:formatCode>#,##0</c:formatCode>
                <c:ptCount val="8"/>
                <c:pt idx="0">
                  <c:v>8</c:v>
                </c:pt>
                <c:pt idx="1">
                  <c:v>11</c:v>
                </c:pt>
                <c:pt idx="2">
                  <c:v>5</c:v>
                </c:pt>
                <c:pt idx="3">
                  <c:v>18</c:v>
                </c:pt>
                <c:pt idx="4">
                  <c:v>24</c:v>
                </c:pt>
                <c:pt idx="5">
                  <c:v>7</c:v>
                </c:pt>
                <c:pt idx="6">
                  <c:v>0</c:v>
                </c:pt>
                <c:pt idx="7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E3-4E9C-8939-31AA7368F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9.25'!$S$1</c:f>
              <c:strCache>
                <c:ptCount val="1"/>
                <c:pt idx="0">
                  <c:v>Etheridge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9.25'!$U$8:$Y$8</c:f>
              <c:numCache>
                <c:formatCode>#,##0</c:formatCode>
                <c:ptCount val="5"/>
                <c:pt idx="1">
                  <c:v>36990</c:v>
                </c:pt>
                <c:pt idx="2">
                  <c:v>35018</c:v>
                </c:pt>
                <c:pt idx="3">
                  <c:v>37941.269999999997</c:v>
                </c:pt>
                <c:pt idx="4">
                  <c:v>39909.089999999997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E2-4CE8-8DEF-E11AFA72A75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E2-4CE8-8DEF-E11AFA72A7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9.25'!$S$4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9.25'!$V$4:$Z$4</c:f>
              <c:numCache>
                <c:formatCode>#,##0</c:formatCode>
                <c:ptCount val="5"/>
                <c:pt idx="0">
                  <c:v>227</c:v>
                </c:pt>
                <c:pt idx="1">
                  <c:v>384</c:v>
                </c:pt>
                <c:pt idx="2">
                  <c:v>667</c:v>
                </c:pt>
                <c:pt idx="3">
                  <c:v>437</c:v>
                </c:pt>
                <c:pt idx="4">
                  <c:v>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DE-4EF3-9C36-8EEE3F0479FC}"/>
            </c:ext>
          </c:extLst>
        </c:ser>
        <c:ser>
          <c:idx val="1"/>
          <c:order val="1"/>
          <c:tx>
            <c:strRef>
              <c:f>'Table 9.25'!$S$7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9.25'!$V$7:$Z$7</c:f>
              <c:numCache>
                <c:formatCode>#,##0</c:formatCode>
                <c:ptCount val="5"/>
                <c:pt idx="0">
                  <c:v>161</c:v>
                </c:pt>
                <c:pt idx="1">
                  <c:v>266</c:v>
                </c:pt>
                <c:pt idx="2">
                  <c:v>492</c:v>
                </c:pt>
                <c:pt idx="3">
                  <c:v>297</c:v>
                </c:pt>
                <c:pt idx="4">
                  <c:v>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DE-4EF3-9C36-8EEE3F0479FC}"/>
            </c:ext>
          </c:extLst>
        </c:ser>
        <c:ser>
          <c:idx val="2"/>
          <c:order val="2"/>
          <c:tx>
            <c:strRef>
              <c:f>'Table 9.25'!$S$11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9.25'!$V$11:$Z$11</c:f>
              <c:numCache>
                <c:formatCode>#,##0</c:formatCode>
                <c:ptCount val="5"/>
                <c:pt idx="0">
                  <c:v>171</c:v>
                </c:pt>
                <c:pt idx="1">
                  <c:v>293</c:v>
                </c:pt>
                <c:pt idx="2">
                  <c:v>426</c:v>
                </c:pt>
                <c:pt idx="3">
                  <c:v>329</c:v>
                </c:pt>
                <c:pt idx="4">
                  <c:v>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DE-4EF3-9C36-8EEE3F0479FC}"/>
            </c:ext>
          </c:extLst>
        </c:ser>
        <c:ser>
          <c:idx val="3"/>
          <c:order val="3"/>
          <c:tx>
            <c:strRef>
              <c:f>'Table 9.25'!$S$12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9.25'!$V$12:$Z$12</c:f>
              <c:numCache>
                <c:formatCode>#,##0</c:formatCode>
                <c:ptCount val="5"/>
                <c:pt idx="0">
                  <c:v>57</c:v>
                </c:pt>
                <c:pt idx="1">
                  <c:v>91</c:v>
                </c:pt>
                <c:pt idx="2">
                  <c:v>244</c:v>
                </c:pt>
                <c:pt idx="3">
                  <c:v>108</c:v>
                </c:pt>
                <c:pt idx="4">
                  <c:v>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6DE-4EF3-9C36-8EEE3F0479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9.25'!$S$1</c:f>
              <c:strCache>
                <c:ptCount val="1"/>
                <c:pt idx="0">
                  <c:v>Etheridge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9.25'!$AB$15:$AB$33</c:f>
              <c:numCache>
                <c:formatCode>0.0%</c:formatCode>
                <c:ptCount val="19"/>
                <c:pt idx="0">
                  <c:v>0.31484049930651875</c:v>
                </c:pt>
                <c:pt idx="1">
                  <c:v>1.6643550624133148E-2</c:v>
                </c:pt>
                <c:pt idx="2">
                  <c:v>1.3869625520110958E-2</c:v>
                </c:pt>
                <c:pt idx="3">
                  <c:v>1.8030513176144243E-2</c:v>
                </c:pt>
                <c:pt idx="4">
                  <c:v>4.7156726768377254E-2</c:v>
                </c:pt>
                <c:pt idx="5">
                  <c:v>1.1095700416088766E-2</c:v>
                </c:pt>
                <c:pt idx="6">
                  <c:v>2.0804438280166437E-2</c:v>
                </c:pt>
                <c:pt idx="7">
                  <c:v>6.5187239944521497E-2</c:v>
                </c:pt>
                <c:pt idx="8">
                  <c:v>2.4965325936199722E-2</c:v>
                </c:pt>
                <c:pt idx="9">
                  <c:v>0</c:v>
                </c:pt>
                <c:pt idx="10">
                  <c:v>1.5256588072122053E-2</c:v>
                </c:pt>
                <c:pt idx="11">
                  <c:v>2.0804438280166437E-2</c:v>
                </c:pt>
                <c:pt idx="12">
                  <c:v>1.2482662968099861E-2</c:v>
                </c:pt>
                <c:pt idx="13">
                  <c:v>3.8834951456310676E-2</c:v>
                </c:pt>
                <c:pt idx="14">
                  <c:v>0.11373092926490985</c:v>
                </c:pt>
                <c:pt idx="15">
                  <c:v>5.2704576976421634E-2</c:v>
                </c:pt>
                <c:pt idx="16">
                  <c:v>2.6352288488210817E-2</c:v>
                </c:pt>
                <c:pt idx="17">
                  <c:v>9.7087378640776691E-3</c:v>
                </c:pt>
                <c:pt idx="18">
                  <c:v>3.4674063800277391E-2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E2-4ABA-ADD6-8A6C04A8773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E2-4ABA-ADD6-8A6C04A877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9.25'!$S$63:$S$79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9.25'!$Z$44:$Z$60</c:f>
              <c:numCache>
                <c:formatCode>#,##0</c:formatCode>
                <c:ptCount val="17"/>
                <c:pt idx="0">
                  <c:v>0</c:v>
                </c:pt>
                <c:pt idx="1">
                  <c:v>8</c:v>
                </c:pt>
                <c:pt idx="2">
                  <c:v>9</c:v>
                </c:pt>
                <c:pt idx="3">
                  <c:v>33</c:v>
                </c:pt>
                <c:pt idx="4">
                  <c:v>65</c:v>
                </c:pt>
                <c:pt idx="5">
                  <c:v>44</c:v>
                </c:pt>
                <c:pt idx="6">
                  <c:v>22</c:v>
                </c:pt>
                <c:pt idx="7">
                  <c:v>21</c:v>
                </c:pt>
                <c:pt idx="8">
                  <c:v>40</c:v>
                </c:pt>
                <c:pt idx="9">
                  <c:v>37</c:v>
                </c:pt>
                <c:pt idx="10">
                  <c:v>38</c:v>
                </c:pt>
                <c:pt idx="11">
                  <c:v>22</c:v>
                </c:pt>
                <c:pt idx="12">
                  <c:v>24</c:v>
                </c:pt>
                <c:pt idx="13">
                  <c:v>9</c:v>
                </c:pt>
                <c:pt idx="14">
                  <c:v>8</c:v>
                </c:pt>
                <c:pt idx="15">
                  <c:v>9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89-4C23-9EF3-F086B974CAE1}"/>
            </c:ext>
          </c:extLst>
        </c:ser>
        <c:ser>
          <c:idx val="1"/>
          <c:order val="1"/>
          <c:tx>
            <c:strRef>
              <c:f>'Table 9.25'!$S$62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9.25'!$S$63:$S$79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9.25'!$Z$63:$Z$79</c:f>
              <c:numCache>
                <c:formatCode>#,##0</c:formatCode>
                <c:ptCount val="17"/>
                <c:pt idx="0">
                  <c:v>0</c:v>
                </c:pt>
                <c:pt idx="1">
                  <c:v>3</c:v>
                </c:pt>
                <c:pt idx="2">
                  <c:v>19</c:v>
                </c:pt>
                <c:pt idx="3">
                  <c:v>21</c:v>
                </c:pt>
                <c:pt idx="4">
                  <c:v>43</c:v>
                </c:pt>
                <c:pt idx="5">
                  <c:v>43</c:v>
                </c:pt>
                <c:pt idx="6">
                  <c:v>38</c:v>
                </c:pt>
                <c:pt idx="7">
                  <c:v>28</c:v>
                </c:pt>
                <c:pt idx="8">
                  <c:v>25</c:v>
                </c:pt>
                <c:pt idx="9">
                  <c:v>23</c:v>
                </c:pt>
                <c:pt idx="10">
                  <c:v>27</c:v>
                </c:pt>
                <c:pt idx="11">
                  <c:v>20</c:v>
                </c:pt>
                <c:pt idx="12">
                  <c:v>17</c:v>
                </c:pt>
                <c:pt idx="13">
                  <c:v>10</c:v>
                </c:pt>
                <c:pt idx="14">
                  <c:v>5</c:v>
                </c:pt>
                <c:pt idx="15">
                  <c:v>5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89-4C23-9EF3-F086B974CA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9.25'!$Z$83:$Z$90</c:f>
              <c:numCache>
                <c:formatCode>#,##0</c:formatCode>
                <c:ptCount val="8"/>
                <c:pt idx="0">
                  <c:v>21</c:v>
                </c:pt>
                <c:pt idx="1">
                  <c:v>13</c:v>
                </c:pt>
                <c:pt idx="2">
                  <c:v>19</c:v>
                </c:pt>
                <c:pt idx="3">
                  <c:v>6</c:v>
                </c:pt>
                <c:pt idx="4">
                  <c:v>3</c:v>
                </c:pt>
                <c:pt idx="5">
                  <c:v>0</c:v>
                </c:pt>
                <c:pt idx="6">
                  <c:v>18</c:v>
                </c:pt>
                <c:pt idx="7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06-4912-84C7-A4F88BEB4FC7}"/>
            </c:ext>
          </c:extLst>
        </c:ser>
        <c:ser>
          <c:idx val="1"/>
          <c:order val="1"/>
          <c:tx>
            <c:strRef>
              <c:f>'Table 9.25'!$S$92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9.25'!$S$83:$S$90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9.25'!$Z$93:$Z$100</c:f>
              <c:numCache>
                <c:formatCode>#,##0</c:formatCode>
                <c:ptCount val="8"/>
                <c:pt idx="0">
                  <c:v>19</c:v>
                </c:pt>
                <c:pt idx="1">
                  <c:v>18</c:v>
                </c:pt>
                <c:pt idx="2">
                  <c:v>6</c:v>
                </c:pt>
                <c:pt idx="3">
                  <c:v>17</c:v>
                </c:pt>
                <c:pt idx="4">
                  <c:v>29</c:v>
                </c:pt>
                <c:pt idx="5">
                  <c:v>8</c:v>
                </c:pt>
                <c:pt idx="6">
                  <c:v>6</c:v>
                </c:pt>
                <c:pt idx="7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06-4912-84C7-A4F88BEB4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9.3'!$S$1</c:f>
              <c:strCache>
                <c:ptCount val="1"/>
                <c:pt idx="0">
                  <c:v>Banana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9.3'!$U$8:$Y$8</c:f>
              <c:numCache>
                <c:formatCode>#,##0</c:formatCode>
                <c:ptCount val="5"/>
                <c:pt idx="1">
                  <c:v>45660.11</c:v>
                </c:pt>
                <c:pt idx="2">
                  <c:v>45321</c:v>
                </c:pt>
                <c:pt idx="3">
                  <c:v>48038</c:v>
                </c:pt>
                <c:pt idx="4">
                  <c:v>50986.12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59-42BD-81FC-6D6F8B75B35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59-42BD-81FC-6D6F8B75B3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9.25'!$S$1</c:f>
              <c:strCache>
                <c:ptCount val="1"/>
                <c:pt idx="0">
                  <c:v>Etheridge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9.25'!$V$8:$Z$8</c:f>
              <c:numCache>
                <c:formatCode>#,##0</c:formatCode>
                <c:ptCount val="5"/>
                <c:pt idx="0">
                  <c:v>36990</c:v>
                </c:pt>
                <c:pt idx="1">
                  <c:v>35018</c:v>
                </c:pt>
                <c:pt idx="2">
                  <c:v>37941.269999999997</c:v>
                </c:pt>
                <c:pt idx="3">
                  <c:v>39909.089999999997</c:v>
                </c:pt>
                <c:pt idx="4">
                  <c:v>35686.730000000003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2C-4540-98C1-8C2E784C9FE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42360.26</c:v>
                </c:pt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2C-4540-98C1-8C2E784C9F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9.26'!$S$4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9.26'!$U$2:$Y$2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9.26'!$U$4:$Y$4</c:f>
              <c:numCache>
                <c:formatCode>#,##0</c:formatCode>
                <c:ptCount val="5"/>
                <c:pt idx="1">
                  <c:v>901</c:v>
                </c:pt>
                <c:pt idx="2">
                  <c:v>1042</c:v>
                </c:pt>
                <c:pt idx="3">
                  <c:v>1564</c:v>
                </c:pt>
                <c:pt idx="4">
                  <c:v>1192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5D-4F7E-A804-6D9FA423CEBC}"/>
            </c:ext>
          </c:extLst>
        </c:ser>
        <c:ser>
          <c:idx val="1"/>
          <c:order val="1"/>
          <c:tx>
            <c:strRef>
              <c:f>'Table 9.26'!$S$7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9.26'!$U$2:$Y$2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9.26'!$U$7:$Y$7</c:f>
              <c:numCache>
                <c:formatCode>#,##0</c:formatCode>
                <c:ptCount val="5"/>
                <c:pt idx="1">
                  <c:v>647</c:v>
                </c:pt>
                <c:pt idx="2">
                  <c:v>723</c:v>
                </c:pt>
                <c:pt idx="3">
                  <c:v>1044</c:v>
                </c:pt>
                <c:pt idx="4">
                  <c:v>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5D-4F7E-A804-6D9FA423CEBC}"/>
            </c:ext>
          </c:extLst>
        </c:ser>
        <c:ser>
          <c:idx val="2"/>
          <c:order val="2"/>
          <c:tx>
            <c:strRef>
              <c:f>'Table 9.26'!$S$11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9.26'!$U$2:$Y$2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9.26'!$U$11:$Y$11</c:f>
              <c:numCache>
                <c:formatCode>#,##0</c:formatCode>
                <c:ptCount val="5"/>
                <c:pt idx="1">
                  <c:v>735</c:v>
                </c:pt>
                <c:pt idx="2">
                  <c:v>813</c:v>
                </c:pt>
                <c:pt idx="3">
                  <c:v>1178</c:v>
                </c:pt>
                <c:pt idx="4">
                  <c:v>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5D-4F7E-A804-6D9FA423CEBC}"/>
            </c:ext>
          </c:extLst>
        </c:ser>
        <c:ser>
          <c:idx val="3"/>
          <c:order val="3"/>
          <c:tx>
            <c:strRef>
              <c:f>'Table 9.26'!$S$12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9.26'!$U$2:$Y$2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9.26'!$U$12:$Y$12</c:f>
              <c:numCache>
                <c:formatCode>#,##0</c:formatCode>
                <c:ptCount val="5"/>
                <c:pt idx="1">
                  <c:v>168</c:v>
                </c:pt>
                <c:pt idx="2">
                  <c:v>229</c:v>
                </c:pt>
                <c:pt idx="3">
                  <c:v>392</c:v>
                </c:pt>
                <c:pt idx="4">
                  <c:v>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5D-4F7E-A804-6D9FA423C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9.26'!$S$1</c:f>
              <c:strCache>
                <c:ptCount val="1"/>
                <c:pt idx="0">
                  <c:v>Flinders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9.26'!$AB$15:$AB$33</c:f>
              <c:numCache>
                <c:formatCode>0.0%</c:formatCode>
                <c:ptCount val="19"/>
                <c:pt idx="0">
                  <c:v>0.19801980198019803</c:v>
                </c:pt>
                <c:pt idx="1">
                  <c:v>8.4865629420084864E-3</c:v>
                </c:pt>
                <c:pt idx="2">
                  <c:v>2.8995756718528994E-2</c:v>
                </c:pt>
                <c:pt idx="3">
                  <c:v>8.4865629420084864E-3</c:v>
                </c:pt>
                <c:pt idx="4">
                  <c:v>5.6577086280056574E-2</c:v>
                </c:pt>
                <c:pt idx="5">
                  <c:v>2.4752475247524754E-2</c:v>
                </c:pt>
                <c:pt idx="6">
                  <c:v>5.8698727015558699E-2</c:v>
                </c:pt>
                <c:pt idx="7">
                  <c:v>5.3748231966053751E-2</c:v>
                </c:pt>
                <c:pt idx="8">
                  <c:v>4.0311173974540308E-2</c:v>
                </c:pt>
                <c:pt idx="9">
                  <c:v>0</c:v>
                </c:pt>
                <c:pt idx="10">
                  <c:v>1.4851485148514851E-2</c:v>
                </c:pt>
                <c:pt idx="11">
                  <c:v>1.3437057991513438E-2</c:v>
                </c:pt>
                <c:pt idx="12">
                  <c:v>3.9603960396039604E-2</c:v>
                </c:pt>
                <c:pt idx="13">
                  <c:v>3.8896746817538894E-2</c:v>
                </c:pt>
                <c:pt idx="14">
                  <c:v>0.11032531824611033</c:v>
                </c:pt>
                <c:pt idx="15">
                  <c:v>7.5671852899575676E-2</c:v>
                </c:pt>
                <c:pt idx="16">
                  <c:v>5.7284299858557285E-2</c:v>
                </c:pt>
                <c:pt idx="17">
                  <c:v>0</c:v>
                </c:pt>
                <c:pt idx="18">
                  <c:v>3.4653465346534656E-2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C2-4441-BD42-E063325EDEB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C2-4441-BD42-E063325ED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9.26'!$S$63:$S$79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9.26'!$Y$44:$Y$60</c:f>
              <c:numCache>
                <c:formatCode>#,##0</c:formatCode>
                <c:ptCount val="17"/>
                <c:pt idx="0">
                  <c:v>0</c:v>
                </c:pt>
                <c:pt idx="1">
                  <c:v>31</c:v>
                </c:pt>
                <c:pt idx="2">
                  <c:v>57</c:v>
                </c:pt>
                <c:pt idx="3">
                  <c:v>44</c:v>
                </c:pt>
                <c:pt idx="4">
                  <c:v>66</c:v>
                </c:pt>
                <c:pt idx="5">
                  <c:v>55</c:v>
                </c:pt>
                <c:pt idx="6">
                  <c:v>49</c:v>
                </c:pt>
                <c:pt idx="7">
                  <c:v>42</c:v>
                </c:pt>
                <c:pt idx="8">
                  <c:v>69</c:v>
                </c:pt>
                <c:pt idx="9">
                  <c:v>53</c:v>
                </c:pt>
                <c:pt idx="10">
                  <c:v>60</c:v>
                </c:pt>
                <c:pt idx="11">
                  <c:v>52</c:v>
                </c:pt>
                <c:pt idx="12">
                  <c:v>22</c:v>
                </c:pt>
                <c:pt idx="13">
                  <c:v>14</c:v>
                </c:pt>
                <c:pt idx="14">
                  <c:v>14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89-429B-A54C-E730F1B2AE88}"/>
            </c:ext>
          </c:extLst>
        </c:ser>
        <c:ser>
          <c:idx val="1"/>
          <c:order val="1"/>
          <c:tx>
            <c:strRef>
              <c:f>'Table 9.26'!$S$62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9.26'!$S$63:$S$79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9.26'!$Y$63:$Y$79</c:f>
              <c:numCache>
                <c:formatCode>#,##0</c:formatCode>
                <c:ptCount val="17"/>
                <c:pt idx="0">
                  <c:v>0</c:v>
                </c:pt>
                <c:pt idx="1">
                  <c:v>13</c:v>
                </c:pt>
                <c:pt idx="2">
                  <c:v>32</c:v>
                </c:pt>
                <c:pt idx="3">
                  <c:v>68</c:v>
                </c:pt>
                <c:pt idx="4">
                  <c:v>89</c:v>
                </c:pt>
                <c:pt idx="5">
                  <c:v>53</c:v>
                </c:pt>
                <c:pt idx="6">
                  <c:v>28</c:v>
                </c:pt>
                <c:pt idx="7">
                  <c:v>50</c:v>
                </c:pt>
                <c:pt idx="8">
                  <c:v>62</c:v>
                </c:pt>
                <c:pt idx="9">
                  <c:v>51</c:v>
                </c:pt>
                <c:pt idx="10">
                  <c:v>45</c:v>
                </c:pt>
                <c:pt idx="11">
                  <c:v>35</c:v>
                </c:pt>
                <c:pt idx="12">
                  <c:v>31</c:v>
                </c:pt>
                <c:pt idx="13">
                  <c:v>7</c:v>
                </c:pt>
                <c:pt idx="14">
                  <c:v>8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89-429B-A54C-E730F1B2AE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9.26'!$S$83:$S$90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9.26'!$Y$83:$Y$90</c:f>
              <c:numCache>
                <c:formatCode>#,##0</c:formatCode>
                <c:ptCount val="8"/>
                <c:pt idx="0">
                  <c:v>35</c:v>
                </c:pt>
                <c:pt idx="1">
                  <c:v>21</c:v>
                </c:pt>
                <c:pt idx="2">
                  <c:v>73</c:v>
                </c:pt>
                <c:pt idx="3">
                  <c:v>17</c:v>
                </c:pt>
                <c:pt idx="4">
                  <c:v>9</c:v>
                </c:pt>
                <c:pt idx="5">
                  <c:v>5</c:v>
                </c:pt>
                <c:pt idx="6">
                  <c:v>61</c:v>
                </c:pt>
                <c:pt idx="7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54-4913-BAD1-36BE96078AC4}"/>
            </c:ext>
          </c:extLst>
        </c:ser>
        <c:ser>
          <c:idx val="1"/>
          <c:order val="1"/>
          <c:tx>
            <c:strRef>
              <c:f>'Table 9.26'!$S$92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9.26'!$S$83:$S$90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9.26'!$Y$93:$Y$100</c:f>
              <c:numCache>
                <c:formatCode>#,##0</c:formatCode>
                <c:ptCount val="8"/>
                <c:pt idx="0">
                  <c:v>31</c:v>
                </c:pt>
                <c:pt idx="1">
                  <c:v>50</c:v>
                </c:pt>
                <c:pt idx="2">
                  <c:v>12</c:v>
                </c:pt>
                <c:pt idx="3">
                  <c:v>53</c:v>
                </c:pt>
                <c:pt idx="4">
                  <c:v>59</c:v>
                </c:pt>
                <c:pt idx="5">
                  <c:v>22</c:v>
                </c:pt>
                <c:pt idx="6">
                  <c:v>6</c:v>
                </c:pt>
                <c:pt idx="7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54-4913-BAD1-36BE96078A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9.26'!$S$1</c:f>
              <c:strCache>
                <c:ptCount val="1"/>
                <c:pt idx="0">
                  <c:v>Flinders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9.26'!$U$8:$Y$8</c:f>
              <c:numCache>
                <c:formatCode>#,##0</c:formatCode>
                <c:ptCount val="5"/>
                <c:pt idx="1">
                  <c:v>42716.76</c:v>
                </c:pt>
                <c:pt idx="2">
                  <c:v>41308.17</c:v>
                </c:pt>
                <c:pt idx="3">
                  <c:v>41114.94</c:v>
                </c:pt>
                <c:pt idx="4">
                  <c:v>43432.22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80-46EC-8803-7E6A9423742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80-46EC-8803-7E6A942374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9.26'!$S$4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9.26'!$V$4:$Z$4</c:f>
              <c:numCache>
                <c:formatCode>#,##0</c:formatCode>
                <c:ptCount val="5"/>
                <c:pt idx="0">
                  <c:v>901</c:v>
                </c:pt>
                <c:pt idx="1">
                  <c:v>1042</c:v>
                </c:pt>
                <c:pt idx="2">
                  <c:v>1564</c:v>
                </c:pt>
                <c:pt idx="3">
                  <c:v>1192</c:v>
                </c:pt>
                <c:pt idx="4">
                  <c:v>1416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98-4AF0-A6BA-7E74C550B78B}"/>
            </c:ext>
          </c:extLst>
        </c:ser>
        <c:ser>
          <c:idx val="1"/>
          <c:order val="1"/>
          <c:tx>
            <c:strRef>
              <c:f>'Table 9.26'!$S$7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9.26'!$V$7:$Z$7</c:f>
              <c:numCache>
                <c:formatCode>#,##0</c:formatCode>
                <c:ptCount val="5"/>
                <c:pt idx="0">
                  <c:v>647</c:v>
                </c:pt>
                <c:pt idx="1">
                  <c:v>723</c:v>
                </c:pt>
                <c:pt idx="2">
                  <c:v>1044</c:v>
                </c:pt>
                <c:pt idx="3">
                  <c:v>792</c:v>
                </c:pt>
                <c:pt idx="4">
                  <c:v>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98-4AF0-A6BA-7E74C550B78B}"/>
            </c:ext>
          </c:extLst>
        </c:ser>
        <c:ser>
          <c:idx val="2"/>
          <c:order val="2"/>
          <c:tx>
            <c:strRef>
              <c:f>'Table 9.26'!$S$11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9.26'!$V$11:$Z$11</c:f>
              <c:numCache>
                <c:formatCode>#,##0</c:formatCode>
                <c:ptCount val="5"/>
                <c:pt idx="0">
                  <c:v>735</c:v>
                </c:pt>
                <c:pt idx="1">
                  <c:v>813</c:v>
                </c:pt>
                <c:pt idx="2">
                  <c:v>1178</c:v>
                </c:pt>
                <c:pt idx="3">
                  <c:v>937</c:v>
                </c:pt>
                <c:pt idx="4">
                  <c:v>1041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98-4AF0-A6BA-7E74C550B78B}"/>
            </c:ext>
          </c:extLst>
        </c:ser>
        <c:ser>
          <c:idx val="3"/>
          <c:order val="3"/>
          <c:tx>
            <c:strRef>
              <c:f>'Table 9.26'!$S$12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9.26'!$V$12:$Z$12</c:f>
              <c:numCache>
                <c:formatCode>#,##0</c:formatCode>
                <c:ptCount val="5"/>
                <c:pt idx="0">
                  <c:v>168</c:v>
                </c:pt>
                <c:pt idx="1">
                  <c:v>229</c:v>
                </c:pt>
                <c:pt idx="2">
                  <c:v>392</c:v>
                </c:pt>
                <c:pt idx="3">
                  <c:v>253</c:v>
                </c:pt>
                <c:pt idx="4">
                  <c:v>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E98-4AF0-A6BA-7E74C550B7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9.26'!$S$1</c:f>
              <c:strCache>
                <c:ptCount val="1"/>
                <c:pt idx="0">
                  <c:v>Flinders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9.26'!$AB$15:$AB$33</c:f>
              <c:numCache>
                <c:formatCode>0.0%</c:formatCode>
                <c:ptCount val="19"/>
                <c:pt idx="0">
                  <c:v>0.19801980198019803</c:v>
                </c:pt>
                <c:pt idx="1">
                  <c:v>8.4865629420084864E-3</c:v>
                </c:pt>
                <c:pt idx="2">
                  <c:v>2.8995756718528994E-2</c:v>
                </c:pt>
                <c:pt idx="3">
                  <c:v>8.4865629420084864E-3</c:v>
                </c:pt>
                <c:pt idx="4">
                  <c:v>5.6577086280056574E-2</c:v>
                </c:pt>
                <c:pt idx="5">
                  <c:v>2.4752475247524754E-2</c:v>
                </c:pt>
                <c:pt idx="6">
                  <c:v>5.8698727015558699E-2</c:v>
                </c:pt>
                <c:pt idx="7">
                  <c:v>5.3748231966053751E-2</c:v>
                </c:pt>
                <c:pt idx="8">
                  <c:v>4.0311173974540308E-2</c:v>
                </c:pt>
                <c:pt idx="9">
                  <c:v>0</c:v>
                </c:pt>
                <c:pt idx="10">
                  <c:v>1.4851485148514851E-2</c:v>
                </c:pt>
                <c:pt idx="11">
                  <c:v>1.3437057991513438E-2</c:v>
                </c:pt>
                <c:pt idx="12">
                  <c:v>3.9603960396039604E-2</c:v>
                </c:pt>
                <c:pt idx="13">
                  <c:v>3.8896746817538894E-2</c:v>
                </c:pt>
                <c:pt idx="14">
                  <c:v>0.11032531824611033</c:v>
                </c:pt>
                <c:pt idx="15">
                  <c:v>7.5671852899575676E-2</c:v>
                </c:pt>
                <c:pt idx="16">
                  <c:v>5.7284299858557285E-2</c:v>
                </c:pt>
                <c:pt idx="17">
                  <c:v>0</c:v>
                </c:pt>
                <c:pt idx="18">
                  <c:v>3.4653465346534656E-2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FA-41B8-9573-11BF83AC5B4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FA-41B8-9573-11BF83AC5B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9.26'!$S$63:$S$79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9.26'!$Z$44:$Z$60</c:f>
              <c:numCache>
                <c:formatCode>#,##0</c:formatCode>
                <c:ptCount val="17"/>
                <c:pt idx="0">
                  <c:v>0</c:v>
                </c:pt>
                <c:pt idx="1">
                  <c:v>26</c:v>
                </c:pt>
                <c:pt idx="2">
                  <c:v>62</c:v>
                </c:pt>
                <c:pt idx="3">
                  <c:v>63</c:v>
                </c:pt>
                <c:pt idx="4">
                  <c:v>64</c:v>
                </c:pt>
                <c:pt idx="5">
                  <c:v>60</c:v>
                </c:pt>
                <c:pt idx="6">
                  <c:v>65</c:v>
                </c:pt>
                <c:pt idx="7">
                  <c:v>37</c:v>
                </c:pt>
                <c:pt idx="8">
                  <c:v>80</c:v>
                </c:pt>
                <c:pt idx="9">
                  <c:v>65</c:v>
                </c:pt>
                <c:pt idx="10">
                  <c:v>57</c:v>
                </c:pt>
                <c:pt idx="11">
                  <c:v>66</c:v>
                </c:pt>
                <c:pt idx="12">
                  <c:v>43</c:v>
                </c:pt>
                <c:pt idx="13">
                  <c:v>25</c:v>
                </c:pt>
                <c:pt idx="14">
                  <c:v>20</c:v>
                </c:pt>
                <c:pt idx="15">
                  <c:v>7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BF-4FA7-8B38-020E833645F8}"/>
            </c:ext>
          </c:extLst>
        </c:ser>
        <c:ser>
          <c:idx val="1"/>
          <c:order val="1"/>
          <c:tx>
            <c:strRef>
              <c:f>'Table 9.26'!$S$62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9.26'!$S$63:$S$79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9.26'!$Z$63:$Z$79</c:f>
              <c:numCache>
                <c:formatCode>#,##0</c:formatCode>
                <c:ptCount val="17"/>
                <c:pt idx="0">
                  <c:v>0</c:v>
                </c:pt>
                <c:pt idx="1">
                  <c:v>9</c:v>
                </c:pt>
                <c:pt idx="2">
                  <c:v>39</c:v>
                </c:pt>
                <c:pt idx="3">
                  <c:v>60</c:v>
                </c:pt>
                <c:pt idx="4">
                  <c:v>90</c:v>
                </c:pt>
                <c:pt idx="5">
                  <c:v>80</c:v>
                </c:pt>
                <c:pt idx="6">
                  <c:v>40</c:v>
                </c:pt>
                <c:pt idx="7">
                  <c:v>53</c:v>
                </c:pt>
                <c:pt idx="8">
                  <c:v>81</c:v>
                </c:pt>
                <c:pt idx="9">
                  <c:v>71</c:v>
                </c:pt>
                <c:pt idx="10">
                  <c:v>43</c:v>
                </c:pt>
                <c:pt idx="11">
                  <c:v>52</c:v>
                </c:pt>
                <c:pt idx="12">
                  <c:v>26</c:v>
                </c:pt>
                <c:pt idx="13">
                  <c:v>13</c:v>
                </c:pt>
                <c:pt idx="14">
                  <c:v>10</c:v>
                </c:pt>
                <c:pt idx="15">
                  <c:v>6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BF-4FA7-8B38-020E83364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9.26'!$Z$83:$Z$90</c:f>
              <c:numCache>
                <c:formatCode>#,##0</c:formatCode>
                <c:ptCount val="8"/>
                <c:pt idx="0">
                  <c:v>52</c:v>
                </c:pt>
                <c:pt idx="1">
                  <c:v>13</c:v>
                </c:pt>
                <c:pt idx="2">
                  <c:v>74</c:v>
                </c:pt>
                <c:pt idx="3">
                  <c:v>16</c:v>
                </c:pt>
                <c:pt idx="4">
                  <c:v>10</c:v>
                </c:pt>
                <c:pt idx="5">
                  <c:v>8</c:v>
                </c:pt>
                <c:pt idx="6">
                  <c:v>72</c:v>
                </c:pt>
                <c:pt idx="7">
                  <c:v>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88-4DEB-B7C4-61FE9A807C7D}"/>
            </c:ext>
          </c:extLst>
        </c:ser>
        <c:ser>
          <c:idx val="1"/>
          <c:order val="1"/>
          <c:tx>
            <c:strRef>
              <c:f>'Table 9.26'!$S$92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9.26'!$S$83:$S$90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9.26'!$Z$93:$Z$100</c:f>
              <c:numCache>
                <c:formatCode>#,##0</c:formatCode>
                <c:ptCount val="8"/>
                <c:pt idx="0">
                  <c:v>31</c:v>
                </c:pt>
                <c:pt idx="1">
                  <c:v>49</c:v>
                </c:pt>
                <c:pt idx="2">
                  <c:v>17</c:v>
                </c:pt>
                <c:pt idx="3">
                  <c:v>54</c:v>
                </c:pt>
                <c:pt idx="4">
                  <c:v>67</c:v>
                </c:pt>
                <c:pt idx="5">
                  <c:v>22</c:v>
                </c:pt>
                <c:pt idx="6">
                  <c:v>6</c:v>
                </c:pt>
                <c:pt idx="7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88-4DEB-B7C4-61FE9A807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9.3'!$V$4:$Z$4</c:f>
              <c:numCache>
                <c:formatCode>#,##0</c:formatCode>
                <c:ptCount val="5"/>
                <c:pt idx="0">
                  <c:v>9741</c:v>
                </c:pt>
                <c:pt idx="1">
                  <c:v>10487</c:v>
                </c:pt>
                <c:pt idx="2">
                  <c:v>12418</c:v>
                </c:pt>
                <c:pt idx="3">
                  <c:v>11640</c:v>
                </c:pt>
                <c:pt idx="4">
                  <c:v>12395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E7-407E-96CB-2B0671CBC0E1}"/>
            </c:ext>
          </c:extLst>
        </c:ser>
        <c:ser>
          <c:idx val="1"/>
          <c:order val="1"/>
          <c:tx>
            <c:strRef>
              <c:f>'Table 9.3'!$S$7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9.3'!$V$7:$Z$7</c:f>
              <c:numCache>
                <c:formatCode>#,##0</c:formatCode>
                <c:ptCount val="5"/>
                <c:pt idx="0">
                  <c:v>6806</c:v>
                </c:pt>
                <c:pt idx="1">
                  <c:v>7198</c:v>
                </c:pt>
                <c:pt idx="2">
                  <c:v>8538</c:v>
                </c:pt>
                <c:pt idx="3">
                  <c:v>7817</c:v>
                </c:pt>
                <c:pt idx="4">
                  <c:v>8693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E7-407E-96CB-2B0671CBC0E1}"/>
            </c:ext>
          </c:extLst>
        </c:ser>
        <c:ser>
          <c:idx val="2"/>
          <c:order val="2"/>
          <c:tx>
            <c:strRef>
              <c:f>'Table 9.3'!$S$11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9.3'!$V$11:$Z$11</c:f>
              <c:numCache>
                <c:formatCode>#,##0</c:formatCode>
                <c:ptCount val="5"/>
                <c:pt idx="0">
                  <c:v>8020</c:v>
                </c:pt>
                <c:pt idx="1">
                  <c:v>8474</c:v>
                </c:pt>
                <c:pt idx="2">
                  <c:v>9554</c:v>
                </c:pt>
                <c:pt idx="3">
                  <c:v>9440</c:v>
                </c:pt>
                <c:pt idx="4">
                  <c:v>9631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E7-407E-96CB-2B0671CBC0E1}"/>
            </c:ext>
          </c:extLst>
        </c:ser>
        <c:ser>
          <c:idx val="3"/>
          <c:order val="3"/>
          <c:tx>
            <c:strRef>
              <c:f>'Table 9.3'!$S$12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9.3'!$V$12:$Z$12</c:f>
              <c:numCache>
                <c:formatCode>#,##0</c:formatCode>
                <c:ptCount val="5"/>
                <c:pt idx="0">
                  <c:v>1726</c:v>
                </c:pt>
                <c:pt idx="1">
                  <c:v>2013</c:v>
                </c:pt>
                <c:pt idx="2">
                  <c:v>2863</c:v>
                </c:pt>
                <c:pt idx="3">
                  <c:v>2201</c:v>
                </c:pt>
                <c:pt idx="4">
                  <c:v>2762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5E7-407E-96CB-2B0671CBC0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9.26'!$S$1</c:f>
              <c:strCache>
                <c:ptCount val="1"/>
                <c:pt idx="0">
                  <c:v>Flinders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9.26'!$V$8:$Z$8</c:f>
              <c:numCache>
                <c:formatCode>#,##0</c:formatCode>
                <c:ptCount val="5"/>
                <c:pt idx="0">
                  <c:v>42716.76</c:v>
                </c:pt>
                <c:pt idx="1">
                  <c:v>41308.17</c:v>
                </c:pt>
                <c:pt idx="2">
                  <c:v>41114.94</c:v>
                </c:pt>
                <c:pt idx="3">
                  <c:v>43432.22</c:v>
                </c:pt>
                <c:pt idx="4">
                  <c:v>41367.660000000003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58-46AF-9E14-2A8F17457E2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42360.26</c:v>
                </c:pt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58-46AF-9E14-2A8F17457E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9.27'!$S$4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9.27'!$U$2:$Y$2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9.27'!$U$4:$Y$4</c:f>
              <c:numCache>
                <c:formatCode>#,##0</c:formatCode>
                <c:ptCount val="5"/>
                <c:pt idx="1">
                  <c:v>53788</c:v>
                </c:pt>
                <c:pt idx="2">
                  <c:v>55761</c:v>
                </c:pt>
                <c:pt idx="3">
                  <c:v>58987</c:v>
                </c:pt>
                <c:pt idx="4">
                  <c:v>59756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33-4CEA-BB30-04565ECA5D73}"/>
            </c:ext>
          </c:extLst>
        </c:ser>
        <c:ser>
          <c:idx val="1"/>
          <c:order val="1"/>
          <c:tx>
            <c:strRef>
              <c:f>'Table 9.27'!$S$7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9.27'!$U$2:$Y$2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9.27'!$U$7:$Y$7</c:f>
              <c:numCache>
                <c:formatCode>#,##0</c:formatCode>
                <c:ptCount val="5"/>
                <c:pt idx="1">
                  <c:v>40427</c:v>
                </c:pt>
                <c:pt idx="2">
                  <c:v>41652</c:v>
                </c:pt>
                <c:pt idx="3">
                  <c:v>43670</c:v>
                </c:pt>
                <c:pt idx="4">
                  <c:v>44322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33-4CEA-BB30-04565ECA5D73}"/>
            </c:ext>
          </c:extLst>
        </c:ser>
        <c:ser>
          <c:idx val="2"/>
          <c:order val="2"/>
          <c:tx>
            <c:strRef>
              <c:f>'Table 9.27'!$S$11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9.27'!$U$2:$Y$2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9.27'!$U$11:$Y$11</c:f>
              <c:numCache>
                <c:formatCode>#,##0</c:formatCode>
                <c:ptCount val="5"/>
                <c:pt idx="1">
                  <c:v>47857</c:v>
                </c:pt>
                <c:pt idx="2">
                  <c:v>49558</c:v>
                </c:pt>
                <c:pt idx="3">
                  <c:v>52502</c:v>
                </c:pt>
                <c:pt idx="4">
                  <c:v>53216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33-4CEA-BB30-04565ECA5D73}"/>
            </c:ext>
          </c:extLst>
        </c:ser>
        <c:ser>
          <c:idx val="3"/>
          <c:order val="3"/>
          <c:tx>
            <c:strRef>
              <c:f>'Table 9.27'!$S$12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9.27'!$U$2:$Y$2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9.27'!$U$12:$Y$12</c:f>
              <c:numCache>
                <c:formatCode>#,##0</c:formatCode>
                <c:ptCount val="5"/>
                <c:pt idx="1">
                  <c:v>5931</c:v>
                </c:pt>
                <c:pt idx="2">
                  <c:v>6203</c:v>
                </c:pt>
                <c:pt idx="3">
                  <c:v>6482</c:v>
                </c:pt>
                <c:pt idx="4">
                  <c:v>6536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B33-4CEA-BB30-04565ECA5D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9.27'!$S$1</c:f>
              <c:strCache>
                <c:ptCount val="1"/>
                <c:pt idx="0">
                  <c:v>Fraser Coast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9.27'!$AB$15:$AB$33</c:f>
              <c:numCache>
                <c:formatCode>0.0%</c:formatCode>
                <c:ptCount val="19"/>
                <c:pt idx="0">
                  <c:v>2.7948046784400781E-2</c:v>
                </c:pt>
                <c:pt idx="1">
                  <c:v>1.7825784433915377E-2</c:v>
                </c:pt>
                <c:pt idx="2">
                  <c:v>5.1671581458533518E-2</c:v>
                </c:pt>
                <c:pt idx="3">
                  <c:v>1.3518438752857758E-2</c:v>
                </c:pt>
                <c:pt idx="4">
                  <c:v>8.508664391504589E-2</c:v>
                </c:pt>
                <c:pt idx="5">
                  <c:v>1.8836353997548128E-2</c:v>
                </c:pt>
                <c:pt idx="6">
                  <c:v>0.10261422749411882</c:v>
                </c:pt>
                <c:pt idx="7">
                  <c:v>8.5931546337099499E-2</c:v>
                </c:pt>
                <c:pt idx="8">
                  <c:v>3.8898644842781882E-2</c:v>
                </c:pt>
                <c:pt idx="9">
                  <c:v>5.5167158145853351E-3</c:v>
                </c:pt>
                <c:pt idx="10">
                  <c:v>3.1808091183194727E-2</c:v>
                </c:pt>
                <c:pt idx="11">
                  <c:v>2.0724959411550312E-2</c:v>
                </c:pt>
                <c:pt idx="12">
                  <c:v>3.838507670388655E-2</c:v>
                </c:pt>
                <c:pt idx="13">
                  <c:v>5.8695868261489016E-2</c:v>
                </c:pt>
                <c:pt idx="14">
                  <c:v>5.5846393426327821E-2</c:v>
                </c:pt>
                <c:pt idx="15">
                  <c:v>7.9039793247407314E-2</c:v>
                </c:pt>
                <c:pt idx="16">
                  <c:v>0.1762532719260462</c:v>
                </c:pt>
                <c:pt idx="17">
                  <c:v>7.2065206586925546E-3</c:v>
                </c:pt>
                <c:pt idx="18">
                  <c:v>4.2013187104469697E-2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A5-4F12-9D7D-CBFE9734131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A5-4F12-9D7D-CBFE973413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9.27'!$S$63:$S$79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9.27'!$Y$44:$Y$60</c:f>
              <c:numCache>
                <c:formatCode>#,##0</c:formatCode>
                <c:ptCount val="17"/>
                <c:pt idx="0">
                  <c:v>55</c:v>
                </c:pt>
                <c:pt idx="1">
                  <c:v>808</c:v>
                </c:pt>
                <c:pt idx="2">
                  <c:v>1802</c:v>
                </c:pt>
                <c:pt idx="3">
                  <c:v>2281</c:v>
                </c:pt>
                <c:pt idx="4">
                  <c:v>2820</c:v>
                </c:pt>
                <c:pt idx="5">
                  <c:v>2749</c:v>
                </c:pt>
                <c:pt idx="6">
                  <c:v>2763</c:v>
                </c:pt>
                <c:pt idx="7">
                  <c:v>2777</c:v>
                </c:pt>
                <c:pt idx="8">
                  <c:v>3234</c:v>
                </c:pt>
                <c:pt idx="9">
                  <c:v>3052</c:v>
                </c:pt>
                <c:pt idx="10">
                  <c:v>3181</c:v>
                </c:pt>
                <c:pt idx="11">
                  <c:v>2517</c:v>
                </c:pt>
                <c:pt idx="12">
                  <c:v>1244</c:v>
                </c:pt>
                <c:pt idx="13">
                  <c:v>486</c:v>
                </c:pt>
                <c:pt idx="14">
                  <c:v>211</c:v>
                </c:pt>
                <c:pt idx="15">
                  <c:v>147</c:v>
                </c:pt>
                <c:pt idx="16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A0-4F49-B74E-5A23915CC869}"/>
            </c:ext>
          </c:extLst>
        </c:ser>
        <c:ser>
          <c:idx val="1"/>
          <c:order val="1"/>
          <c:tx>
            <c:strRef>
              <c:f>'Table 9.27'!$S$62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9.27'!$S$63:$S$79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9.27'!$Y$63:$Y$79</c:f>
              <c:numCache>
                <c:formatCode>#,##0</c:formatCode>
                <c:ptCount val="17"/>
                <c:pt idx="0">
                  <c:v>86</c:v>
                </c:pt>
                <c:pt idx="1">
                  <c:v>1055</c:v>
                </c:pt>
                <c:pt idx="2">
                  <c:v>1757</c:v>
                </c:pt>
                <c:pt idx="3">
                  <c:v>2211</c:v>
                </c:pt>
                <c:pt idx="4">
                  <c:v>2362</c:v>
                </c:pt>
                <c:pt idx="5">
                  <c:v>2442</c:v>
                </c:pt>
                <c:pt idx="6">
                  <c:v>2612</c:v>
                </c:pt>
                <c:pt idx="7">
                  <c:v>2935</c:v>
                </c:pt>
                <c:pt idx="8">
                  <c:v>3519</c:v>
                </c:pt>
                <c:pt idx="9">
                  <c:v>3349</c:v>
                </c:pt>
                <c:pt idx="10">
                  <c:v>3335</c:v>
                </c:pt>
                <c:pt idx="11">
                  <c:v>2293</c:v>
                </c:pt>
                <c:pt idx="12">
                  <c:v>942</c:v>
                </c:pt>
                <c:pt idx="13">
                  <c:v>343</c:v>
                </c:pt>
                <c:pt idx="14">
                  <c:v>165</c:v>
                </c:pt>
                <c:pt idx="15">
                  <c:v>99</c:v>
                </c:pt>
                <c:pt idx="16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A0-4F49-B74E-5A23915CC8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9.27'!$S$83:$S$90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9.27'!$Y$83:$Y$90</c:f>
              <c:numCache>
                <c:formatCode>#,##0</c:formatCode>
                <c:ptCount val="8"/>
                <c:pt idx="0">
                  <c:v>1820</c:v>
                </c:pt>
                <c:pt idx="1">
                  <c:v>1971</c:v>
                </c:pt>
                <c:pt idx="2">
                  <c:v>4312</c:v>
                </c:pt>
                <c:pt idx="3">
                  <c:v>1821</c:v>
                </c:pt>
                <c:pt idx="4">
                  <c:v>754</c:v>
                </c:pt>
                <c:pt idx="5">
                  <c:v>1268</c:v>
                </c:pt>
                <c:pt idx="6">
                  <c:v>2576</c:v>
                </c:pt>
                <c:pt idx="7">
                  <c:v>3310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BC-4AE3-ABCE-0A3D4DAAAF39}"/>
            </c:ext>
          </c:extLst>
        </c:ser>
        <c:ser>
          <c:idx val="1"/>
          <c:order val="1"/>
          <c:tx>
            <c:strRef>
              <c:f>'Table 9.27'!$S$92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9.27'!$S$83:$S$90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9.27'!$Y$93:$Y$100</c:f>
              <c:numCache>
                <c:formatCode>#,##0</c:formatCode>
                <c:ptCount val="8"/>
                <c:pt idx="0">
                  <c:v>1417</c:v>
                </c:pt>
                <c:pt idx="1">
                  <c:v>3851</c:v>
                </c:pt>
                <c:pt idx="2">
                  <c:v>681</c:v>
                </c:pt>
                <c:pt idx="3">
                  <c:v>4457</c:v>
                </c:pt>
                <c:pt idx="4">
                  <c:v>3628</c:v>
                </c:pt>
                <c:pt idx="5">
                  <c:v>2456</c:v>
                </c:pt>
                <c:pt idx="6">
                  <c:v>157</c:v>
                </c:pt>
                <c:pt idx="7">
                  <c:v>1614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BC-4AE3-ABCE-0A3D4DAAA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9.27'!$S$1</c:f>
              <c:strCache>
                <c:ptCount val="1"/>
                <c:pt idx="0">
                  <c:v>Fraser Coast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9.27'!$U$8:$Y$8</c:f>
              <c:numCache>
                <c:formatCode>#,##0</c:formatCode>
                <c:ptCount val="5"/>
                <c:pt idx="1">
                  <c:v>38707</c:v>
                </c:pt>
                <c:pt idx="2">
                  <c:v>39401</c:v>
                </c:pt>
                <c:pt idx="3">
                  <c:v>40601.379999999997</c:v>
                </c:pt>
                <c:pt idx="4">
                  <c:v>42244.73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2E-420C-A19E-BD6E2E4820B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2E-420C-A19E-BD6E2E4820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9.27'!$S$4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9.27'!$V$4:$Z$4</c:f>
              <c:numCache>
                <c:formatCode>#,##0</c:formatCode>
                <c:ptCount val="5"/>
                <c:pt idx="0">
                  <c:v>53788</c:v>
                </c:pt>
                <c:pt idx="1">
                  <c:v>55761</c:v>
                </c:pt>
                <c:pt idx="2">
                  <c:v>58987</c:v>
                </c:pt>
                <c:pt idx="3">
                  <c:v>59756</c:v>
                </c:pt>
                <c:pt idx="4">
                  <c:v>60366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35-417D-BE04-726EE7762725}"/>
            </c:ext>
          </c:extLst>
        </c:ser>
        <c:ser>
          <c:idx val="1"/>
          <c:order val="1"/>
          <c:tx>
            <c:strRef>
              <c:f>'Table 9.27'!$S$7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9.27'!$V$7:$Z$7</c:f>
              <c:numCache>
                <c:formatCode>#,##0</c:formatCode>
                <c:ptCount val="5"/>
                <c:pt idx="0">
                  <c:v>40427</c:v>
                </c:pt>
                <c:pt idx="1">
                  <c:v>41652</c:v>
                </c:pt>
                <c:pt idx="2">
                  <c:v>43670</c:v>
                </c:pt>
                <c:pt idx="3">
                  <c:v>44322</c:v>
                </c:pt>
                <c:pt idx="4">
                  <c:v>45591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35-417D-BE04-726EE7762725}"/>
            </c:ext>
          </c:extLst>
        </c:ser>
        <c:ser>
          <c:idx val="2"/>
          <c:order val="2"/>
          <c:tx>
            <c:strRef>
              <c:f>'Table 9.27'!$S$11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9.27'!$V$11:$Z$11</c:f>
              <c:numCache>
                <c:formatCode>#,##0</c:formatCode>
                <c:ptCount val="5"/>
                <c:pt idx="0">
                  <c:v>47857</c:v>
                </c:pt>
                <c:pt idx="1">
                  <c:v>49558</c:v>
                </c:pt>
                <c:pt idx="2">
                  <c:v>52502</c:v>
                </c:pt>
                <c:pt idx="3">
                  <c:v>53216</c:v>
                </c:pt>
                <c:pt idx="4">
                  <c:v>53506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35-417D-BE04-726EE7762725}"/>
            </c:ext>
          </c:extLst>
        </c:ser>
        <c:ser>
          <c:idx val="3"/>
          <c:order val="3"/>
          <c:tx>
            <c:strRef>
              <c:f>'Table 9.27'!$S$12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9.27'!$V$12:$Z$12</c:f>
              <c:numCache>
                <c:formatCode>#,##0</c:formatCode>
                <c:ptCount val="5"/>
                <c:pt idx="0">
                  <c:v>5931</c:v>
                </c:pt>
                <c:pt idx="1">
                  <c:v>6203</c:v>
                </c:pt>
                <c:pt idx="2">
                  <c:v>6482</c:v>
                </c:pt>
                <c:pt idx="3">
                  <c:v>6536</c:v>
                </c:pt>
                <c:pt idx="4">
                  <c:v>6857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635-417D-BE04-726EE77627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9.27'!$S$1</c:f>
              <c:strCache>
                <c:ptCount val="1"/>
                <c:pt idx="0">
                  <c:v>Fraser Coast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9.27'!$AB$15:$AB$33</c:f>
              <c:numCache>
                <c:formatCode>0.0%</c:formatCode>
                <c:ptCount val="19"/>
                <c:pt idx="0">
                  <c:v>2.7948046784400781E-2</c:v>
                </c:pt>
                <c:pt idx="1">
                  <c:v>1.7825784433915377E-2</c:v>
                </c:pt>
                <c:pt idx="2">
                  <c:v>5.1671581458533518E-2</c:v>
                </c:pt>
                <c:pt idx="3">
                  <c:v>1.3518438752857758E-2</c:v>
                </c:pt>
                <c:pt idx="4">
                  <c:v>8.508664391504589E-2</c:v>
                </c:pt>
                <c:pt idx="5">
                  <c:v>1.8836353997548128E-2</c:v>
                </c:pt>
                <c:pt idx="6">
                  <c:v>0.10261422749411882</c:v>
                </c:pt>
                <c:pt idx="7">
                  <c:v>8.5931546337099499E-2</c:v>
                </c:pt>
                <c:pt idx="8">
                  <c:v>3.8898644842781882E-2</c:v>
                </c:pt>
                <c:pt idx="9">
                  <c:v>5.5167158145853351E-3</c:v>
                </c:pt>
                <c:pt idx="10">
                  <c:v>3.1808091183194727E-2</c:v>
                </c:pt>
                <c:pt idx="11">
                  <c:v>2.0724959411550312E-2</c:v>
                </c:pt>
                <c:pt idx="12">
                  <c:v>3.838507670388655E-2</c:v>
                </c:pt>
                <c:pt idx="13">
                  <c:v>5.8695868261489016E-2</c:v>
                </c:pt>
                <c:pt idx="14">
                  <c:v>5.5846393426327821E-2</c:v>
                </c:pt>
                <c:pt idx="15">
                  <c:v>7.9039793247407314E-2</c:v>
                </c:pt>
                <c:pt idx="16">
                  <c:v>0.1762532719260462</c:v>
                </c:pt>
                <c:pt idx="17">
                  <c:v>7.2065206586925546E-3</c:v>
                </c:pt>
                <c:pt idx="18">
                  <c:v>4.2013187104469697E-2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DB-4812-A1E0-80002B99CB1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DB-4812-A1E0-80002B99CB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9.27'!$S$63:$S$79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9.27'!$Z$44:$Z$60</c:f>
              <c:numCache>
                <c:formatCode>#,##0</c:formatCode>
                <c:ptCount val="17"/>
                <c:pt idx="0">
                  <c:v>65</c:v>
                </c:pt>
                <c:pt idx="1">
                  <c:v>752</c:v>
                </c:pt>
                <c:pt idx="2">
                  <c:v>1747</c:v>
                </c:pt>
                <c:pt idx="3">
                  <c:v>2227</c:v>
                </c:pt>
                <c:pt idx="4">
                  <c:v>2878</c:v>
                </c:pt>
                <c:pt idx="5">
                  <c:v>2686</c:v>
                </c:pt>
                <c:pt idx="6">
                  <c:v>2749</c:v>
                </c:pt>
                <c:pt idx="7">
                  <c:v>2810</c:v>
                </c:pt>
                <c:pt idx="8">
                  <c:v>3260</c:v>
                </c:pt>
                <c:pt idx="9">
                  <c:v>3049</c:v>
                </c:pt>
                <c:pt idx="10">
                  <c:v>3314</c:v>
                </c:pt>
                <c:pt idx="11">
                  <c:v>2634</c:v>
                </c:pt>
                <c:pt idx="12">
                  <c:v>1301</c:v>
                </c:pt>
                <c:pt idx="13">
                  <c:v>516</c:v>
                </c:pt>
                <c:pt idx="14">
                  <c:v>212</c:v>
                </c:pt>
                <c:pt idx="15">
                  <c:v>141</c:v>
                </c:pt>
                <c:pt idx="16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FA-4D7A-84AB-860313EFF9E2}"/>
            </c:ext>
          </c:extLst>
        </c:ser>
        <c:ser>
          <c:idx val="1"/>
          <c:order val="1"/>
          <c:tx>
            <c:strRef>
              <c:f>'Table 9.27'!$S$62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9.27'!$S$63:$S$79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9.27'!$Z$63:$Z$79</c:f>
              <c:numCache>
                <c:formatCode>#,##0</c:formatCode>
                <c:ptCount val="17"/>
                <c:pt idx="0">
                  <c:v>56</c:v>
                </c:pt>
                <c:pt idx="1">
                  <c:v>1024</c:v>
                </c:pt>
                <c:pt idx="2">
                  <c:v>1762</c:v>
                </c:pt>
                <c:pt idx="3">
                  <c:v>2147</c:v>
                </c:pt>
                <c:pt idx="4">
                  <c:v>2455</c:v>
                </c:pt>
                <c:pt idx="5">
                  <c:v>2428</c:v>
                </c:pt>
                <c:pt idx="6">
                  <c:v>2754</c:v>
                </c:pt>
                <c:pt idx="7">
                  <c:v>2904</c:v>
                </c:pt>
                <c:pt idx="8">
                  <c:v>3521</c:v>
                </c:pt>
                <c:pt idx="9">
                  <c:v>3328</c:v>
                </c:pt>
                <c:pt idx="10">
                  <c:v>3445</c:v>
                </c:pt>
                <c:pt idx="11">
                  <c:v>2404</c:v>
                </c:pt>
                <c:pt idx="12">
                  <c:v>1040</c:v>
                </c:pt>
                <c:pt idx="13">
                  <c:v>383</c:v>
                </c:pt>
                <c:pt idx="14">
                  <c:v>151</c:v>
                </c:pt>
                <c:pt idx="15">
                  <c:v>101</c:v>
                </c:pt>
                <c:pt idx="16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FA-4D7A-84AB-860313EFF9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9.27'!$Z$83:$Z$90</c:f>
              <c:numCache>
                <c:formatCode>#,##0</c:formatCode>
                <c:ptCount val="8"/>
                <c:pt idx="0">
                  <c:v>1940</c:v>
                </c:pt>
                <c:pt idx="1">
                  <c:v>2011</c:v>
                </c:pt>
                <c:pt idx="2">
                  <c:v>4400</c:v>
                </c:pt>
                <c:pt idx="3">
                  <c:v>1922</c:v>
                </c:pt>
                <c:pt idx="4">
                  <c:v>716</c:v>
                </c:pt>
                <c:pt idx="5">
                  <c:v>1325</c:v>
                </c:pt>
                <c:pt idx="6">
                  <c:v>2612</c:v>
                </c:pt>
                <c:pt idx="7">
                  <c:v>3321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0F-40F5-A508-2DBCA0B25EEB}"/>
            </c:ext>
          </c:extLst>
        </c:ser>
        <c:ser>
          <c:idx val="1"/>
          <c:order val="1"/>
          <c:tx>
            <c:strRef>
              <c:f>'Table 9.27'!$S$92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9.27'!$S$83:$S$90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9.27'!$Z$93:$Z$100</c:f>
              <c:numCache>
                <c:formatCode>#,##0</c:formatCode>
                <c:ptCount val="8"/>
                <c:pt idx="0">
                  <c:v>1532</c:v>
                </c:pt>
                <c:pt idx="1">
                  <c:v>3965</c:v>
                </c:pt>
                <c:pt idx="2">
                  <c:v>746</c:v>
                </c:pt>
                <c:pt idx="3">
                  <c:v>4646</c:v>
                </c:pt>
                <c:pt idx="4">
                  <c:v>3627</c:v>
                </c:pt>
                <c:pt idx="5">
                  <c:v>2525</c:v>
                </c:pt>
                <c:pt idx="6">
                  <c:v>182</c:v>
                </c:pt>
                <c:pt idx="7">
                  <c:v>1643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0F-40F5-A508-2DBCA0B25E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9.3'!$S$1</c:f>
              <c:strCache>
                <c:ptCount val="1"/>
                <c:pt idx="0">
                  <c:v>Banana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9.3'!$AB$15:$AB$33</c:f>
              <c:numCache>
                <c:formatCode>0.0%</c:formatCode>
                <c:ptCount val="19"/>
                <c:pt idx="0">
                  <c:v>0.13334946757018393</c:v>
                </c:pt>
                <c:pt idx="1">
                  <c:v>7.6879638593094546E-2</c:v>
                </c:pt>
                <c:pt idx="2">
                  <c:v>5.8325266214908036E-2</c:v>
                </c:pt>
                <c:pt idx="3">
                  <c:v>2.7750887383026782E-2</c:v>
                </c:pt>
                <c:pt idx="4">
                  <c:v>5.8083252662149081E-2</c:v>
                </c:pt>
                <c:pt idx="5">
                  <c:v>2.4766053565666343E-2</c:v>
                </c:pt>
                <c:pt idx="6">
                  <c:v>7.470151661826395E-2</c:v>
                </c:pt>
                <c:pt idx="7">
                  <c:v>5.4775734107776704E-2</c:v>
                </c:pt>
                <c:pt idx="8">
                  <c:v>2.0893836721523073E-2</c:v>
                </c:pt>
                <c:pt idx="9">
                  <c:v>1.6134236850596966E-3</c:v>
                </c:pt>
                <c:pt idx="10">
                  <c:v>1.7586318167150693E-2</c:v>
                </c:pt>
                <c:pt idx="11">
                  <c:v>2.0167796063246209E-2</c:v>
                </c:pt>
                <c:pt idx="12">
                  <c:v>2.8799612778315584E-2</c:v>
                </c:pt>
                <c:pt idx="13">
                  <c:v>8.6560180703452727E-2</c:v>
                </c:pt>
                <c:pt idx="14">
                  <c:v>3.8318812520167798E-2</c:v>
                </c:pt>
                <c:pt idx="15">
                  <c:v>6.219748305905131E-2</c:v>
                </c:pt>
                <c:pt idx="16">
                  <c:v>6.3568893191352047E-2</c:v>
                </c:pt>
                <c:pt idx="17">
                  <c:v>7.5024201355275892E-3</c:v>
                </c:pt>
                <c:pt idx="18">
                  <c:v>4.1222975153275249E-2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EE-4CAE-83C6-A094B6B9344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EE-4CAE-83C6-A094B6B934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9.27'!$S$1</c:f>
              <c:strCache>
                <c:ptCount val="1"/>
                <c:pt idx="0">
                  <c:v>Fraser Coast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9.27'!$V$8:$Z$8</c:f>
              <c:numCache>
                <c:formatCode>#,##0</c:formatCode>
                <c:ptCount val="5"/>
                <c:pt idx="0">
                  <c:v>38707</c:v>
                </c:pt>
                <c:pt idx="1">
                  <c:v>39401</c:v>
                </c:pt>
                <c:pt idx="2">
                  <c:v>40601.379999999997</c:v>
                </c:pt>
                <c:pt idx="3">
                  <c:v>42244.73</c:v>
                </c:pt>
                <c:pt idx="4">
                  <c:v>42646.13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41-4E66-AC48-10037115133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42360.26</c:v>
                </c:pt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41-4E66-AC48-1003711513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9.28'!$S$4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9.28'!$U$2:$Y$2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9.28'!$U$4:$Y$4</c:f>
              <c:numCache>
                <c:formatCode>#,##0</c:formatCode>
                <c:ptCount val="5"/>
                <c:pt idx="1">
                  <c:v>48729</c:v>
                </c:pt>
                <c:pt idx="2">
                  <c:v>48902</c:v>
                </c:pt>
                <c:pt idx="3">
                  <c:v>49326</c:v>
                </c:pt>
                <c:pt idx="4">
                  <c:v>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A6-4F71-BC41-3C0DE07DB698}"/>
            </c:ext>
          </c:extLst>
        </c:ser>
        <c:ser>
          <c:idx val="1"/>
          <c:order val="1"/>
          <c:tx>
            <c:strRef>
              <c:f>'Table 9.28'!$S$7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9.28'!$U$2:$Y$2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9.28'!$U$7:$Y$7</c:f>
              <c:numCache>
                <c:formatCode>#,##0</c:formatCode>
                <c:ptCount val="5"/>
                <c:pt idx="1">
                  <c:v>34456</c:v>
                </c:pt>
                <c:pt idx="2">
                  <c:v>32875</c:v>
                </c:pt>
                <c:pt idx="3">
                  <c:v>33160</c:v>
                </c:pt>
                <c:pt idx="4">
                  <c:v>33237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A6-4F71-BC41-3C0DE07DB698}"/>
            </c:ext>
          </c:extLst>
        </c:ser>
        <c:ser>
          <c:idx val="2"/>
          <c:order val="2"/>
          <c:tx>
            <c:strRef>
              <c:f>'Table 9.28'!$S$11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9.28'!$U$2:$Y$2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9.28'!$U$11:$Y$11</c:f>
              <c:numCache>
                <c:formatCode>#,##0</c:formatCode>
                <c:ptCount val="5"/>
                <c:pt idx="1">
                  <c:v>44764</c:v>
                </c:pt>
                <c:pt idx="2">
                  <c:v>44956</c:v>
                </c:pt>
                <c:pt idx="3">
                  <c:v>45467</c:v>
                </c:pt>
                <c:pt idx="4">
                  <c:v>44578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A6-4F71-BC41-3C0DE07DB698}"/>
            </c:ext>
          </c:extLst>
        </c:ser>
        <c:ser>
          <c:idx val="3"/>
          <c:order val="3"/>
          <c:tx>
            <c:strRef>
              <c:f>'Table 9.28'!$S$12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9.28'!$U$2:$Y$2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9.28'!$U$12:$Y$12</c:f>
              <c:numCache>
                <c:formatCode>#,##0</c:formatCode>
                <c:ptCount val="5"/>
                <c:pt idx="1">
                  <c:v>3966</c:v>
                </c:pt>
                <c:pt idx="2">
                  <c:v>3946</c:v>
                </c:pt>
                <c:pt idx="3">
                  <c:v>3859</c:v>
                </c:pt>
                <c:pt idx="4">
                  <c:v>3866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A6-4F71-BC41-3C0DE07DB6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9.28'!$S$1</c:f>
              <c:strCache>
                <c:ptCount val="1"/>
                <c:pt idx="0">
                  <c:v>Gladstone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9.28'!$AB$15:$AB$33</c:f>
              <c:numCache>
                <c:formatCode>0.0%</c:formatCode>
                <c:ptCount val="19"/>
                <c:pt idx="0">
                  <c:v>2.3974095522759822E-2</c:v>
                </c:pt>
                <c:pt idx="1">
                  <c:v>5.8866263984889054E-2</c:v>
                </c:pt>
                <c:pt idx="2">
                  <c:v>8.25290076177429E-2</c:v>
                </c:pt>
                <c:pt idx="3">
                  <c:v>1.8867924528301886E-2</c:v>
                </c:pt>
                <c:pt idx="4">
                  <c:v>0.11405857566888765</c:v>
                </c:pt>
                <c:pt idx="5">
                  <c:v>2.1566307574153641E-2</c:v>
                </c:pt>
                <c:pt idx="6">
                  <c:v>7.8709757768229652E-2</c:v>
                </c:pt>
                <c:pt idx="7">
                  <c:v>6.6546277269236356E-2</c:v>
                </c:pt>
                <c:pt idx="8">
                  <c:v>6.5695248770160031E-2</c:v>
                </c:pt>
                <c:pt idx="9">
                  <c:v>3.1342756917201154E-3</c:v>
                </c:pt>
                <c:pt idx="10">
                  <c:v>2.1192685306266477E-2</c:v>
                </c:pt>
                <c:pt idx="11">
                  <c:v>2.5759179691554061E-2</c:v>
                </c:pt>
                <c:pt idx="12">
                  <c:v>5.8471884924341494E-2</c:v>
                </c:pt>
                <c:pt idx="13">
                  <c:v>8.7240799551653272E-2</c:v>
                </c:pt>
                <c:pt idx="14">
                  <c:v>4.319488552628848E-2</c:v>
                </c:pt>
                <c:pt idx="15">
                  <c:v>6.4180002905950967E-2</c:v>
                </c:pt>
                <c:pt idx="16">
                  <c:v>7.4579156028810434E-2</c:v>
                </c:pt>
                <c:pt idx="17">
                  <c:v>7.9706083815928759E-3</c:v>
                </c:pt>
                <c:pt idx="18">
                  <c:v>5.0335222201465427E-2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BB-4761-B8BB-0E0C2DC9CDB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BB-4761-B8BB-0E0C2DC9CD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9.28'!$S$63:$S$79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9.28'!$Y$44:$Y$60</c:f>
              <c:numCache>
                <c:formatCode>#,##0</c:formatCode>
                <c:ptCount val="17"/>
                <c:pt idx="0">
                  <c:v>39</c:v>
                </c:pt>
                <c:pt idx="1">
                  <c:v>558</c:v>
                </c:pt>
                <c:pt idx="2">
                  <c:v>1508</c:v>
                </c:pt>
                <c:pt idx="3">
                  <c:v>1997</c:v>
                </c:pt>
                <c:pt idx="4">
                  <c:v>3153</c:v>
                </c:pt>
                <c:pt idx="5">
                  <c:v>3116</c:v>
                </c:pt>
                <c:pt idx="6">
                  <c:v>3094</c:v>
                </c:pt>
                <c:pt idx="7">
                  <c:v>2802</c:v>
                </c:pt>
                <c:pt idx="8">
                  <c:v>3267</c:v>
                </c:pt>
                <c:pt idx="9">
                  <c:v>2836</c:v>
                </c:pt>
                <c:pt idx="10">
                  <c:v>2533</c:v>
                </c:pt>
                <c:pt idx="11">
                  <c:v>1729</c:v>
                </c:pt>
                <c:pt idx="12">
                  <c:v>745</c:v>
                </c:pt>
                <c:pt idx="13">
                  <c:v>219</c:v>
                </c:pt>
                <c:pt idx="14">
                  <c:v>96</c:v>
                </c:pt>
                <c:pt idx="15">
                  <c:v>38</c:v>
                </c:pt>
                <c:pt idx="16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79-42E7-8B04-7AA133F80AF2}"/>
            </c:ext>
          </c:extLst>
        </c:ser>
        <c:ser>
          <c:idx val="1"/>
          <c:order val="1"/>
          <c:tx>
            <c:strRef>
              <c:f>'Table 9.28'!$S$62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9.28'!$S$63:$S$79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9.28'!$Y$63:$Y$79</c:f>
              <c:numCache>
                <c:formatCode>#,##0</c:formatCode>
                <c:ptCount val="17"/>
                <c:pt idx="0">
                  <c:v>47</c:v>
                </c:pt>
                <c:pt idx="1">
                  <c:v>715</c:v>
                </c:pt>
                <c:pt idx="2">
                  <c:v>1364</c:v>
                </c:pt>
                <c:pt idx="3">
                  <c:v>1729</c:v>
                </c:pt>
                <c:pt idx="4">
                  <c:v>2209</c:v>
                </c:pt>
                <c:pt idx="5">
                  <c:v>2111</c:v>
                </c:pt>
                <c:pt idx="6">
                  <c:v>2162</c:v>
                </c:pt>
                <c:pt idx="7">
                  <c:v>2199</c:v>
                </c:pt>
                <c:pt idx="8">
                  <c:v>2498</c:v>
                </c:pt>
                <c:pt idx="9">
                  <c:v>2154</c:v>
                </c:pt>
                <c:pt idx="10">
                  <c:v>1823</c:v>
                </c:pt>
                <c:pt idx="11">
                  <c:v>1020</c:v>
                </c:pt>
                <c:pt idx="12">
                  <c:v>415</c:v>
                </c:pt>
                <c:pt idx="13">
                  <c:v>137</c:v>
                </c:pt>
                <c:pt idx="14">
                  <c:v>60</c:v>
                </c:pt>
                <c:pt idx="15">
                  <c:v>22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79-42E7-8B04-7AA133F80A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9.28'!$S$83:$S$90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9.28'!$Y$83:$Y$90</c:f>
              <c:numCache>
                <c:formatCode>#,##0</c:formatCode>
                <c:ptCount val="8"/>
                <c:pt idx="0">
                  <c:v>1263</c:v>
                </c:pt>
                <c:pt idx="1">
                  <c:v>1553</c:v>
                </c:pt>
                <c:pt idx="2">
                  <c:v>5580</c:v>
                </c:pt>
                <c:pt idx="3">
                  <c:v>610</c:v>
                </c:pt>
                <c:pt idx="4">
                  <c:v>353</c:v>
                </c:pt>
                <c:pt idx="5">
                  <c:v>558</c:v>
                </c:pt>
                <c:pt idx="6">
                  <c:v>2514</c:v>
                </c:pt>
                <c:pt idx="7">
                  <c:v>3253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A0-4490-A5E8-516751B24D80}"/>
            </c:ext>
          </c:extLst>
        </c:ser>
        <c:ser>
          <c:idx val="1"/>
          <c:order val="1"/>
          <c:tx>
            <c:strRef>
              <c:f>'Table 9.28'!$S$92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9.28'!$S$83:$S$90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9.28'!$Y$93:$Y$100</c:f>
              <c:numCache>
                <c:formatCode>#,##0</c:formatCode>
                <c:ptCount val="8"/>
                <c:pt idx="0">
                  <c:v>1034</c:v>
                </c:pt>
                <c:pt idx="1">
                  <c:v>2386</c:v>
                </c:pt>
                <c:pt idx="2">
                  <c:v>660</c:v>
                </c:pt>
                <c:pt idx="3">
                  <c:v>2390</c:v>
                </c:pt>
                <c:pt idx="4">
                  <c:v>2530</c:v>
                </c:pt>
                <c:pt idx="5">
                  <c:v>1770</c:v>
                </c:pt>
                <c:pt idx="6">
                  <c:v>397</c:v>
                </c:pt>
                <c:pt idx="7">
                  <c:v>1377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A0-4490-A5E8-516751B24D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9.28'!$S$1</c:f>
              <c:strCache>
                <c:ptCount val="1"/>
                <c:pt idx="0">
                  <c:v>Gladstone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9.28'!$U$8:$Y$8</c:f>
              <c:numCache>
                <c:formatCode>#,##0</c:formatCode>
                <c:ptCount val="5"/>
                <c:pt idx="1">
                  <c:v>55686.5</c:v>
                </c:pt>
                <c:pt idx="2">
                  <c:v>52750.38</c:v>
                </c:pt>
                <c:pt idx="3">
                  <c:v>53546</c:v>
                </c:pt>
                <c:pt idx="4">
                  <c:v>52631.74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A5-43A6-9CC2-4F57D8ECA9E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A5-43A6-9CC2-4F57D8ECA9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9.28'!$S$4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9.28'!$V$4:$Z$4</c:f>
              <c:numCache>
                <c:formatCode>#,##0</c:formatCode>
                <c:ptCount val="5"/>
                <c:pt idx="0">
                  <c:v>48729</c:v>
                </c:pt>
                <c:pt idx="1">
                  <c:v>48902</c:v>
                </c:pt>
                <c:pt idx="2">
                  <c:v>49326</c:v>
                </c:pt>
                <c:pt idx="3">
                  <c:v>48445</c:v>
                </c:pt>
                <c:pt idx="4">
                  <c:v>48176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95-4959-9899-2654BDA57ED7}"/>
            </c:ext>
          </c:extLst>
        </c:ser>
        <c:ser>
          <c:idx val="1"/>
          <c:order val="1"/>
          <c:tx>
            <c:strRef>
              <c:f>'Table 9.28'!$S$7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9.28'!$V$7:$Z$7</c:f>
              <c:numCache>
                <c:formatCode>#,##0</c:formatCode>
                <c:ptCount val="5"/>
                <c:pt idx="0">
                  <c:v>34456</c:v>
                </c:pt>
                <c:pt idx="1">
                  <c:v>32875</c:v>
                </c:pt>
                <c:pt idx="2">
                  <c:v>33160</c:v>
                </c:pt>
                <c:pt idx="3">
                  <c:v>33237</c:v>
                </c:pt>
                <c:pt idx="4">
                  <c:v>34104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95-4959-9899-2654BDA57ED7}"/>
            </c:ext>
          </c:extLst>
        </c:ser>
        <c:ser>
          <c:idx val="2"/>
          <c:order val="2"/>
          <c:tx>
            <c:strRef>
              <c:f>'Table 9.28'!$S$11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9.28'!$V$11:$Z$11</c:f>
              <c:numCache>
                <c:formatCode>#,##0</c:formatCode>
                <c:ptCount val="5"/>
                <c:pt idx="0">
                  <c:v>44764</c:v>
                </c:pt>
                <c:pt idx="1">
                  <c:v>44956</c:v>
                </c:pt>
                <c:pt idx="2">
                  <c:v>45467</c:v>
                </c:pt>
                <c:pt idx="3">
                  <c:v>44578</c:v>
                </c:pt>
                <c:pt idx="4">
                  <c:v>44170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95-4959-9899-2654BDA57ED7}"/>
            </c:ext>
          </c:extLst>
        </c:ser>
        <c:ser>
          <c:idx val="3"/>
          <c:order val="3"/>
          <c:tx>
            <c:strRef>
              <c:f>'Table 9.28'!$S$12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9.28'!$V$12:$Z$12</c:f>
              <c:numCache>
                <c:formatCode>#,##0</c:formatCode>
                <c:ptCount val="5"/>
                <c:pt idx="0">
                  <c:v>3966</c:v>
                </c:pt>
                <c:pt idx="1">
                  <c:v>3946</c:v>
                </c:pt>
                <c:pt idx="2">
                  <c:v>3859</c:v>
                </c:pt>
                <c:pt idx="3">
                  <c:v>3866</c:v>
                </c:pt>
                <c:pt idx="4">
                  <c:v>4009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595-4959-9899-2654BDA57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9.28'!$S$1</c:f>
              <c:strCache>
                <c:ptCount val="1"/>
                <c:pt idx="0">
                  <c:v>Gladstone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9.28'!$AB$15:$AB$33</c:f>
              <c:numCache>
                <c:formatCode>0.0%</c:formatCode>
                <c:ptCount val="19"/>
                <c:pt idx="0">
                  <c:v>2.3974095522759822E-2</c:v>
                </c:pt>
                <c:pt idx="1">
                  <c:v>5.8866263984889054E-2</c:v>
                </c:pt>
                <c:pt idx="2">
                  <c:v>8.25290076177429E-2</c:v>
                </c:pt>
                <c:pt idx="3">
                  <c:v>1.8867924528301886E-2</c:v>
                </c:pt>
                <c:pt idx="4">
                  <c:v>0.11405857566888765</c:v>
                </c:pt>
                <c:pt idx="5">
                  <c:v>2.1566307574153641E-2</c:v>
                </c:pt>
                <c:pt idx="6">
                  <c:v>7.8709757768229652E-2</c:v>
                </c:pt>
                <c:pt idx="7">
                  <c:v>6.6546277269236356E-2</c:v>
                </c:pt>
                <c:pt idx="8">
                  <c:v>6.5695248770160031E-2</c:v>
                </c:pt>
                <c:pt idx="9">
                  <c:v>3.1342756917201154E-3</c:v>
                </c:pt>
                <c:pt idx="10">
                  <c:v>2.1192685306266477E-2</c:v>
                </c:pt>
                <c:pt idx="11">
                  <c:v>2.5759179691554061E-2</c:v>
                </c:pt>
                <c:pt idx="12">
                  <c:v>5.8471884924341494E-2</c:v>
                </c:pt>
                <c:pt idx="13">
                  <c:v>8.7240799551653272E-2</c:v>
                </c:pt>
                <c:pt idx="14">
                  <c:v>4.319488552628848E-2</c:v>
                </c:pt>
                <c:pt idx="15">
                  <c:v>6.4180002905950967E-2</c:v>
                </c:pt>
                <c:pt idx="16">
                  <c:v>7.4579156028810434E-2</c:v>
                </c:pt>
                <c:pt idx="17">
                  <c:v>7.9706083815928759E-3</c:v>
                </c:pt>
                <c:pt idx="18">
                  <c:v>5.0335222201465427E-2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7B-4895-8BF2-CDBBAF8214D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7B-4895-8BF2-CDBBAF821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9.28'!$S$63:$S$79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9.28'!$Z$44:$Z$60</c:f>
              <c:numCache>
                <c:formatCode>#,##0</c:formatCode>
                <c:ptCount val="17"/>
                <c:pt idx="0">
                  <c:v>36</c:v>
                </c:pt>
                <c:pt idx="1">
                  <c:v>564</c:v>
                </c:pt>
                <c:pt idx="2">
                  <c:v>1521</c:v>
                </c:pt>
                <c:pt idx="3">
                  <c:v>1960</c:v>
                </c:pt>
                <c:pt idx="4">
                  <c:v>2881</c:v>
                </c:pt>
                <c:pt idx="5">
                  <c:v>2951</c:v>
                </c:pt>
                <c:pt idx="6">
                  <c:v>2991</c:v>
                </c:pt>
                <c:pt idx="7">
                  <c:v>2752</c:v>
                </c:pt>
                <c:pt idx="8">
                  <c:v>3130</c:v>
                </c:pt>
                <c:pt idx="9">
                  <c:v>2781</c:v>
                </c:pt>
                <c:pt idx="10">
                  <c:v>2721</c:v>
                </c:pt>
                <c:pt idx="11">
                  <c:v>1842</c:v>
                </c:pt>
                <c:pt idx="12">
                  <c:v>787</c:v>
                </c:pt>
                <c:pt idx="13">
                  <c:v>232</c:v>
                </c:pt>
                <c:pt idx="14">
                  <c:v>102</c:v>
                </c:pt>
                <c:pt idx="15">
                  <c:v>38</c:v>
                </c:pt>
                <c:pt idx="16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A4-4942-9D3F-63D80A60C21B}"/>
            </c:ext>
          </c:extLst>
        </c:ser>
        <c:ser>
          <c:idx val="1"/>
          <c:order val="1"/>
          <c:tx>
            <c:strRef>
              <c:f>'Table 9.28'!$S$62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9.28'!$S$63:$S$79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9.28'!$Z$63:$Z$79</c:f>
              <c:numCache>
                <c:formatCode>#,##0</c:formatCode>
                <c:ptCount val="17"/>
                <c:pt idx="0">
                  <c:v>53</c:v>
                </c:pt>
                <c:pt idx="1">
                  <c:v>687</c:v>
                </c:pt>
                <c:pt idx="2">
                  <c:v>1448</c:v>
                </c:pt>
                <c:pt idx="3">
                  <c:v>1622</c:v>
                </c:pt>
                <c:pt idx="4">
                  <c:v>2212</c:v>
                </c:pt>
                <c:pt idx="5">
                  <c:v>2098</c:v>
                </c:pt>
                <c:pt idx="6">
                  <c:v>2291</c:v>
                </c:pt>
                <c:pt idx="7">
                  <c:v>2132</c:v>
                </c:pt>
                <c:pt idx="8">
                  <c:v>2478</c:v>
                </c:pt>
                <c:pt idx="9">
                  <c:v>2172</c:v>
                </c:pt>
                <c:pt idx="10">
                  <c:v>1888</c:v>
                </c:pt>
                <c:pt idx="11">
                  <c:v>1109</c:v>
                </c:pt>
                <c:pt idx="12">
                  <c:v>448</c:v>
                </c:pt>
                <c:pt idx="13">
                  <c:v>157</c:v>
                </c:pt>
                <c:pt idx="14">
                  <c:v>56</c:v>
                </c:pt>
                <c:pt idx="15">
                  <c:v>25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A4-4942-9D3F-63D80A60C2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9.28'!$Z$83:$Z$90</c:f>
              <c:numCache>
                <c:formatCode>#,##0</c:formatCode>
                <c:ptCount val="8"/>
                <c:pt idx="0">
                  <c:v>1295</c:v>
                </c:pt>
                <c:pt idx="1">
                  <c:v>1590</c:v>
                </c:pt>
                <c:pt idx="2">
                  <c:v>5647</c:v>
                </c:pt>
                <c:pt idx="3">
                  <c:v>657</c:v>
                </c:pt>
                <c:pt idx="4">
                  <c:v>358</c:v>
                </c:pt>
                <c:pt idx="5">
                  <c:v>587</c:v>
                </c:pt>
                <c:pt idx="6">
                  <c:v>2600</c:v>
                </c:pt>
                <c:pt idx="7">
                  <c:v>3292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E3-4069-A1FE-2DECA41E2B98}"/>
            </c:ext>
          </c:extLst>
        </c:ser>
        <c:ser>
          <c:idx val="1"/>
          <c:order val="1"/>
          <c:tx>
            <c:strRef>
              <c:f>'Table 9.28'!$S$92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9.28'!$S$83:$S$90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9.28'!$Z$93:$Z$100</c:f>
              <c:numCache>
                <c:formatCode>#,##0</c:formatCode>
                <c:ptCount val="8"/>
                <c:pt idx="0">
                  <c:v>1045</c:v>
                </c:pt>
                <c:pt idx="1">
                  <c:v>2480</c:v>
                </c:pt>
                <c:pt idx="2">
                  <c:v>736</c:v>
                </c:pt>
                <c:pt idx="3">
                  <c:v>2517</c:v>
                </c:pt>
                <c:pt idx="4">
                  <c:v>2456</c:v>
                </c:pt>
                <c:pt idx="5">
                  <c:v>1806</c:v>
                </c:pt>
                <c:pt idx="6">
                  <c:v>412</c:v>
                </c:pt>
                <c:pt idx="7">
                  <c:v>1455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E3-4069-A1FE-2DECA41E2B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9.3'!$Z$44:$Z$60</c:f>
              <c:numCache>
                <c:formatCode>#,##0</c:formatCode>
                <c:ptCount val="17"/>
                <c:pt idx="0">
                  <c:v>21</c:v>
                </c:pt>
                <c:pt idx="1">
                  <c:v>209</c:v>
                </c:pt>
                <c:pt idx="2">
                  <c:v>375</c:v>
                </c:pt>
                <c:pt idx="3">
                  <c:v>483</c:v>
                </c:pt>
                <c:pt idx="4">
                  <c:v>720</c:v>
                </c:pt>
                <c:pt idx="5">
                  <c:v>699</c:v>
                </c:pt>
                <c:pt idx="6">
                  <c:v>710</c:v>
                </c:pt>
                <c:pt idx="7">
                  <c:v>599</c:v>
                </c:pt>
                <c:pt idx="8">
                  <c:v>588</c:v>
                </c:pt>
                <c:pt idx="9">
                  <c:v>540</c:v>
                </c:pt>
                <c:pt idx="10">
                  <c:v>588</c:v>
                </c:pt>
                <c:pt idx="11">
                  <c:v>469</c:v>
                </c:pt>
                <c:pt idx="12">
                  <c:v>245</c:v>
                </c:pt>
                <c:pt idx="13">
                  <c:v>146</c:v>
                </c:pt>
                <c:pt idx="14">
                  <c:v>91</c:v>
                </c:pt>
                <c:pt idx="15">
                  <c:v>72</c:v>
                </c:pt>
                <c:pt idx="1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3-47BC-98D5-C8D8F12DBC10}"/>
            </c:ext>
          </c:extLst>
        </c:ser>
        <c:ser>
          <c:idx val="1"/>
          <c:order val="1"/>
          <c:tx>
            <c:strRef>
              <c:f>'Table 9.3'!$S$62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9.3'!$Z$63:$Z$79</c:f>
              <c:numCache>
                <c:formatCode>#,##0</c:formatCode>
                <c:ptCount val="17"/>
                <c:pt idx="0">
                  <c:v>33</c:v>
                </c:pt>
                <c:pt idx="1">
                  <c:v>177</c:v>
                </c:pt>
                <c:pt idx="2">
                  <c:v>373</c:v>
                </c:pt>
                <c:pt idx="3">
                  <c:v>498</c:v>
                </c:pt>
                <c:pt idx="4">
                  <c:v>574</c:v>
                </c:pt>
                <c:pt idx="5">
                  <c:v>605</c:v>
                </c:pt>
                <c:pt idx="6">
                  <c:v>602</c:v>
                </c:pt>
                <c:pt idx="7">
                  <c:v>567</c:v>
                </c:pt>
                <c:pt idx="8">
                  <c:v>565</c:v>
                </c:pt>
                <c:pt idx="9">
                  <c:v>549</c:v>
                </c:pt>
                <c:pt idx="10">
                  <c:v>522</c:v>
                </c:pt>
                <c:pt idx="11">
                  <c:v>351</c:v>
                </c:pt>
                <c:pt idx="12">
                  <c:v>178</c:v>
                </c:pt>
                <c:pt idx="13">
                  <c:v>101</c:v>
                </c:pt>
                <c:pt idx="14">
                  <c:v>72</c:v>
                </c:pt>
                <c:pt idx="15">
                  <c:v>34</c:v>
                </c:pt>
                <c:pt idx="16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3-47BC-98D5-C8D8F12DBC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9.28'!$S$1</c:f>
              <c:strCache>
                <c:ptCount val="1"/>
                <c:pt idx="0">
                  <c:v>Gladstone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9.28'!$V$8:$Z$8</c:f>
              <c:numCache>
                <c:formatCode>#,##0</c:formatCode>
                <c:ptCount val="5"/>
                <c:pt idx="0">
                  <c:v>55686.5</c:v>
                </c:pt>
                <c:pt idx="1">
                  <c:v>52750.38</c:v>
                </c:pt>
                <c:pt idx="2">
                  <c:v>53546</c:v>
                </c:pt>
                <c:pt idx="3">
                  <c:v>52631.74</c:v>
                </c:pt>
                <c:pt idx="4">
                  <c:v>54072.76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0B-4D2D-9774-F5B87CFBDD7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42360.26</c:v>
                </c:pt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0B-4D2D-9774-F5B87CFBD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9.29'!$S$4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9.29'!$U$2:$Y$2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9.29'!$U$4:$Y$4</c:f>
              <c:numCache>
                <c:formatCode>#,##0</c:formatCode>
                <c:ptCount val="5"/>
                <c:pt idx="1">
                  <c:v>446624</c:v>
                </c:pt>
                <c:pt idx="2">
                  <c:v>468848</c:v>
                </c:pt>
                <c:pt idx="3">
                  <c:v>489010</c:v>
                </c:pt>
                <c:pt idx="4">
                  <c:v>500143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14-404A-AF0D-849CDB5CAFE2}"/>
            </c:ext>
          </c:extLst>
        </c:ser>
        <c:ser>
          <c:idx val="1"/>
          <c:order val="1"/>
          <c:tx>
            <c:strRef>
              <c:f>'Table 9.29'!$S$7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9.29'!$U$2:$Y$2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9.29'!$U$7:$Y$7</c:f>
              <c:numCache>
                <c:formatCode>#,##0</c:formatCode>
                <c:ptCount val="5"/>
                <c:pt idx="1">
                  <c:v>312729</c:v>
                </c:pt>
                <c:pt idx="2">
                  <c:v>326420</c:v>
                </c:pt>
                <c:pt idx="3">
                  <c:v>340823</c:v>
                </c:pt>
                <c:pt idx="4">
                  <c:v>346942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14-404A-AF0D-849CDB5CAFE2}"/>
            </c:ext>
          </c:extLst>
        </c:ser>
        <c:ser>
          <c:idx val="2"/>
          <c:order val="2"/>
          <c:tx>
            <c:strRef>
              <c:f>'Table 9.29'!$S$11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9.29'!$U$2:$Y$2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9.29'!$U$11:$Y$11</c:f>
              <c:numCache>
                <c:formatCode>#,##0</c:formatCode>
                <c:ptCount val="5"/>
                <c:pt idx="1">
                  <c:v>399378</c:v>
                </c:pt>
                <c:pt idx="2">
                  <c:v>418948</c:v>
                </c:pt>
                <c:pt idx="3">
                  <c:v>436493</c:v>
                </c:pt>
                <c:pt idx="4">
                  <c:v>445263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14-404A-AF0D-849CDB5CAFE2}"/>
            </c:ext>
          </c:extLst>
        </c:ser>
        <c:ser>
          <c:idx val="3"/>
          <c:order val="3"/>
          <c:tx>
            <c:strRef>
              <c:f>'Table 9.29'!$S$12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9.29'!$U$2:$Y$2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9.29'!$U$12:$Y$12</c:f>
              <c:numCache>
                <c:formatCode>#,##0</c:formatCode>
                <c:ptCount val="5"/>
                <c:pt idx="1">
                  <c:v>47246</c:v>
                </c:pt>
                <c:pt idx="2">
                  <c:v>49900</c:v>
                </c:pt>
                <c:pt idx="3">
                  <c:v>52517</c:v>
                </c:pt>
                <c:pt idx="4">
                  <c:v>54878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914-404A-AF0D-849CDB5CAF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9.29'!$S$1</c:f>
              <c:strCache>
                <c:ptCount val="1"/>
                <c:pt idx="0">
                  <c:v>Gold Coast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9.29'!$AB$15:$AB$33</c:f>
              <c:numCache>
                <c:formatCode>0.0%</c:formatCode>
                <c:ptCount val="19"/>
                <c:pt idx="0">
                  <c:v>6.8704249396624277E-3</c:v>
                </c:pt>
                <c:pt idx="1">
                  <c:v>6.0029168963109019E-3</c:v>
                </c:pt>
                <c:pt idx="2">
                  <c:v>4.5663554116783293E-2</c:v>
                </c:pt>
                <c:pt idx="3">
                  <c:v>5.2667288778703875E-3</c:v>
                </c:pt>
                <c:pt idx="4">
                  <c:v>9.2640308482676695E-2</c:v>
                </c:pt>
                <c:pt idx="5">
                  <c:v>3.1385485953731578E-2</c:v>
                </c:pt>
                <c:pt idx="6">
                  <c:v>0.10131737861353909</c:v>
                </c:pt>
                <c:pt idx="7">
                  <c:v>9.6830611095746227E-2</c:v>
                </c:pt>
                <c:pt idx="8">
                  <c:v>3.2143560642990593E-2</c:v>
                </c:pt>
                <c:pt idx="9">
                  <c:v>1.5517649610317775E-2</c:v>
                </c:pt>
                <c:pt idx="10">
                  <c:v>3.5440489147195817E-2</c:v>
                </c:pt>
                <c:pt idx="11">
                  <c:v>2.796917560869816E-2</c:v>
                </c:pt>
                <c:pt idx="12">
                  <c:v>7.1404268696688547E-2</c:v>
                </c:pt>
                <c:pt idx="13">
                  <c:v>0.10043594268875761</c:v>
                </c:pt>
                <c:pt idx="14">
                  <c:v>3.6061274719502413E-2</c:v>
                </c:pt>
                <c:pt idx="15">
                  <c:v>6.8795775474592563E-2</c:v>
                </c:pt>
                <c:pt idx="16">
                  <c:v>0.11559345707924368</c:v>
                </c:pt>
                <c:pt idx="17">
                  <c:v>3.3896484005817878E-2</c:v>
                </c:pt>
                <c:pt idx="18">
                  <c:v>4.0673393170164884E-2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1A-4624-8034-95F509C03F8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1A-4624-8034-95F509C03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9.29'!$S$63:$S$79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9.29'!$Y$44:$Y$60</c:f>
              <c:numCache>
                <c:formatCode>#,##0</c:formatCode>
                <c:ptCount val="17"/>
                <c:pt idx="0">
                  <c:v>298</c:v>
                </c:pt>
                <c:pt idx="1">
                  <c:v>5393</c:v>
                </c:pt>
                <c:pt idx="2">
                  <c:v>14746</c:v>
                </c:pt>
                <c:pt idx="3">
                  <c:v>24366</c:v>
                </c:pt>
                <c:pt idx="4">
                  <c:v>33787</c:v>
                </c:pt>
                <c:pt idx="5">
                  <c:v>30522</c:v>
                </c:pt>
                <c:pt idx="6">
                  <c:v>27985</c:v>
                </c:pt>
                <c:pt idx="7">
                  <c:v>24877</c:v>
                </c:pt>
                <c:pt idx="8">
                  <c:v>25229</c:v>
                </c:pt>
                <c:pt idx="9">
                  <c:v>20570</c:v>
                </c:pt>
                <c:pt idx="10">
                  <c:v>18073</c:v>
                </c:pt>
                <c:pt idx="11">
                  <c:v>12917</c:v>
                </c:pt>
                <c:pt idx="12">
                  <c:v>7445</c:v>
                </c:pt>
                <c:pt idx="13">
                  <c:v>3532</c:v>
                </c:pt>
                <c:pt idx="14">
                  <c:v>1262</c:v>
                </c:pt>
                <c:pt idx="15">
                  <c:v>497</c:v>
                </c:pt>
                <c:pt idx="16">
                  <c:v>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B4-4A2B-A85D-C25AC3C5E39D}"/>
            </c:ext>
          </c:extLst>
        </c:ser>
        <c:ser>
          <c:idx val="1"/>
          <c:order val="1"/>
          <c:tx>
            <c:strRef>
              <c:f>'Table 9.29'!$S$62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9.29'!$S$63:$S$79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9.29'!$Y$63:$Y$79</c:f>
              <c:numCache>
                <c:formatCode>#,##0</c:formatCode>
                <c:ptCount val="17"/>
                <c:pt idx="0">
                  <c:v>475</c:v>
                </c:pt>
                <c:pt idx="1">
                  <c:v>6922</c:v>
                </c:pt>
                <c:pt idx="2">
                  <c:v>16540</c:v>
                </c:pt>
                <c:pt idx="3">
                  <c:v>26684</c:v>
                </c:pt>
                <c:pt idx="4">
                  <c:v>32907</c:v>
                </c:pt>
                <c:pt idx="5">
                  <c:v>28259</c:v>
                </c:pt>
                <c:pt idx="6">
                  <c:v>25236</c:v>
                </c:pt>
                <c:pt idx="7">
                  <c:v>23450</c:v>
                </c:pt>
                <c:pt idx="8">
                  <c:v>24948</c:v>
                </c:pt>
                <c:pt idx="9">
                  <c:v>21005</c:v>
                </c:pt>
                <c:pt idx="10">
                  <c:v>18526</c:v>
                </c:pt>
                <c:pt idx="11">
                  <c:v>12894</c:v>
                </c:pt>
                <c:pt idx="12">
                  <c:v>6400</c:v>
                </c:pt>
                <c:pt idx="13">
                  <c:v>2555</c:v>
                </c:pt>
                <c:pt idx="14">
                  <c:v>787</c:v>
                </c:pt>
                <c:pt idx="15">
                  <c:v>405</c:v>
                </c:pt>
                <c:pt idx="16">
                  <c:v>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B4-4A2B-A85D-C25AC3C5E3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9.29'!$S$83:$S$90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9.29'!$Y$83:$Y$90</c:f>
              <c:numCache>
                <c:formatCode>#,##0</c:formatCode>
                <c:ptCount val="8"/>
                <c:pt idx="0">
                  <c:v>23586</c:v>
                </c:pt>
                <c:pt idx="1">
                  <c:v>21550</c:v>
                </c:pt>
                <c:pt idx="2">
                  <c:v>32491</c:v>
                </c:pt>
                <c:pt idx="3">
                  <c:v>11778</c:v>
                </c:pt>
                <c:pt idx="4">
                  <c:v>7191</c:v>
                </c:pt>
                <c:pt idx="5">
                  <c:v>11139</c:v>
                </c:pt>
                <c:pt idx="6">
                  <c:v>12345</c:v>
                </c:pt>
                <c:pt idx="7">
                  <c:v>19189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76-4B46-AC43-7012927D4880}"/>
            </c:ext>
          </c:extLst>
        </c:ser>
        <c:ser>
          <c:idx val="1"/>
          <c:order val="1"/>
          <c:tx>
            <c:strRef>
              <c:f>'Table 9.29'!$S$92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9.29'!$S$83:$S$90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9.29'!$Y$93:$Y$100</c:f>
              <c:numCache>
                <c:formatCode>#,##0</c:formatCode>
                <c:ptCount val="8"/>
                <c:pt idx="0">
                  <c:v>18694</c:v>
                </c:pt>
                <c:pt idx="1">
                  <c:v>32174</c:v>
                </c:pt>
                <c:pt idx="2">
                  <c:v>5517</c:v>
                </c:pt>
                <c:pt idx="3">
                  <c:v>27546</c:v>
                </c:pt>
                <c:pt idx="4">
                  <c:v>30067</c:v>
                </c:pt>
                <c:pt idx="5">
                  <c:v>20093</c:v>
                </c:pt>
                <c:pt idx="6">
                  <c:v>1769</c:v>
                </c:pt>
                <c:pt idx="7">
                  <c:v>9196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76-4B46-AC43-7012927D48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9.29'!$S$1</c:f>
              <c:strCache>
                <c:ptCount val="1"/>
                <c:pt idx="0">
                  <c:v>Gold Coast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9.29'!$U$8:$Y$8</c:f>
              <c:numCache>
                <c:formatCode>#,##0</c:formatCode>
                <c:ptCount val="5"/>
                <c:pt idx="1">
                  <c:v>39922</c:v>
                </c:pt>
                <c:pt idx="2">
                  <c:v>40318</c:v>
                </c:pt>
                <c:pt idx="3">
                  <c:v>41208</c:v>
                </c:pt>
                <c:pt idx="4">
                  <c:v>41784.949999999997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9D-48A0-BF62-03AC4142A77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9D-48A0-BF62-03AC4142A7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9.29'!$S$4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9.29'!$V$4:$Z$4</c:f>
              <c:numCache>
                <c:formatCode>#,##0</c:formatCode>
                <c:ptCount val="5"/>
                <c:pt idx="0">
                  <c:v>446624</c:v>
                </c:pt>
                <c:pt idx="1">
                  <c:v>468848</c:v>
                </c:pt>
                <c:pt idx="2">
                  <c:v>489010</c:v>
                </c:pt>
                <c:pt idx="3">
                  <c:v>500143</c:v>
                </c:pt>
                <c:pt idx="4">
                  <c:v>502588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F8-4B54-BCA8-0D2ADF7382F5}"/>
            </c:ext>
          </c:extLst>
        </c:ser>
        <c:ser>
          <c:idx val="1"/>
          <c:order val="1"/>
          <c:tx>
            <c:strRef>
              <c:f>'Table 9.29'!$S$7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9.29'!$V$7:$Z$7</c:f>
              <c:numCache>
                <c:formatCode>#,##0</c:formatCode>
                <c:ptCount val="5"/>
                <c:pt idx="0">
                  <c:v>312729</c:v>
                </c:pt>
                <c:pt idx="1">
                  <c:v>326420</c:v>
                </c:pt>
                <c:pt idx="2">
                  <c:v>340823</c:v>
                </c:pt>
                <c:pt idx="3">
                  <c:v>346942</c:v>
                </c:pt>
                <c:pt idx="4">
                  <c:v>356217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F8-4B54-BCA8-0D2ADF7382F5}"/>
            </c:ext>
          </c:extLst>
        </c:ser>
        <c:ser>
          <c:idx val="2"/>
          <c:order val="2"/>
          <c:tx>
            <c:strRef>
              <c:f>'Table 9.29'!$S$11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9.29'!$V$11:$Z$11</c:f>
              <c:numCache>
                <c:formatCode>#,##0</c:formatCode>
                <c:ptCount val="5"/>
                <c:pt idx="0">
                  <c:v>399378</c:v>
                </c:pt>
                <c:pt idx="1">
                  <c:v>418948</c:v>
                </c:pt>
                <c:pt idx="2">
                  <c:v>436493</c:v>
                </c:pt>
                <c:pt idx="3">
                  <c:v>445263</c:v>
                </c:pt>
                <c:pt idx="4">
                  <c:v>445416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F8-4B54-BCA8-0D2ADF7382F5}"/>
            </c:ext>
          </c:extLst>
        </c:ser>
        <c:ser>
          <c:idx val="3"/>
          <c:order val="3"/>
          <c:tx>
            <c:strRef>
              <c:f>'Table 9.29'!$S$12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9.29'!$V$12:$Z$12</c:f>
              <c:numCache>
                <c:formatCode>#,##0</c:formatCode>
                <c:ptCount val="5"/>
                <c:pt idx="0">
                  <c:v>47246</c:v>
                </c:pt>
                <c:pt idx="1">
                  <c:v>49900</c:v>
                </c:pt>
                <c:pt idx="2">
                  <c:v>52517</c:v>
                </c:pt>
                <c:pt idx="3">
                  <c:v>54878</c:v>
                </c:pt>
                <c:pt idx="4">
                  <c:v>57176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5F8-4B54-BCA8-0D2ADF738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9.29'!$S$1</c:f>
              <c:strCache>
                <c:ptCount val="1"/>
                <c:pt idx="0">
                  <c:v>Gold Coast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9.29'!$AB$15:$AB$33</c:f>
              <c:numCache>
                <c:formatCode>0.0%</c:formatCode>
                <c:ptCount val="19"/>
                <c:pt idx="0">
                  <c:v>6.8704249396624277E-3</c:v>
                </c:pt>
                <c:pt idx="1">
                  <c:v>6.0029168963109019E-3</c:v>
                </c:pt>
                <c:pt idx="2">
                  <c:v>4.5663554116783293E-2</c:v>
                </c:pt>
                <c:pt idx="3">
                  <c:v>5.2667288778703875E-3</c:v>
                </c:pt>
                <c:pt idx="4">
                  <c:v>9.2640308482676695E-2</c:v>
                </c:pt>
                <c:pt idx="5">
                  <c:v>3.1385485953731578E-2</c:v>
                </c:pt>
                <c:pt idx="6">
                  <c:v>0.10131737861353909</c:v>
                </c:pt>
                <c:pt idx="7">
                  <c:v>9.6830611095746227E-2</c:v>
                </c:pt>
                <c:pt idx="8">
                  <c:v>3.2143560642990593E-2</c:v>
                </c:pt>
                <c:pt idx="9">
                  <c:v>1.5517649610317775E-2</c:v>
                </c:pt>
                <c:pt idx="10">
                  <c:v>3.5440489147195817E-2</c:v>
                </c:pt>
                <c:pt idx="11">
                  <c:v>2.796917560869816E-2</c:v>
                </c:pt>
                <c:pt idx="12">
                  <c:v>7.1404268696688547E-2</c:v>
                </c:pt>
                <c:pt idx="13">
                  <c:v>0.10043594268875761</c:v>
                </c:pt>
                <c:pt idx="14">
                  <c:v>3.6061274719502413E-2</c:v>
                </c:pt>
                <c:pt idx="15">
                  <c:v>6.8795775474592563E-2</c:v>
                </c:pt>
                <c:pt idx="16">
                  <c:v>0.11559345707924368</c:v>
                </c:pt>
                <c:pt idx="17">
                  <c:v>3.3896484005817878E-2</c:v>
                </c:pt>
                <c:pt idx="18">
                  <c:v>4.0673393170164884E-2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12-4473-BD23-C7432B36208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12-4473-BD23-C7432B3620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9.29'!$S$63:$S$79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9.29'!$Z$44:$Z$60</c:f>
              <c:numCache>
                <c:formatCode>#,##0</c:formatCode>
                <c:ptCount val="17"/>
                <c:pt idx="0">
                  <c:v>327</c:v>
                </c:pt>
                <c:pt idx="1">
                  <c:v>5274</c:v>
                </c:pt>
                <c:pt idx="2">
                  <c:v>13922</c:v>
                </c:pt>
                <c:pt idx="3">
                  <c:v>23611</c:v>
                </c:pt>
                <c:pt idx="4">
                  <c:v>33689</c:v>
                </c:pt>
                <c:pt idx="5">
                  <c:v>30490</c:v>
                </c:pt>
                <c:pt idx="6">
                  <c:v>28434</c:v>
                </c:pt>
                <c:pt idx="7">
                  <c:v>24749</c:v>
                </c:pt>
                <c:pt idx="8">
                  <c:v>25238</c:v>
                </c:pt>
                <c:pt idx="9">
                  <c:v>21057</c:v>
                </c:pt>
                <c:pt idx="10">
                  <c:v>18456</c:v>
                </c:pt>
                <c:pt idx="11">
                  <c:v>13468</c:v>
                </c:pt>
                <c:pt idx="12">
                  <c:v>7635</c:v>
                </c:pt>
                <c:pt idx="13">
                  <c:v>3682</c:v>
                </c:pt>
                <c:pt idx="14">
                  <c:v>1387</c:v>
                </c:pt>
                <c:pt idx="15">
                  <c:v>506</c:v>
                </c:pt>
                <c:pt idx="16">
                  <c:v>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E6-4A6E-8151-9AF0C9E1862A}"/>
            </c:ext>
          </c:extLst>
        </c:ser>
        <c:ser>
          <c:idx val="1"/>
          <c:order val="1"/>
          <c:tx>
            <c:strRef>
              <c:f>'Table 9.29'!$S$62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9.29'!$S$63:$S$79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9.29'!$Z$63:$Z$79</c:f>
              <c:numCache>
                <c:formatCode>#,##0</c:formatCode>
                <c:ptCount val="17"/>
                <c:pt idx="0">
                  <c:v>457</c:v>
                </c:pt>
                <c:pt idx="1">
                  <c:v>6816</c:v>
                </c:pt>
                <c:pt idx="2">
                  <c:v>15696</c:v>
                </c:pt>
                <c:pt idx="3">
                  <c:v>26001</c:v>
                </c:pt>
                <c:pt idx="4">
                  <c:v>33039</c:v>
                </c:pt>
                <c:pt idx="5">
                  <c:v>28930</c:v>
                </c:pt>
                <c:pt idx="6">
                  <c:v>25921</c:v>
                </c:pt>
                <c:pt idx="7">
                  <c:v>23739</c:v>
                </c:pt>
                <c:pt idx="8">
                  <c:v>24929</c:v>
                </c:pt>
                <c:pt idx="9">
                  <c:v>21717</c:v>
                </c:pt>
                <c:pt idx="10">
                  <c:v>18677</c:v>
                </c:pt>
                <c:pt idx="11">
                  <c:v>13352</c:v>
                </c:pt>
                <c:pt idx="12">
                  <c:v>6655</c:v>
                </c:pt>
                <c:pt idx="13">
                  <c:v>2733</c:v>
                </c:pt>
                <c:pt idx="14">
                  <c:v>861</c:v>
                </c:pt>
                <c:pt idx="15">
                  <c:v>434</c:v>
                </c:pt>
                <c:pt idx="16">
                  <c:v>390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E6-4A6E-8151-9AF0C9E186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9.29'!$Z$83:$Z$90</c:f>
              <c:numCache>
                <c:formatCode>#,##0</c:formatCode>
                <c:ptCount val="8"/>
                <c:pt idx="0">
                  <c:v>25373</c:v>
                </c:pt>
                <c:pt idx="1">
                  <c:v>22371</c:v>
                </c:pt>
                <c:pt idx="2">
                  <c:v>32934</c:v>
                </c:pt>
                <c:pt idx="3">
                  <c:v>12360</c:v>
                </c:pt>
                <c:pt idx="4">
                  <c:v>7196</c:v>
                </c:pt>
                <c:pt idx="5">
                  <c:v>11243</c:v>
                </c:pt>
                <c:pt idx="6">
                  <c:v>12348</c:v>
                </c:pt>
                <c:pt idx="7">
                  <c:v>19449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CB-411A-B390-CFCAD364FFDE}"/>
            </c:ext>
          </c:extLst>
        </c:ser>
        <c:ser>
          <c:idx val="1"/>
          <c:order val="1"/>
          <c:tx>
            <c:strRef>
              <c:f>'Table 9.29'!$S$92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9.29'!$S$83:$S$90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9.29'!$Z$93:$Z$100</c:f>
              <c:numCache>
                <c:formatCode>#,##0</c:formatCode>
                <c:ptCount val="8"/>
                <c:pt idx="0">
                  <c:v>19677</c:v>
                </c:pt>
                <c:pt idx="1">
                  <c:v>33708</c:v>
                </c:pt>
                <c:pt idx="2">
                  <c:v>5819</c:v>
                </c:pt>
                <c:pt idx="3">
                  <c:v>28359</c:v>
                </c:pt>
                <c:pt idx="4">
                  <c:v>30248</c:v>
                </c:pt>
                <c:pt idx="5">
                  <c:v>20287</c:v>
                </c:pt>
                <c:pt idx="6">
                  <c:v>1802</c:v>
                </c:pt>
                <c:pt idx="7">
                  <c:v>9724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CB-411A-B390-CFCAD364FF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9.3'!$Z$83:$Z$90</c:f>
              <c:numCache>
                <c:formatCode>#,##0</c:formatCode>
                <c:ptCount val="8"/>
                <c:pt idx="0">
                  <c:v>278</c:v>
                </c:pt>
                <c:pt idx="1">
                  <c:v>226</c:v>
                </c:pt>
                <c:pt idx="2">
                  <c:v>929</c:v>
                </c:pt>
                <c:pt idx="3">
                  <c:v>83</c:v>
                </c:pt>
                <c:pt idx="4">
                  <c:v>76</c:v>
                </c:pt>
                <c:pt idx="5">
                  <c:v>124</c:v>
                </c:pt>
                <c:pt idx="6">
                  <c:v>884</c:v>
                </c:pt>
                <c:pt idx="7">
                  <c:v>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D7-4AA2-AAF7-E707FC8FAC41}"/>
            </c:ext>
          </c:extLst>
        </c:ser>
        <c:ser>
          <c:idx val="1"/>
          <c:order val="1"/>
          <c:tx>
            <c:strRef>
              <c:f>'Table 9.3'!$S$92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9.3'!$Z$93:$Z$100</c:f>
              <c:numCache>
                <c:formatCode>#,##0</c:formatCode>
                <c:ptCount val="8"/>
                <c:pt idx="0">
                  <c:v>212</c:v>
                </c:pt>
                <c:pt idx="1">
                  <c:v>521</c:v>
                </c:pt>
                <c:pt idx="2">
                  <c:v>141</c:v>
                </c:pt>
                <c:pt idx="3">
                  <c:v>464</c:v>
                </c:pt>
                <c:pt idx="4">
                  <c:v>614</c:v>
                </c:pt>
                <c:pt idx="5">
                  <c:v>330</c:v>
                </c:pt>
                <c:pt idx="6">
                  <c:v>121</c:v>
                </c:pt>
                <c:pt idx="7">
                  <c:v>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D7-4AA2-AAF7-E707FC8FAC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9.29'!$S$1</c:f>
              <c:strCache>
                <c:ptCount val="1"/>
                <c:pt idx="0">
                  <c:v>Gold Coast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9.29'!$V$8:$Z$8</c:f>
              <c:numCache>
                <c:formatCode>#,##0</c:formatCode>
                <c:ptCount val="5"/>
                <c:pt idx="0">
                  <c:v>39922</c:v>
                </c:pt>
                <c:pt idx="1">
                  <c:v>40318</c:v>
                </c:pt>
                <c:pt idx="2">
                  <c:v>41208</c:v>
                </c:pt>
                <c:pt idx="3">
                  <c:v>41784.949999999997</c:v>
                </c:pt>
                <c:pt idx="4">
                  <c:v>41648.89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87-4475-AD37-699235E2DAE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42360.26</c:v>
                </c:pt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87-4475-AD37-699235E2DA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9.30'!$S$4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9.30'!$U$2:$Y$2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9.30'!$U$4:$Y$4</c:f>
              <c:numCache>
                <c:formatCode>#,##0</c:formatCode>
                <c:ptCount val="5"/>
                <c:pt idx="1">
                  <c:v>8251</c:v>
                </c:pt>
                <c:pt idx="2">
                  <c:v>8932</c:v>
                </c:pt>
                <c:pt idx="3">
                  <c:v>9796</c:v>
                </c:pt>
                <c:pt idx="4">
                  <c:v>9147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F0-438C-834E-253DFA65E0A4}"/>
            </c:ext>
          </c:extLst>
        </c:ser>
        <c:ser>
          <c:idx val="1"/>
          <c:order val="1"/>
          <c:tx>
            <c:strRef>
              <c:f>'Table 9.30'!$S$7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9.30'!$U$2:$Y$2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9.30'!$U$7:$Y$7</c:f>
              <c:numCache>
                <c:formatCode>#,##0</c:formatCode>
                <c:ptCount val="5"/>
                <c:pt idx="1">
                  <c:v>5619</c:v>
                </c:pt>
                <c:pt idx="2">
                  <c:v>5901</c:v>
                </c:pt>
                <c:pt idx="3">
                  <c:v>6563</c:v>
                </c:pt>
                <c:pt idx="4">
                  <c:v>6153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F0-438C-834E-253DFA65E0A4}"/>
            </c:ext>
          </c:extLst>
        </c:ser>
        <c:ser>
          <c:idx val="2"/>
          <c:order val="2"/>
          <c:tx>
            <c:strRef>
              <c:f>'Table 9.30'!$S$11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9.30'!$U$2:$Y$2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9.30'!$U$11:$Y$11</c:f>
              <c:numCache>
                <c:formatCode>#,##0</c:formatCode>
                <c:ptCount val="5"/>
                <c:pt idx="1">
                  <c:v>6884</c:v>
                </c:pt>
                <c:pt idx="2">
                  <c:v>7470</c:v>
                </c:pt>
                <c:pt idx="3">
                  <c:v>8006</c:v>
                </c:pt>
                <c:pt idx="4">
                  <c:v>7625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F0-438C-834E-253DFA65E0A4}"/>
            </c:ext>
          </c:extLst>
        </c:ser>
        <c:ser>
          <c:idx val="3"/>
          <c:order val="3"/>
          <c:tx>
            <c:strRef>
              <c:f>'Table 9.30'!$S$12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9.30'!$U$2:$Y$2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9.30'!$U$12:$Y$12</c:f>
              <c:numCache>
                <c:formatCode>#,##0</c:formatCode>
                <c:ptCount val="5"/>
                <c:pt idx="1">
                  <c:v>1364</c:v>
                </c:pt>
                <c:pt idx="2">
                  <c:v>1462</c:v>
                </c:pt>
                <c:pt idx="3">
                  <c:v>1793</c:v>
                </c:pt>
                <c:pt idx="4">
                  <c:v>1518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7F0-438C-834E-253DFA65E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9.30'!$S$1</c:f>
              <c:strCache>
                <c:ptCount val="1"/>
                <c:pt idx="0">
                  <c:v>Goondiwindi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9.30'!$AB$15:$AB$33</c:f>
              <c:numCache>
                <c:formatCode>0.0%</c:formatCode>
                <c:ptCount val="19"/>
                <c:pt idx="0">
                  <c:v>0.16533821628608358</c:v>
                </c:pt>
                <c:pt idx="1">
                  <c:v>5.4933218440327445E-3</c:v>
                </c:pt>
                <c:pt idx="2">
                  <c:v>4.3838862559241708E-2</c:v>
                </c:pt>
                <c:pt idx="3">
                  <c:v>6.1395950021542441E-3</c:v>
                </c:pt>
                <c:pt idx="4">
                  <c:v>6.6566135286514436E-2</c:v>
                </c:pt>
                <c:pt idx="5">
                  <c:v>4.5239121068504952E-2</c:v>
                </c:pt>
                <c:pt idx="6">
                  <c:v>7.6044808272296427E-2</c:v>
                </c:pt>
                <c:pt idx="7">
                  <c:v>6.4735028005170184E-2</c:v>
                </c:pt>
                <c:pt idx="8">
                  <c:v>2.8543731150366222E-2</c:v>
                </c:pt>
                <c:pt idx="9">
                  <c:v>1.5079707022834985E-3</c:v>
                </c:pt>
                <c:pt idx="10">
                  <c:v>2.8328306764325722E-2</c:v>
                </c:pt>
                <c:pt idx="11">
                  <c:v>1.6156828953037484E-2</c:v>
                </c:pt>
                <c:pt idx="12">
                  <c:v>2.9728565273588969E-2</c:v>
                </c:pt>
                <c:pt idx="13">
                  <c:v>6.527358897027144E-2</c:v>
                </c:pt>
                <c:pt idx="14">
                  <c:v>4.0499784575613956E-2</c:v>
                </c:pt>
                <c:pt idx="15">
                  <c:v>7.0120637656182677E-2</c:v>
                </c:pt>
                <c:pt idx="16">
                  <c:v>7.6798793623438166E-2</c:v>
                </c:pt>
                <c:pt idx="17">
                  <c:v>5.3856096510124943E-3</c:v>
                </c:pt>
                <c:pt idx="18">
                  <c:v>4.7608789314950453E-2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94-4749-B5AF-9D3C76EC1BF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94-4749-B5AF-9D3C76EC1B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9.30'!$S$63:$S$79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9.30'!$Y$44:$Y$60</c:f>
              <c:numCache>
                <c:formatCode>#,##0</c:formatCode>
                <c:ptCount val="17"/>
                <c:pt idx="0">
                  <c:v>29</c:v>
                </c:pt>
                <c:pt idx="1">
                  <c:v>165</c:v>
                </c:pt>
                <c:pt idx="2">
                  <c:v>339</c:v>
                </c:pt>
                <c:pt idx="3">
                  <c:v>504</c:v>
                </c:pt>
                <c:pt idx="4">
                  <c:v>560</c:v>
                </c:pt>
                <c:pt idx="5">
                  <c:v>431</c:v>
                </c:pt>
                <c:pt idx="6">
                  <c:v>422</c:v>
                </c:pt>
                <c:pt idx="7">
                  <c:v>370</c:v>
                </c:pt>
                <c:pt idx="8">
                  <c:v>401</c:v>
                </c:pt>
                <c:pt idx="9">
                  <c:v>365</c:v>
                </c:pt>
                <c:pt idx="10">
                  <c:v>417</c:v>
                </c:pt>
                <c:pt idx="11">
                  <c:v>323</c:v>
                </c:pt>
                <c:pt idx="12">
                  <c:v>221</c:v>
                </c:pt>
                <c:pt idx="13">
                  <c:v>79</c:v>
                </c:pt>
                <c:pt idx="14">
                  <c:v>33</c:v>
                </c:pt>
                <c:pt idx="15">
                  <c:v>21</c:v>
                </c:pt>
                <c:pt idx="1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4C-49DB-8B2D-6D05A5FA68CE}"/>
            </c:ext>
          </c:extLst>
        </c:ser>
        <c:ser>
          <c:idx val="1"/>
          <c:order val="1"/>
          <c:tx>
            <c:strRef>
              <c:f>'Table 9.30'!$S$62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9.30'!$S$63:$S$79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9.30'!$Y$63:$Y$79</c:f>
              <c:numCache>
                <c:formatCode>#,##0</c:formatCode>
                <c:ptCount val="17"/>
                <c:pt idx="0">
                  <c:v>24</c:v>
                </c:pt>
                <c:pt idx="1">
                  <c:v>122</c:v>
                </c:pt>
                <c:pt idx="2">
                  <c:v>345</c:v>
                </c:pt>
                <c:pt idx="3">
                  <c:v>457</c:v>
                </c:pt>
                <c:pt idx="4">
                  <c:v>509</c:v>
                </c:pt>
                <c:pt idx="5">
                  <c:v>432</c:v>
                </c:pt>
                <c:pt idx="6">
                  <c:v>477</c:v>
                </c:pt>
                <c:pt idx="7">
                  <c:v>388</c:v>
                </c:pt>
                <c:pt idx="8">
                  <c:v>445</c:v>
                </c:pt>
                <c:pt idx="9">
                  <c:v>374</c:v>
                </c:pt>
                <c:pt idx="10">
                  <c:v>380</c:v>
                </c:pt>
                <c:pt idx="11">
                  <c:v>264</c:v>
                </c:pt>
                <c:pt idx="12">
                  <c:v>115</c:v>
                </c:pt>
                <c:pt idx="13">
                  <c:v>68</c:v>
                </c:pt>
                <c:pt idx="14">
                  <c:v>26</c:v>
                </c:pt>
                <c:pt idx="15">
                  <c:v>16</c:v>
                </c:pt>
                <c:pt idx="1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4C-49DB-8B2D-6D05A5FA68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9.30'!$S$83:$S$90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9.30'!$Y$83:$Y$90</c:f>
              <c:numCache>
                <c:formatCode>#,##0</c:formatCode>
                <c:ptCount val="8"/>
                <c:pt idx="0">
                  <c:v>391</c:v>
                </c:pt>
                <c:pt idx="1">
                  <c:v>150</c:v>
                </c:pt>
                <c:pt idx="2">
                  <c:v>577</c:v>
                </c:pt>
                <c:pt idx="3">
                  <c:v>82</c:v>
                </c:pt>
                <c:pt idx="4">
                  <c:v>76</c:v>
                </c:pt>
                <c:pt idx="5">
                  <c:v>138</c:v>
                </c:pt>
                <c:pt idx="6">
                  <c:v>423</c:v>
                </c:pt>
                <c:pt idx="7">
                  <c:v>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D9-45A0-9D54-C4F903E2DA1D}"/>
            </c:ext>
          </c:extLst>
        </c:ser>
        <c:ser>
          <c:idx val="1"/>
          <c:order val="1"/>
          <c:tx>
            <c:strRef>
              <c:f>'Table 9.30'!$S$92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9.30'!$S$83:$S$90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9.30'!$Y$93:$Y$100</c:f>
              <c:numCache>
                <c:formatCode>#,##0</c:formatCode>
                <c:ptCount val="8"/>
                <c:pt idx="0">
                  <c:v>211</c:v>
                </c:pt>
                <c:pt idx="1">
                  <c:v>444</c:v>
                </c:pt>
                <c:pt idx="2">
                  <c:v>101</c:v>
                </c:pt>
                <c:pt idx="3">
                  <c:v>403</c:v>
                </c:pt>
                <c:pt idx="4">
                  <c:v>508</c:v>
                </c:pt>
                <c:pt idx="5">
                  <c:v>247</c:v>
                </c:pt>
                <c:pt idx="6">
                  <c:v>43</c:v>
                </c:pt>
                <c:pt idx="7">
                  <c:v>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D9-45A0-9D54-C4F903E2DA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9.30'!$S$1</c:f>
              <c:strCache>
                <c:ptCount val="1"/>
                <c:pt idx="0">
                  <c:v>Goondiwindi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9.30'!$U$8:$Y$8</c:f>
              <c:numCache>
                <c:formatCode>#,##0</c:formatCode>
                <c:ptCount val="5"/>
                <c:pt idx="1">
                  <c:v>38920.44</c:v>
                </c:pt>
                <c:pt idx="2">
                  <c:v>37757</c:v>
                </c:pt>
                <c:pt idx="3">
                  <c:v>38627.07</c:v>
                </c:pt>
                <c:pt idx="4">
                  <c:v>41139.69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AB-4D22-A770-7B94265EFB0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AB-4D22-A770-7B94265EFB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9.30'!$S$4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9.30'!$V$2:$Z$2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9.30'!$V$4:$Z$4</c:f>
              <c:numCache>
                <c:formatCode>#,##0</c:formatCode>
                <c:ptCount val="5"/>
                <c:pt idx="0">
                  <c:v>8251</c:v>
                </c:pt>
                <c:pt idx="1">
                  <c:v>8932</c:v>
                </c:pt>
                <c:pt idx="2">
                  <c:v>9796</c:v>
                </c:pt>
                <c:pt idx="3">
                  <c:v>9147</c:v>
                </c:pt>
                <c:pt idx="4">
                  <c:v>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85-4D1F-B89B-4404655FF51C}"/>
            </c:ext>
          </c:extLst>
        </c:ser>
        <c:ser>
          <c:idx val="1"/>
          <c:order val="1"/>
          <c:tx>
            <c:strRef>
              <c:f>'Table 9.30'!$S$7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9.30'!$V$2:$Z$2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9.30'!$V$7:$Z$7</c:f>
              <c:numCache>
                <c:formatCode>#,##0</c:formatCode>
                <c:ptCount val="5"/>
                <c:pt idx="0">
                  <c:v>5619</c:v>
                </c:pt>
                <c:pt idx="1">
                  <c:v>5901</c:v>
                </c:pt>
                <c:pt idx="2">
                  <c:v>6563</c:v>
                </c:pt>
                <c:pt idx="3">
                  <c:v>6153</c:v>
                </c:pt>
                <c:pt idx="4">
                  <c:v>6455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85-4D1F-B89B-4404655FF51C}"/>
            </c:ext>
          </c:extLst>
        </c:ser>
        <c:ser>
          <c:idx val="2"/>
          <c:order val="2"/>
          <c:tx>
            <c:strRef>
              <c:f>'Table 9.30'!$S$11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9.30'!$V$2:$Z$2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9.30'!$V$11:$Z$11</c:f>
              <c:numCache>
                <c:formatCode>#,##0</c:formatCode>
                <c:ptCount val="5"/>
                <c:pt idx="0">
                  <c:v>6884</c:v>
                </c:pt>
                <c:pt idx="1">
                  <c:v>7470</c:v>
                </c:pt>
                <c:pt idx="2">
                  <c:v>8006</c:v>
                </c:pt>
                <c:pt idx="3">
                  <c:v>7625</c:v>
                </c:pt>
                <c:pt idx="4">
                  <c:v>7585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85-4D1F-B89B-4404655FF51C}"/>
            </c:ext>
          </c:extLst>
        </c:ser>
        <c:ser>
          <c:idx val="3"/>
          <c:order val="3"/>
          <c:tx>
            <c:strRef>
              <c:f>'Table 9.30'!$S$12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9.30'!$V$2:$Z$2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9.30'!$V$12:$Z$12</c:f>
              <c:numCache>
                <c:formatCode>#,##0</c:formatCode>
                <c:ptCount val="5"/>
                <c:pt idx="0">
                  <c:v>1364</c:v>
                </c:pt>
                <c:pt idx="1">
                  <c:v>1462</c:v>
                </c:pt>
                <c:pt idx="2">
                  <c:v>1793</c:v>
                </c:pt>
                <c:pt idx="3">
                  <c:v>1518</c:v>
                </c:pt>
                <c:pt idx="4">
                  <c:v>1704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E85-4D1F-B89B-4404655FF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9.30'!$S$1</c:f>
              <c:strCache>
                <c:ptCount val="1"/>
                <c:pt idx="0">
                  <c:v>Goondiwindi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9.30'!$AB$15:$AB$33</c:f>
              <c:numCache>
                <c:formatCode>0.0%</c:formatCode>
                <c:ptCount val="19"/>
                <c:pt idx="0">
                  <c:v>0.16533821628608358</c:v>
                </c:pt>
                <c:pt idx="1">
                  <c:v>5.4933218440327445E-3</c:v>
                </c:pt>
                <c:pt idx="2">
                  <c:v>4.3838862559241708E-2</c:v>
                </c:pt>
                <c:pt idx="3">
                  <c:v>6.1395950021542441E-3</c:v>
                </c:pt>
                <c:pt idx="4">
                  <c:v>6.6566135286514436E-2</c:v>
                </c:pt>
                <c:pt idx="5">
                  <c:v>4.5239121068504952E-2</c:v>
                </c:pt>
                <c:pt idx="6">
                  <c:v>7.6044808272296427E-2</c:v>
                </c:pt>
                <c:pt idx="7">
                  <c:v>6.4735028005170184E-2</c:v>
                </c:pt>
                <c:pt idx="8">
                  <c:v>2.8543731150366222E-2</c:v>
                </c:pt>
                <c:pt idx="9">
                  <c:v>1.5079707022834985E-3</c:v>
                </c:pt>
                <c:pt idx="10">
                  <c:v>2.8328306764325722E-2</c:v>
                </c:pt>
                <c:pt idx="11">
                  <c:v>1.6156828953037484E-2</c:v>
                </c:pt>
                <c:pt idx="12">
                  <c:v>2.9728565273588969E-2</c:v>
                </c:pt>
                <c:pt idx="13">
                  <c:v>6.527358897027144E-2</c:v>
                </c:pt>
                <c:pt idx="14">
                  <c:v>4.0499784575613956E-2</c:v>
                </c:pt>
                <c:pt idx="15">
                  <c:v>7.0120637656182677E-2</c:v>
                </c:pt>
                <c:pt idx="16">
                  <c:v>7.6798793623438166E-2</c:v>
                </c:pt>
                <c:pt idx="17">
                  <c:v>5.3856096510124943E-3</c:v>
                </c:pt>
                <c:pt idx="18">
                  <c:v>4.7608789314950453E-2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32-41A0-9486-C95945C2516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32-41A0-9486-C95945C251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9.30'!$S$63:$S$79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9.30'!$Z$44:$Z$60</c:f>
              <c:numCache>
                <c:formatCode>#,##0</c:formatCode>
                <c:ptCount val="17"/>
                <c:pt idx="0">
                  <c:v>39</c:v>
                </c:pt>
                <c:pt idx="1">
                  <c:v>172</c:v>
                </c:pt>
                <c:pt idx="2">
                  <c:v>330</c:v>
                </c:pt>
                <c:pt idx="3">
                  <c:v>457</c:v>
                </c:pt>
                <c:pt idx="4">
                  <c:v>602</c:v>
                </c:pt>
                <c:pt idx="5">
                  <c:v>445</c:v>
                </c:pt>
                <c:pt idx="6">
                  <c:v>443</c:v>
                </c:pt>
                <c:pt idx="7">
                  <c:v>354</c:v>
                </c:pt>
                <c:pt idx="8">
                  <c:v>416</c:v>
                </c:pt>
                <c:pt idx="9">
                  <c:v>382</c:v>
                </c:pt>
                <c:pt idx="10">
                  <c:v>427</c:v>
                </c:pt>
                <c:pt idx="11">
                  <c:v>359</c:v>
                </c:pt>
                <c:pt idx="12">
                  <c:v>232</c:v>
                </c:pt>
                <c:pt idx="13">
                  <c:v>113</c:v>
                </c:pt>
                <c:pt idx="14">
                  <c:v>43</c:v>
                </c:pt>
                <c:pt idx="15">
                  <c:v>35</c:v>
                </c:pt>
                <c:pt idx="16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64-437C-8362-33075D62FB37}"/>
            </c:ext>
          </c:extLst>
        </c:ser>
        <c:ser>
          <c:idx val="1"/>
          <c:order val="1"/>
          <c:tx>
            <c:strRef>
              <c:f>'Table 9.30'!$S$62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9.30'!$S$63:$S$79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9.30'!$Z$63:$Z$79</c:f>
              <c:numCache>
                <c:formatCode>#,##0</c:formatCode>
                <c:ptCount val="17"/>
                <c:pt idx="0">
                  <c:v>14</c:v>
                </c:pt>
                <c:pt idx="1">
                  <c:v>148</c:v>
                </c:pt>
                <c:pt idx="2">
                  <c:v>343</c:v>
                </c:pt>
                <c:pt idx="3">
                  <c:v>399</c:v>
                </c:pt>
                <c:pt idx="4">
                  <c:v>434</c:v>
                </c:pt>
                <c:pt idx="5">
                  <c:v>492</c:v>
                </c:pt>
                <c:pt idx="6">
                  <c:v>413</c:v>
                </c:pt>
                <c:pt idx="7">
                  <c:v>405</c:v>
                </c:pt>
                <c:pt idx="8">
                  <c:v>428</c:v>
                </c:pt>
                <c:pt idx="9">
                  <c:v>371</c:v>
                </c:pt>
                <c:pt idx="10">
                  <c:v>377</c:v>
                </c:pt>
                <c:pt idx="11">
                  <c:v>284</c:v>
                </c:pt>
                <c:pt idx="12">
                  <c:v>138</c:v>
                </c:pt>
                <c:pt idx="13">
                  <c:v>91</c:v>
                </c:pt>
                <c:pt idx="14">
                  <c:v>40</c:v>
                </c:pt>
                <c:pt idx="15">
                  <c:v>28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64-437C-8362-33075D62F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9.30'!$Z$83:$Z$90</c:f>
              <c:numCache>
                <c:formatCode>#,##0</c:formatCode>
                <c:ptCount val="8"/>
                <c:pt idx="0">
                  <c:v>437</c:v>
                </c:pt>
                <c:pt idx="1">
                  <c:v>155</c:v>
                </c:pt>
                <c:pt idx="2">
                  <c:v>578</c:v>
                </c:pt>
                <c:pt idx="3">
                  <c:v>83</c:v>
                </c:pt>
                <c:pt idx="4">
                  <c:v>78</c:v>
                </c:pt>
                <c:pt idx="5">
                  <c:v>131</c:v>
                </c:pt>
                <c:pt idx="6">
                  <c:v>415</c:v>
                </c:pt>
                <c:pt idx="7">
                  <c:v>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F0-4433-9342-ED270836FC71}"/>
            </c:ext>
          </c:extLst>
        </c:ser>
        <c:ser>
          <c:idx val="1"/>
          <c:order val="1"/>
          <c:tx>
            <c:strRef>
              <c:f>'Table 9.30'!$S$92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9.30'!$S$83:$S$90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9.30'!$Z$93:$Z$100</c:f>
              <c:numCache>
                <c:formatCode>#,##0</c:formatCode>
                <c:ptCount val="8"/>
                <c:pt idx="0">
                  <c:v>226</c:v>
                </c:pt>
                <c:pt idx="1">
                  <c:v>467</c:v>
                </c:pt>
                <c:pt idx="2">
                  <c:v>87</c:v>
                </c:pt>
                <c:pt idx="3">
                  <c:v>424</c:v>
                </c:pt>
                <c:pt idx="4">
                  <c:v>503</c:v>
                </c:pt>
                <c:pt idx="5">
                  <c:v>264</c:v>
                </c:pt>
                <c:pt idx="6">
                  <c:v>38</c:v>
                </c:pt>
                <c:pt idx="7">
                  <c:v>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F0-4433-9342-ED270836F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9.1'!$Y$44:$Y$60</c:f>
              <c:numCache>
                <c:formatCode>#,##0</c:formatCode>
                <c:ptCount val="17"/>
                <c:pt idx="0">
                  <c:v>0</c:v>
                </c:pt>
                <c:pt idx="1">
                  <c:v>5</c:v>
                </c:pt>
                <c:pt idx="2">
                  <c:v>15</c:v>
                </c:pt>
                <c:pt idx="3">
                  <c:v>29</c:v>
                </c:pt>
                <c:pt idx="4">
                  <c:v>31</c:v>
                </c:pt>
                <c:pt idx="5">
                  <c:v>36</c:v>
                </c:pt>
                <c:pt idx="6">
                  <c:v>24</c:v>
                </c:pt>
                <c:pt idx="7">
                  <c:v>30</c:v>
                </c:pt>
                <c:pt idx="8">
                  <c:v>42</c:v>
                </c:pt>
                <c:pt idx="9">
                  <c:v>33</c:v>
                </c:pt>
                <c:pt idx="10">
                  <c:v>21</c:v>
                </c:pt>
                <c:pt idx="11">
                  <c:v>16</c:v>
                </c:pt>
                <c:pt idx="12">
                  <c:v>15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64-4DCB-9850-A3A1992240E8}"/>
            </c:ext>
          </c:extLst>
        </c:ser>
        <c:ser>
          <c:idx val="1"/>
          <c:order val="1"/>
          <c:tx>
            <c:strRef>
              <c:f>'Table 9.1'!$S$62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9.1'!$Y$63:$Y$79</c:f>
              <c:numCache>
                <c:formatCode>#,##0</c:formatCode>
                <c:ptCount val="17"/>
                <c:pt idx="0">
                  <c:v>0</c:v>
                </c:pt>
                <c:pt idx="1">
                  <c:v>7</c:v>
                </c:pt>
                <c:pt idx="2">
                  <c:v>24</c:v>
                </c:pt>
                <c:pt idx="3">
                  <c:v>39</c:v>
                </c:pt>
                <c:pt idx="4">
                  <c:v>60</c:v>
                </c:pt>
                <c:pt idx="5">
                  <c:v>53</c:v>
                </c:pt>
                <c:pt idx="6">
                  <c:v>30</c:v>
                </c:pt>
                <c:pt idx="7">
                  <c:v>25</c:v>
                </c:pt>
                <c:pt idx="8">
                  <c:v>47</c:v>
                </c:pt>
                <c:pt idx="9">
                  <c:v>28</c:v>
                </c:pt>
                <c:pt idx="10">
                  <c:v>26</c:v>
                </c:pt>
                <c:pt idx="11">
                  <c:v>16</c:v>
                </c:pt>
                <c:pt idx="12">
                  <c:v>4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64-4DCB-9850-A3A1992240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9.3'!$S$1</c:f>
              <c:strCache>
                <c:ptCount val="1"/>
                <c:pt idx="0">
                  <c:v>Banana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9.3'!$V$8:$Z$8</c:f>
              <c:numCache>
                <c:formatCode>#,##0</c:formatCode>
                <c:ptCount val="5"/>
                <c:pt idx="0">
                  <c:v>45660.11</c:v>
                </c:pt>
                <c:pt idx="1">
                  <c:v>45321</c:v>
                </c:pt>
                <c:pt idx="2">
                  <c:v>48038</c:v>
                </c:pt>
                <c:pt idx="3">
                  <c:v>50986.12</c:v>
                </c:pt>
                <c:pt idx="4">
                  <c:v>48507.1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0D-4D9F-AC21-28BF9F0276C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42360.26</c:v>
                </c:pt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0D-4D9F-AC21-28BF9F027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9.30'!$S$1</c:f>
              <c:strCache>
                <c:ptCount val="1"/>
                <c:pt idx="0">
                  <c:v>Goondiwindi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9.30'!$V$2:$Z$2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9.30'!$V$8:$Z$8</c:f>
              <c:numCache>
                <c:formatCode>#,##0</c:formatCode>
                <c:ptCount val="5"/>
                <c:pt idx="0">
                  <c:v>38920.44</c:v>
                </c:pt>
                <c:pt idx="1">
                  <c:v>37757</c:v>
                </c:pt>
                <c:pt idx="2">
                  <c:v>38627.07</c:v>
                </c:pt>
                <c:pt idx="3">
                  <c:v>41139.69</c:v>
                </c:pt>
                <c:pt idx="4">
                  <c:v>40625.01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35-4780-A0BE-BB079408794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9.30'!$V$2:$Z$2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42360.26</c:v>
                </c:pt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35-4780-A0BE-BB0794087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9.31'!$S$4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9.31'!$U$2:$Y$2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9.31'!$U$4:$Y$4</c:f>
              <c:numCache>
                <c:formatCode>#,##0</c:formatCode>
                <c:ptCount val="5"/>
                <c:pt idx="1">
                  <c:v>30462</c:v>
                </c:pt>
                <c:pt idx="2">
                  <c:v>32047</c:v>
                </c:pt>
                <c:pt idx="3">
                  <c:v>33236</c:v>
                </c:pt>
                <c:pt idx="4">
                  <c:v>34151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61-449D-9D4D-82CC34FB8086}"/>
            </c:ext>
          </c:extLst>
        </c:ser>
        <c:ser>
          <c:idx val="1"/>
          <c:order val="1"/>
          <c:tx>
            <c:strRef>
              <c:f>'Table 9.31'!$S$7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9.31'!$U$2:$Y$2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9.31'!$U$7:$Y$7</c:f>
              <c:numCache>
                <c:formatCode>#,##0</c:formatCode>
                <c:ptCount val="5"/>
                <c:pt idx="1">
                  <c:v>22020</c:v>
                </c:pt>
                <c:pt idx="2">
                  <c:v>22976</c:v>
                </c:pt>
                <c:pt idx="3">
                  <c:v>23855</c:v>
                </c:pt>
                <c:pt idx="4">
                  <c:v>24379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61-449D-9D4D-82CC34FB8086}"/>
            </c:ext>
          </c:extLst>
        </c:ser>
        <c:ser>
          <c:idx val="2"/>
          <c:order val="2"/>
          <c:tx>
            <c:strRef>
              <c:f>'Table 9.31'!$S$11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9.31'!$U$2:$Y$2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9.31'!$U$11:$Y$11</c:f>
              <c:numCache>
                <c:formatCode>#,##0</c:formatCode>
                <c:ptCount val="5"/>
                <c:pt idx="1">
                  <c:v>25392</c:v>
                </c:pt>
                <c:pt idx="2">
                  <c:v>26808</c:v>
                </c:pt>
                <c:pt idx="3">
                  <c:v>27717</c:v>
                </c:pt>
                <c:pt idx="4">
                  <c:v>28637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61-449D-9D4D-82CC34FB8086}"/>
            </c:ext>
          </c:extLst>
        </c:ser>
        <c:ser>
          <c:idx val="3"/>
          <c:order val="3"/>
          <c:tx>
            <c:strRef>
              <c:f>'Table 9.31'!$S$12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9.31'!$U$2:$Y$2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9.31'!$U$12:$Y$12</c:f>
              <c:numCache>
                <c:formatCode>#,##0</c:formatCode>
                <c:ptCount val="5"/>
                <c:pt idx="1">
                  <c:v>5072</c:v>
                </c:pt>
                <c:pt idx="2">
                  <c:v>5239</c:v>
                </c:pt>
                <c:pt idx="3">
                  <c:v>5517</c:v>
                </c:pt>
                <c:pt idx="4">
                  <c:v>5509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761-449D-9D4D-82CC34FB80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9.31'!$S$1</c:f>
              <c:strCache>
                <c:ptCount val="1"/>
                <c:pt idx="0">
                  <c:v>Gympie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9.31'!$AB$15:$AB$33</c:f>
              <c:numCache>
                <c:formatCode>0.0%</c:formatCode>
                <c:ptCount val="19"/>
                <c:pt idx="0">
                  <c:v>6.0727802037845703E-2</c:v>
                </c:pt>
                <c:pt idx="1">
                  <c:v>1.8311499272197961E-2</c:v>
                </c:pt>
                <c:pt idx="2">
                  <c:v>7.502183406113537E-2</c:v>
                </c:pt>
                <c:pt idx="3">
                  <c:v>5.822416302765648E-3</c:v>
                </c:pt>
                <c:pt idx="4">
                  <c:v>8.2707423580786033E-2</c:v>
                </c:pt>
                <c:pt idx="5">
                  <c:v>3.7030567685589523E-2</c:v>
                </c:pt>
                <c:pt idx="6">
                  <c:v>0.10669577874818049</c:v>
                </c:pt>
                <c:pt idx="7">
                  <c:v>6.2387190684133918E-2</c:v>
                </c:pt>
                <c:pt idx="8">
                  <c:v>3.647743813682678E-2</c:v>
                </c:pt>
                <c:pt idx="9">
                  <c:v>3.8136826783114991E-3</c:v>
                </c:pt>
                <c:pt idx="10">
                  <c:v>3.021834061135371E-2</c:v>
                </c:pt>
                <c:pt idx="11">
                  <c:v>2.3260553129548764E-2</c:v>
                </c:pt>
                <c:pt idx="12">
                  <c:v>3.985443959243086E-2</c:v>
                </c:pt>
                <c:pt idx="13">
                  <c:v>6.7394468704512378E-2</c:v>
                </c:pt>
                <c:pt idx="14">
                  <c:v>4.3027656477438135E-2</c:v>
                </c:pt>
                <c:pt idx="15">
                  <c:v>6.8471615720524015E-2</c:v>
                </c:pt>
                <c:pt idx="16">
                  <c:v>0.11193595342066957</c:v>
                </c:pt>
                <c:pt idx="17">
                  <c:v>1.2430858806404658E-2</c:v>
                </c:pt>
                <c:pt idx="18">
                  <c:v>4.4541484716157202E-2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78-4ADC-93BC-37A236980BC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78-4ADC-93BC-37A236980B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9.31'!$S$63:$S$79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9.31'!$Y$44:$Y$60</c:f>
              <c:numCache>
                <c:formatCode>#,##0</c:formatCode>
                <c:ptCount val="17"/>
                <c:pt idx="0">
                  <c:v>35</c:v>
                </c:pt>
                <c:pt idx="1">
                  <c:v>527</c:v>
                </c:pt>
                <c:pt idx="2">
                  <c:v>1091</c:v>
                </c:pt>
                <c:pt idx="3">
                  <c:v>1434</c:v>
                </c:pt>
                <c:pt idx="4">
                  <c:v>1673</c:v>
                </c:pt>
                <c:pt idx="5">
                  <c:v>1626</c:v>
                </c:pt>
                <c:pt idx="6">
                  <c:v>1559</c:v>
                </c:pt>
                <c:pt idx="7">
                  <c:v>1576</c:v>
                </c:pt>
                <c:pt idx="8">
                  <c:v>1805</c:v>
                </c:pt>
                <c:pt idx="9">
                  <c:v>1700</c:v>
                </c:pt>
                <c:pt idx="10">
                  <c:v>1915</c:v>
                </c:pt>
                <c:pt idx="11">
                  <c:v>1459</c:v>
                </c:pt>
                <c:pt idx="12">
                  <c:v>703</c:v>
                </c:pt>
                <c:pt idx="13">
                  <c:v>367</c:v>
                </c:pt>
                <c:pt idx="14">
                  <c:v>136</c:v>
                </c:pt>
                <c:pt idx="15">
                  <c:v>73</c:v>
                </c:pt>
                <c:pt idx="16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21-4204-997A-79A27415D850}"/>
            </c:ext>
          </c:extLst>
        </c:ser>
        <c:ser>
          <c:idx val="1"/>
          <c:order val="1"/>
          <c:tx>
            <c:strRef>
              <c:f>'Table 9.31'!$S$62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9.31'!$S$63:$S$79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9.31'!$Y$63:$Y$79</c:f>
              <c:numCache>
                <c:formatCode>#,##0</c:formatCode>
                <c:ptCount val="17"/>
                <c:pt idx="0">
                  <c:v>43</c:v>
                </c:pt>
                <c:pt idx="1">
                  <c:v>593</c:v>
                </c:pt>
                <c:pt idx="2">
                  <c:v>1047</c:v>
                </c:pt>
                <c:pt idx="3">
                  <c:v>1221</c:v>
                </c:pt>
                <c:pt idx="4">
                  <c:v>1395</c:v>
                </c:pt>
                <c:pt idx="5">
                  <c:v>1289</c:v>
                </c:pt>
                <c:pt idx="6">
                  <c:v>1500</c:v>
                </c:pt>
                <c:pt idx="7">
                  <c:v>1550</c:v>
                </c:pt>
                <c:pt idx="8">
                  <c:v>1796</c:v>
                </c:pt>
                <c:pt idx="9">
                  <c:v>1899</c:v>
                </c:pt>
                <c:pt idx="10">
                  <c:v>1857</c:v>
                </c:pt>
                <c:pt idx="11">
                  <c:v>1238</c:v>
                </c:pt>
                <c:pt idx="12">
                  <c:v>590</c:v>
                </c:pt>
                <c:pt idx="13">
                  <c:v>226</c:v>
                </c:pt>
                <c:pt idx="14">
                  <c:v>85</c:v>
                </c:pt>
                <c:pt idx="15">
                  <c:v>42</c:v>
                </c:pt>
                <c:pt idx="1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21-4204-997A-79A27415D8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9.31'!$S$83:$S$90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9.31'!$Y$83:$Y$90</c:f>
              <c:numCache>
                <c:formatCode>#,##0</c:formatCode>
                <c:ptCount val="8"/>
                <c:pt idx="0">
                  <c:v>942</c:v>
                </c:pt>
                <c:pt idx="1">
                  <c:v>803</c:v>
                </c:pt>
                <c:pt idx="2">
                  <c:v>2399</c:v>
                </c:pt>
                <c:pt idx="3">
                  <c:v>563</c:v>
                </c:pt>
                <c:pt idx="4">
                  <c:v>307</c:v>
                </c:pt>
                <c:pt idx="5">
                  <c:v>591</c:v>
                </c:pt>
                <c:pt idx="6">
                  <c:v>1714</c:v>
                </c:pt>
                <c:pt idx="7">
                  <c:v>2185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F1-4A99-BA1E-DE2310B57467}"/>
            </c:ext>
          </c:extLst>
        </c:ser>
        <c:ser>
          <c:idx val="1"/>
          <c:order val="1"/>
          <c:tx>
            <c:strRef>
              <c:f>'Table 9.31'!$S$92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9.31'!$S$83:$S$90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9.31'!$Y$93:$Y$100</c:f>
              <c:numCache>
                <c:formatCode>#,##0</c:formatCode>
                <c:ptCount val="8"/>
                <c:pt idx="0">
                  <c:v>712</c:v>
                </c:pt>
                <c:pt idx="1">
                  <c:v>1675</c:v>
                </c:pt>
                <c:pt idx="2">
                  <c:v>428</c:v>
                </c:pt>
                <c:pt idx="3">
                  <c:v>1920</c:v>
                </c:pt>
                <c:pt idx="4">
                  <c:v>1878</c:v>
                </c:pt>
                <c:pt idx="5">
                  <c:v>1370</c:v>
                </c:pt>
                <c:pt idx="6">
                  <c:v>155</c:v>
                </c:pt>
                <c:pt idx="7">
                  <c:v>1133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F1-4A99-BA1E-DE2310B574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9.31'!$S$1</c:f>
              <c:strCache>
                <c:ptCount val="1"/>
                <c:pt idx="0">
                  <c:v>Gympie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9.31'!$U$8:$Y$8</c:f>
              <c:numCache>
                <c:formatCode>#,##0</c:formatCode>
                <c:ptCount val="5"/>
                <c:pt idx="1">
                  <c:v>35574</c:v>
                </c:pt>
                <c:pt idx="2">
                  <c:v>36364.26</c:v>
                </c:pt>
                <c:pt idx="3">
                  <c:v>37327.769999999997</c:v>
                </c:pt>
                <c:pt idx="4">
                  <c:v>38832.639999999999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41-415C-8482-2094E1691E1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41-415C-8482-2094E1691E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9.31'!$S$4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9.31'!$V$4:$Z$4</c:f>
              <c:numCache>
                <c:formatCode>#,##0</c:formatCode>
                <c:ptCount val="5"/>
                <c:pt idx="0">
                  <c:v>30462</c:v>
                </c:pt>
                <c:pt idx="1">
                  <c:v>32047</c:v>
                </c:pt>
                <c:pt idx="2">
                  <c:v>33236</c:v>
                </c:pt>
                <c:pt idx="3">
                  <c:v>34151</c:v>
                </c:pt>
                <c:pt idx="4">
                  <c:v>34353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87-44ED-AD1B-DC211D1E17D6}"/>
            </c:ext>
          </c:extLst>
        </c:ser>
        <c:ser>
          <c:idx val="1"/>
          <c:order val="1"/>
          <c:tx>
            <c:strRef>
              <c:f>'Table 9.31'!$S$7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9.31'!$V$7:$Z$7</c:f>
              <c:numCache>
                <c:formatCode>#,##0</c:formatCode>
                <c:ptCount val="5"/>
                <c:pt idx="0">
                  <c:v>22020</c:v>
                </c:pt>
                <c:pt idx="1">
                  <c:v>22976</c:v>
                </c:pt>
                <c:pt idx="2">
                  <c:v>23855</c:v>
                </c:pt>
                <c:pt idx="3">
                  <c:v>24379</c:v>
                </c:pt>
                <c:pt idx="4">
                  <c:v>25020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87-44ED-AD1B-DC211D1E17D6}"/>
            </c:ext>
          </c:extLst>
        </c:ser>
        <c:ser>
          <c:idx val="2"/>
          <c:order val="2"/>
          <c:tx>
            <c:strRef>
              <c:f>'Table 9.31'!$S$11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9.31'!$V$11:$Z$11</c:f>
              <c:numCache>
                <c:formatCode>#,##0</c:formatCode>
                <c:ptCount val="5"/>
                <c:pt idx="0">
                  <c:v>25392</c:v>
                </c:pt>
                <c:pt idx="1">
                  <c:v>26808</c:v>
                </c:pt>
                <c:pt idx="2">
                  <c:v>27717</c:v>
                </c:pt>
                <c:pt idx="3">
                  <c:v>28637</c:v>
                </c:pt>
                <c:pt idx="4">
                  <c:v>28645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87-44ED-AD1B-DC211D1E17D6}"/>
            </c:ext>
          </c:extLst>
        </c:ser>
        <c:ser>
          <c:idx val="3"/>
          <c:order val="3"/>
          <c:tx>
            <c:strRef>
              <c:f>'Table 9.31'!$S$12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9.31'!$V$12:$Z$12</c:f>
              <c:numCache>
                <c:formatCode>#,##0</c:formatCode>
                <c:ptCount val="5"/>
                <c:pt idx="0">
                  <c:v>5072</c:v>
                </c:pt>
                <c:pt idx="1">
                  <c:v>5239</c:v>
                </c:pt>
                <c:pt idx="2">
                  <c:v>5517</c:v>
                </c:pt>
                <c:pt idx="3">
                  <c:v>5509</c:v>
                </c:pt>
                <c:pt idx="4">
                  <c:v>5713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187-44ED-AD1B-DC211D1E17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9.31'!$S$1</c:f>
              <c:strCache>
                <c:ptCount val="1"/>
                <c:pt idx="0">
                  <c:v>Gympie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9.31'!$AB$15:$AB$33</c:f>
              <c:numCache>
                <c:formatCode>0.0%</c:formatCode>
                <c:ptCount val="19"/>
                <c:pt idx="0">
                  <c:v>6.0727802037845703E-2</c:v>
                </c:pt>
                <c:pt idx="1">
                  <c:v>1.8311499272197961E-2</c:v>
                </c:pt>
                <c:pt idx="2">
                  <c:v>7.502183406113537E-2</c:v>
                </c:pt>
                <c:pt idx="3">
                  <c:v>5.822416302765648E-3</c:v>
                </c:pt>
                <c:pt idx="4">
                  <c:v>8.2707423580786033E-2</c:v>
                </c:pt>
                <c:pt idx="5">
                  <c:v>3.7030567685589523E-2</c:v>
                </c:pt>
                <c:pt idx="6">
                  <c:v>0.10669577874818049</c:v>
                </c:pt>
                <c:pt idx="7">
                  <c:v>6.2387190684133918E-2</c:v>
                </c:pt>
                <c:pt idx="8">
                  <c:v>3.647743813682678E-2</c:v>
                </c:pt>
                <c:pt idx="9">
                  <c:v>3.8136826783114991E-3</c:v>
                </c:pt>
                <c:pt idx="10">
                  <c:v>3.021834061135371E-2</c:v>
                </c:pt>
                <c:pt idx="11">
                  <c:v>2.3260553129548764E-2</c:v>
                </c:pt>
                <c:pt idx="12">
                  <c:v>3.985443959243086E-2</c:v>
                </c:pt>
                <c:pt idx="13">
                  <c:v>6.7394468704512378E-2</c:v>
                </c:pt>
                <c:pt idx="14">
                  <c:v>4.3027656477438135E-2</c:v>
                </c:pt>
                <c:pt idx="15">
                  <c:v>6.8471615720524015E-2</c:v>
                </c:pt>
                <c:pt idx="16">
                  <c:v>0.11193595342066957</c:v>
                </c:pt>
                <c:pt idx="17">
                  <c:v>1.2430858806404658E-2</c:v>
                </c:pt>
                <c:pt idx="18">
                  <c:v>4.4541484716157202E-2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F1-4BC1-8505-3C60C81D828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F1-4BC1-8505-3C60C81D82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9.31'!$S$63:$S$79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9.31'!$Z$44:$Z$60</c:f>
              <c:numCache>
                <c:formatCode>#,##0</c:formatCode>
                <c:ptCount val="17"/>
                <c:pt idx="0">
                  <c:v>35</c:v>
                </c:pt>
                <c:pt idx="1">
                  <c:v>510</c:v>
                </c:pt>
                <c:pt idx="2">
                  <c:v>1048</c:v>
                </c:pt>
                <c:pt idx="3">
                  <c:v>1411</c:v>
                </c:pt>
                <c:pt idx="4">
                  <c:v>1701</c:v>
                </c:pt>
                <c:pt idx="5">
                  <c:v>1624</c:v>
                </c:pt>
                <c:pt idx="6">
                  <c:v>1567</c:v>
                </c:pt>
                <c:pt idx="7">
                  <c:v>1532</c:v>
                </c:pt>
                <c:pt idx="8">
                  <c:v>1780</c:v>
                </c:pt>
                <c:pt idx="9">
                  <c:v>1742</c:v>
                </c:pt>
                <c:pt idx="10">
                  <c:v>1894</c:v>
                </c:pt>
                <c:pt idx="11">
                  <c:v>1467</c:v>
                </c:pt>
                <c:pt idx="12">
                  <c:v>790</c:v>
                </c:pt>
                <c:pt idx="13">
                  <c:v>327</c:v>
                </c:pt>
                <c:pt idx="14">
                  <c:v>155</c:v>
                </c:pt>
                <c:pt idx="15">
                  <c:v>67</c:v>
                </c:pt>
                <c:pt idx="16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F0-4A0F-9346-6F4DBB155DD1}"/>
            </c:ext>
          </c:extLst>
        </c:ser>
        <c:ser>
          <c:idx val="1"/>
          <c:order val="1"/>
          <c:tx>
            <c:strRef>
              <c:f>'Table 9.31'!$S$62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9.31'!$S$63:$S$79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9.31'!$Z$63:$Z$79</c:f>
              <c:numCache>
                <c:formatCode>#,##0</c:formatCode>
                <c:ptCount val="17"/>
                <c:pt idx="0">
                  <c:v>58</c:v>
                </c:pt>
                <c:pt idx="1">
                  <c:v>499</c:v>
                </c:pt>
                <c:pt idx="2">
                  <c:v>1068</c:v>
                </c:pt>
                <c:pt idx="3">
                  <c:v>1214</c:v>
                </c:pt>
                <c:pt idx="4">
                  <c:v>1416</c:v>
                </c:pt>
                <c:pt idx="5">
                  <c:v>1343</c:v>
                </c:pt>
                <c:pt idx="6">
                  <c:v>1565</c:v>
                </c:pt>
                <c:pt idx="7">
                  <c:v>1570</c:v>
                </c:pt>
                <c:pt idx="8">
                  <c:v>1793</c:v>
                </c:pt>
                <c:pt idx="9">
                  <c:v>1830</c:v>
                </c:pt>
                <c:pt idx="10">
                  <c:v>1845</c:v>
                </c:pt>
                <c:pt idx="11">
                  <c:v>1362</c:v>
                </c:pt>
                <c:pt idx="12">
                  <c:v>643</c:v>
                </c:pt>
                <c:pt idx="13">
                  <c:v>243</c:v>
                </c:pt>
                <c:pt idx="14">
                  <c:v>96</c:v>
                </c:pt>
                <c:pt idx="15">
                  <c:v>43</c:v>
                </c:pt>
                <c:pt idx="16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F0-4A0F-9346-6F4DBB15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9.31'!$Z$83:$Z$90</c:f>
              <c:numCache>
                <c:formatCode>#,##0</c:formatCode>
                <c:ptCount val="8"/>
                <c:pt idx="0">
                  <c:v>997</c:v>
                </c:pt>
                <c:pt idx="1">
                  <c:v>801</c:v>
                </c:pt>
                <c:pt idx="2">
                  <c:v>2442</c:v>
                </c:pt>
                <c:pt idx="3">
                  <c:v>597</c:v>
                </c:pt>
                <c:pt idx="4">
                  <c:v>307</c:v>
                </c:pt>
                <c:pt idx="5">
                  <c:v>615</c:v>
                </c:pt>
                <c:pt idx="6">
                  <c:v>1737</c:v>
                </c:pt>
                <c:pt idx="7">
                  <c:v>2163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020-826C-4C9280606AD3}"/>
            </c:ext>
          </c:extLst>
        </c:ser>
        <c:ser>
          <c:idx val="1"/>
          <c:order val="1"/>
          <c:tx>
            <c:strRef>
              <c:f>'Table 9.31'!$S$92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9.31'!$S$83:$S$90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9.31'!$Z$93:$Z$100</c:f>
              <c:numCache>
                <c:formatCode>#,##0</c:formatCode>
                <c:ptCount val="8"/>
                <c:pt idx="0">
                  <c:v>783</c:v>
                </c:pt>
                <c:pt idx="1">
                  <c:v>1726</c:v>
                </c:pt>
                <c:pt idx="2">
                  <c:v>468</c:v>
                </c:pt>
                <c:pt idx="3">
                  <c:v>2023</c:v>
                </c:pt>
                <c:pt idx="4">
                  <c:v>1890</c:v>
                </c:pt>
                <c:pt idx="5">
                  <c:v>1389</c:v>
                </c:pt>
                <c:pt idx="6">
                  <c:v>162</c:v>
                </c:pt>
                <c:pt idx="7">
                  <c:v>1123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7F-4020-826C-4C9280606A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9.4'!$U$4:$Y$4</c:f>
              <c:numCache>
                <c:formatCode>#,##0</c:formatCode>
                <c:ptCount val="5"/>
                <c:pt idx="1">
                  <c:v>1859</c:v>
                </c:pt>
                <c:pt idx="2">
                  <c:v>2009</c:v>
                </c:pt>
                <c:pt idx="3">
                  <c:v>2661</c:v>
                </c:pt>
                <c:pt idx="4">
                  <c:v>2275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69-4AEC-A4C3-F76AE5F61CE4}"/>
            </c:ext>
          </c:extLst>
        </c:ser>
        <c:ser>
          <c:idx val="1"/>
          <c:order val="1"/>
          <c:tx>
            <c:strRef>
              <c:f>'Table 9.4'!$S$7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9.4'!$U$7:$Y$7</c:f>
              <c:numCache>
                <c:formatCode>#,##0</c:formatCode>
                <c:ptCount val="5"/>
                <c:pt idx="1">
                  <c:v>1285</c:v>
                </c:pt>
                <c:pt idx="2">
                  <c:v>1360</c:v>
                </c:pt>
                <c:pt idx="3">
                  <c:v>1811</c:v>
                </c:pt>
                <c:pt idx="4">
                  <c:v>1547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69-4AEC-A4C3-F76AE5F61CE4}"/>
            </c:ext>
          </c:extLst>
        </c:ser>
        <c:ser>
          <c:idx val="2"/>
          <c:order val="2"/>
          <c:tx>
            <c:strRef>
              <c:f>'Table 9.4'!$S$11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9.4'!$U$11:$Y$11</c:f>
              <c:numCache>
                <c:formatCode>#,##0</c:formatCode>
                <c:ptCount val="5"/>
                <c:pt idx="1">
                  <c:v>1516</c:v>
                </c:pt>
                <c:pt idx="2">
                  <c:v>1608</c:v>
                </c:pt>
                <c:pt idx="3">
                  <c:v>2000</c:v>
                </c:pt>
                <c:pt idx="4">
                  <c:v>1776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69-4AEC-A4C3-F76AE5F61CE4}"/>
            </c:ext>
          </c:extLst>
        </c:ser>
        <c:ser>
          <c:idx val="3"/>
          <c:order val="3"/>
          <c:tx>
            <c:strRef>
              <c:f>'Table 9.4'!$S$12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9.4'!$U$12:$Y$12</c:f>
              <c:numCache>
                <c:formatCode>#,##0</c:formatCode>
                <c:ptCount val="5"/>
                <c:pt idx="1">
                  <c:v>341</c:v>
                </c:pt>
                <c:pt idx="2">
                  <c:v>401</c:v>
                </c:pt>
                <c:pt idx="3">
                  <c:v>657</c:v>
                </c:pt>
                <c:pt idx="4">
                  <c:v>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169-4AEC-A4C3-F76AE5F61C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9.31'!$S$1</c:f>
              <c:strCache>
                <c:ptCount val="1"/>
                <c:pt idx="0">
                  <c:v>Gympie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9.31'!$V$8:$Z$8</c:f>
              <c:numCache>
                <c:formatCode>#,##0</c:formatCode>
                <c:ptCount val="5"/>
                <c:pt idx="0">
                  <c:v>35574</c:v>
                </c:pt>
                <c:pt idx="1">
                  <c:v>36364.26</c:v>
                </c:pt>
                <c:pt idx="2">
                  <c:v>37327.769999999997</c:v>
                </c:pt>
                <c:pt idx="3">
                  <c:v>38832.639999999999</c:v>
                </c:pt>
                <c:pt idx="4">
                  <c:v>39615.46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F6-4EE3-9EEE-8C184ABE8CF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42360.26</c:v>
                </c:pt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F6-4EE3-9EEE-8C184ABE8C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9.32'!$S$4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9.32'!$U$2:$Y$2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9.32'!$U$4:$Y$4</c:f>
              <c:numCache>
                <c:formatCode>#,##0</c:formatCode>
                <c:ptCount val="5"/>
                <c:pt idx="1">
                  <c:v>7160</c:v>
                </c:pt>
                <c:pt idx="2">
                  <c:v>8400</c:v>
                </c:pt>
                <c:pt idx="3">
                  <c:v>8817</c:v>
                </c:pt>
                <c:pt idx="4">
                  <c:v>8321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73-4901-812E-017821A056F9}"/>
            </c:ext>
          </c:extLst>
        </c:ser>
        <c:ser>
          <c:idx val="1"/>
          <c:order val="1"/>
          <c:tx>
            <c:strRef>
              <c:f>'Table 9.32'!$S$7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9.32'!$U$2:$Y$2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9.32'!$U$7:$Y$7</c:f>
              <c:numCache>
                <c:formatCode>#,##0</c:formatCode>
                <c:ptCount val="5"/>
                <c:pt idx="1">
                  <c:v>5072</c:v>
                </c:pt>
                <c:pt idx="2">
                  <c:v>5621</c:v>
                </c:pt>
                <c:pt idx="3">
                  <c:v>5986</c:v>
                </c:pt>
                <c:pt idx="4">
                  <c:v>5779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73-4901-812E-017821A056F9}"/>
            </c:ext>
          </c:extLst>
        </c:ser>
        <c:ser>
          <c:idx val="2"/>
          <c:order val="2"/>
          <c:tx>
            <c:strRef>
              <c:f>'Table 9.32'!$S$11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9.32'!$U$2:$Y$2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9.32'!$U$11:$Y$11</c:f>
              <c:numCache>
                <c:formatCode>#,##0</c:formatCode>
                <c:ptCount val="5"/>
                <c:pt idx="1">
                  <c:v>5871</c:v>
                </c:pt>
                <c:pt idx="2">
                  <c:v>6871</c:v>
                </c:pt>
                <c:pt idx="3">
                  <c:v>7212</c:v>
                </c:pt>
                <c:pt idx="4">
                  <c:v>6848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73-4901-812E-017821A056F9}"/>
            </c:ext>
          </c:extLst>
        </c:ser>
        <c:ser>
          <c:idx val="3"/>
          <c:order val="3"/>
          <c:tx>
            <c:strRef>
              <c:f>'Table 9.32'!$S$12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9.32'!$U$2:$Y$2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9.32'!$U$12:$Y$12</c:f>
              <c:numCache>
                <c:formatCode>#,##0</c:formatCode>
                <c:ptCount val="5"/>
                <c:pt idx="1">
                  <c:v>1291</c:v>
                </c:pt>
                <c:pt idx="2">
                  <c:v>1529</c:v>
                </c:pt>
                <c:pt idx="3">
                  <c:v>1605</c:v>
                </c:pt>
                <c:pt idx="4">
                  <c:v>1475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273-4901-812E-017821A056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9.32'!$S$1</c:f>
              <c:strCache>
                <c:ptCount val="1"/>
                <c:pt idx="0">
                  <c:v>Hinchinbrook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9.32'!$AB$15:$AB$33</c:f>
              <c:numCache>
                <c:formatCode>0.0%</c:formatCode>
                <c:ptCount val="19"/>
                <c:pt idx="0">
                  <c:v>0.12654845761476805</c:v>
                </c:pt>
                <c:pt idx="1">
                  <c:v>1.6638328880252611E-2</c:v>
                </c:pt>
                <c:pt idx="2">
                  <c:v>0.10578090842846732</c:v>
                </c:pt>
                <c:pt idx="3">
                  <c:v>7.0439640514938064E-3</c:v>
                </c:pt>
                <c:pt idx="4">
                  <c:v>6.5217391304347824E-2</c:v>
                </c:pt>
                <c:pt idx="5">
                  <c:v>2.3682292931746417E-2</c:v>
                </c:pt>
                <c:pt idx="6">
                  <c:v>7.3597279572504254E-2</c:v>
                </c:pt>
                <c:pt idx="7">
                  <c:v>5.3801311634685448E-2</c:v>
                </c:pt>
                <c:pt idx="8">
                  <c:v>2.2953606995384988E-2</c:v>
                </c:pt>
                <c:pt idx="9">
                  <c:v>1.2144765606023804E-3</c:v>
                </c:pt>
                <c:pt idx="10">
                  <c:v>1.9674520281758562E-2</c:v>
                </c:pt>
                <c:pt idx="11">
                  <c:v>1.420937575904785E-2</c:v>
                </c:pt>
                <c:pt idx="12">
                  <c:v>3.9834831187758074E-2</c:v>
                </c:pt>
                <c:pt idx="13">
                  <c:v>3.8741802283215936E-2</c:v>
                </c:pt>
                <c:pt idx="14">
                  <c:v>5.1736701481661401E-2</c:v>
                </c:pt>
                <c:pt idx="15">
                  <c:v>7.1168326451299488E-2</c:v>
                </c:pt>
                <c:pt idx="16">
                  <c:v>9.982997328151566E-2</c:v>
                </c:pt>
                <c:pt idx="17">
                  <c:v>5.4651445227107114E-3</c:v>
                </c:pt>
                <c:pt idx="18">
                  <c:v>4.3478260869565216E-2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3B-411C-8C24-0D58DDE4FDC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3B-411C-8C24-0D58DDE4FD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9.32'!$S$63:$S$79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9.32'!$Y$44:$Y$60</c:f>
              <c:numCache>
                <c:formatCode>#,##0</c:formatCode>
                <c:ptCount val="17"/>
                <c:pt idx="0">
                  <c:v>15</c:v>
                </c:pt>
                <c:pt idx="1">
                  <c:v>134</c:v>
                </c:pt>
                <c:pt idx="2">
                  <c:v>259</c:v>
                </c:pt>
                <c:pt idx="3">
                  <c:v>386</c:v>
                </c:pt>
                <c:pt idx="4">
                  <c:v>442</c:v>
                </c:pt>
                <c:pt idx="5">
                  <c:v>292</c:v>
                </c:pt>
                <c:pt idx="6">
                  <c:v>321</c:v>
                </c:pt>
                <c:pt idx="7">
                  <c:v>326</c:v>
                </c:pt>
                <c:pt idx="8">
                  <c:v>459</c:v>
                </c:pt>
                <c:pt idx="9">
                  <c:v>450</c:v>
                </c:pt>
                <c:pt idx="10">
                  <c:v>502</c:v>
                </c:pt>
                <c:pt idx="11">
                  <c:v>401</c:v>
                </c:pt>
                <c:pt idx="12">
                  <c:v>265</c:v>
                </c:pt>
                <c:pt idx="13">
                  <c:v>157</c:v>
                </c:pt>
                <c:pt idx="14">
                  <c:v>52</c:v>
                </c:pt>
                <c:pt idx="15">
                  <c:v>36</c:v>
                </c:pt>
                <c:pt idx="16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97-4E94-A3BD-F1A96C0552B8}"/>
            </c:ext>
          </c:extLst>
        </c:ser>
        <c:ser>
          <c:idx val="1"/>
          <c:order val="1"/>
          <c:tx>
            <c:strRef>
              <c:f>'Table 9.32'!$S$62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9.32'!$S$63:$S$79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9.32'!$Y$63:$Y$79</c:f>
              <c:numCache>
                <c:formatCode>#,##0</c:formatCode>
                <c:ptCount val="17"/>
                <c:pt idx="0">
                  <c:v>11</c:v>
                </c:pt>
                <c:pt idx="1">
                  <c:v>140</c:v>
                </c:pt>
                <c:pt idx="2">
                  <c:v>304</c:v>
                </c:pt>
                <c:pt idx="3">
                  <c:v>274</c:v>
                </c:pt>
                <c:pt idx="4">
                  <c:v>290</c:v>
                </c:pt>
                <c:pt idx="5">
                  <c:v>211</c:v>
                </c:pt>
                <c:pt idx="6">
                  <c:v>256</c:v>
                </c:pt>
                <c:pt idx="7">
                  <c:v>273</c:v>
                </c:pt>
                <c:pt idx="8">
                  <c:v>419</c:v>
                </c:pt>
                <c:pt idx="9">
                  <c:v>420</c:v>
                </c:pt>
                <c:pt idx="10">
                  <c:v>468</c:v>
                </c:pt>
                <c:pt idx="11">
                  <c:v>324</c:v>
                </c:pt>
                <c:pt idx="12">
                  <c:v>210</c:v>
                </c:pt>
                <c:pt idx="13">
                  <c:v>96</c:v>
                </c:pt>
                <c:pt idx="14">
                  <c:v>51</c:v>
                </c:pt>
                <c:pt idx="15">
                  <c:v>34</c:v>
                </c:pt>
                <c:pt idx="16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97-4E94-A3BD-F1A96C0552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9.32'!$S$83:$S$90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9.32'!$Y$83:$Y$90</c:f>
              <c:numCache>
                <c:formatCode>#,##0</c:formatCode>
                <c:ptCount val="8"/>
                <c:pt idx="0">
                  <c:v>211</c:v>
                </c:pt>
                <c:pt idx="1">
                  <c:v>214</c:v>
                </c:pt>
                <c:pt idx="2">
                  <c:v>721</c:v>
                </c:pt>
                <c:pt idx="3">
                  <c:v>118</c:v>
                </c:pt>
                <c:pt idx="4">
                  <c:v>50</c:v>
                </c:pt>
                <c:pt idx="5">
                  <c:v>86</c:v>
                </c:pt>
                <c:pt idx="6">
                  <c:v>473</c:v>
                </c:pt>
                <c:pt idx="7">
                  <c:v>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C3-43D9-8286-99D85B1C42A4}"/>
            </c:ext>
          </c:extLst>
        </c:ser>
        <c:ser>
          <c:idx val="1"/>
          <c:order val="1"/>
          <c:tx>
            <c:strRef>
              <c:f>'Table 9.32'!$S$92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9.32'!$S$83:$S$90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9.32'!$Y$93:$Y$100</c:f>
              <c:numCache>
                <c:formatCode>#,##0</c:formatCode>
                <c:ptCount val="8"/>
                <c:pt idx="0">
                  <c:v>150</c:v>
                </c:pt>
                <c:pt idx="1">
                  <c:v>394</c:v>
                </c:pt>
                <c:pt idx="2">
                  <c:v>92</c:v>
                </c:pt>
                <c:pt idx="3">
                  <c:v>468</c:v>
                </c:pt>
                <c:pt idx="4">
                  <c:v>469</c:v>
                </c:pt>
                <c:pt idx="5">
                  <c:v>268</c:v>
                </c:pt>
                <c:pt idx="6">
                  <c:v>27</c:v>
                </c:pt>
                <c:pt idx="7">
                  <c:v>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C3-43D9-8286-99D85B1C4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9.32'!$S$1</c:f>
              <c:strCache>
                <c:ptCount val="1"/>
                <c:pt idx="0">
                  <c:v>Hinchinbrook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9.32'!$U$8:$Y$8</c:f>
              <c:numCache>
                <c:formatCode>#,##0</c:formatCode>
                <c:ptCount val="5"/>
                <c:pt idx="1">
                  <c:v>36059.1</c:v>
                </c:pt>
                <c:pt idx="2">
                  <c:v>34794.5</c:v>
                </c:pt>
                <c:pt idx="3">
                  <c:v>37662</c:v>
                </c:pt>
                <c:pt idx="4">
                  <c:v>39996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2E-4700-B039-3A326738BF4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2E-4700-B039-3A326738BF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9.32'!$S$4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9.32'!$V$4:$Z$4</c:f>
              <c:numCache>
                <c:formatCode>#,##0</c:formatCode>
                <c:ptCount val="5"/>
                <c:pt idx="0">
                  <c:v>7160</c:v>
                </c:pt>
                <c:pt idx="1">
                  <c:v>8400</c:v>
                </c:pt>
                <c:pt idx="2">
                  <c:v>8817</c:v>
                </c:pt>
                <c:pt idx="3">
                  <c:v>8321</c:v>
                </c:pt>
                <c:pt idx="4">
                  <c:v>8234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32-4BE3-B0E9-773EFF8C9964}"/>
            </c:ext>
          </c:extLst>
        </c:ser>
        <c:ser>
          <c:idx val="1"/>
          <c:order val="1"/>
          <c:tx>
            <c:strRef>
              <c:f>'Table 9.32'!$S$7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9.32'!$V$7:$Z$7</c:f>
              <c:numCache>
                <c:formatCode>#,##0</c:formatCode>
                <c:ptCount val="5"/>
                <c:pt idx="0">
                  <c:v>5072</c:v>
                </c:pt>
                <c:pt idx="1">
                  <c:v>5621</c:v>
                </c:pt>
                <c:pt idx="2">
                  <c:v>5986</c:v>
                </c:pt>
                <c:pt idx="3">
                  <c:v>5779</c:v>
                </c:pt>
                <c:pt idx="4">
                  <c:v>5837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32-4BE3-B0E9-773EFF8C9964}"/>
            </c:ext>
          </c:extLst>
        </c:ser>
        <c:ser>
          <c:idx val="2"/>
          <c:order val="2"/>
          <c:tx>
            <c:strRef>
              <c:f>'Table 9.32'!$S$11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9.32'!$V$11:$Z$11</c:f>
              <c:numCache>
                <c:formatCode>#,##0</c:formatCode>
                <c:ptCount val="5"/>
                <c:pt idx="0">
                  <c:v>5871</c:v>
                </c:pt>
                <c:pt idx="1">
                  <c:v>6871</c:v>
                </c:pt>
                <c:pt idx="2">
                  <c:v>7212</c:v>
                </c:pt>
                <c:pt idx="3">
                  <c:v>6848</c:v>
                </c:pt>
                <c:pt idx="4">
                  <c:v>6770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32-4BE3-B0E9-773EFF8C9964}"/>
            </c:ext>
          </c:extLst>
        </c:ser>
        <c:ser>
          <c:idx val="3"/>
          <c:order val="3"/>
          <c:tx>
            <c:strRef>
              <c:f>'Table 9.32'!$S$12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9.32'!$V$12:$Z$12</c:f>
              <c:numCache>
                <c:formatCode>#,##0</c:formatCode>
                <c:ptCount val="5"/>
                <c:pt idx="0">
                  <c:v>1291</c:v>
                </c:pt>
                <c:pt idx="1">
                  <c:v>1529</c:v>
                </c:pt>
                <c:pt idx="2">
                  <c:v>1605</c:v>
                </c:pt>
                <c:pt idx="3">
                  <c:v>1475</c:v>
                </c:pt>
                <c:pt idx="4">
                  <c:v>1469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E32-4BE3-B0E9-773EFF8C99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9.32'!$S$1</c:f>
              <c:strCache>
                <c:ptCount val="1"/>
                <c:pt idx="0">
                  <c:v>Hinchinbrook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9.32'!$AB$15:$AB$33</c:f>
              <c:numCache>
                <c:formatCode>0.0%</c:formatCode>
                <c:ptCount val="19"/>
                <c:pt idx="0">
                  <c:v>0.12654845761476805</c:v>
                </c:pt>
                <c:pt idx="1">
                  <c:v>1.6638328880252611E-2</c:v>
                </c:pt>
                <c:pt idx="2">
                  <c:v>0.10578090842846732</c:v>
                </c:pt>
                <c:pt idx="3">
                  <c:v>7.0439640514938064E-3</c:v>
                </c:pt>
                <c:pt idx="4">
                  <c:v>6.5217391304347824E-2</c:v>
                </c:pt>
                <c:pt idx="5">
                  <c:v>2.3682292931746417E-2</c:v>
                </c:pt>
                <c:pt idx="6">
                  <c:v>7.3597279572504254E-2</c:v>
                </c:pt>
                <c:pt idx="7">
                  <c:v>5.3801311634685448E-2</c:v>
                </c:pt>
                <c:pt idx="8">
                  <c:v>2.2953606995384988E-2</c:v>
                </c:pt>
                <c:pt idx="9">
                  <c:v>1.2144765606023804E-3</c:v>
                </c:pt>
                <c:pt idx="10">
                  <c:v>1.9674520281758562E-2</c:v>
                </c:pt>
                <c:pt idx="11">
                  <c:v>1.420937575904785E-2</c:v>
                </c:pt>
                <c:pt idx="12">
                  <c:v>3.9834831187758074E-2</c:v>
                </c:pt>
                <c:pt idx="13">
                  <c:v>3.8741802283215936E-2</c:v>
                </c:pt>
                <c:pt idx="14">
                  <c:v>5.1736701481661401E-2</c:v>
                </c:pt>
                <c:pt idx="15">
                  <c:v>7.1168326451299488E-2</c:v>
                </c:pt>
                <c:pt idx="16">
                  <c:v>9.982997328151566E-2</c:v>
                </c:pt>
                <c:pt idx="17">
                  <c:v>5.4651445227107114E-3</c:v>
                </c:pt>
                <c:pt idx="18">
                  <c:v>4.3478260869565216E-2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0F-41D0-9508-E4C2F51A3E9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0F-41D0-9508-E4C2F51A3E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9.32'!$S$63:$S$79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9.32'!$Z$44:$Z$60</c:f>
              <c:numCache>
                <c:formatCode>#,##0</c:formatCode>
                <c:ptCount val="17"/>
                <c:pt idx="0">
                  <c:v>3</c:v>
                </c:pt>
                <c:pt idx="1">
                  <c:v>124</c:v>
                </c:pt>
                <c:pt idx="2">
                  <c:v>244</c:v>
                </c:pt>
                <c:pt idx="3">
                  <c:v>358</c:v>
                </c:pt>
                <c:pt idx="4">
                  <c:v>411</c:v>
                </c:pt>
                <c:pt idx="5">
                  <c:v>371</c:v>
                </c:pt>
                <c:pt idx="6">
                  <c:v>325</c:v>
                </c:pt>
                <c:pt idx="7">
                  <c:v>319</c:v>
                </c:pt>
                <c:pt idx="8">
                  <c:v>420</c:v>
                </c:pt>
                <c:pt idx="9">
                  <c:v>449</c:v>
                </c:pt>
                <c:pt idx="10">
                  <c:v>517</c:v>
                </c:pt>
                <c:pt idx="11">
                  <c:v>442</c:v>
                </c:pt>
                <c:pt idx="12">
                  <c:v>254</c:v>
                </c:pt>
                <c:pt idx="13">
                  <c:v>168</c:v>
                </c:pt>
                <c:pt idx="14">
                  <c:v>65</c:v>
                </c:pt>
                <c:pt idx="15">
                  <c:v>51</c:v>
                </c:pt>
                <c:pt idx="16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85-4985-A5FE-773A4024A6FF}"/>
            </c:ext>
          </c:extLst>
        </c:ser>
        <c:ser>
          <c:idx val="1"/>
          <c:order val="1"/>
          <c:tx>
            <c:strRef>
              <c:f>'Table 9.32'!$S$62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9.32'!$S$63:$S$79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9.32'!$Z$63:$Z$79</c:f>
              <c:numCache>
                <c:formatCode>#,##0</c:formatCode>
                <c:ptCount val="17"/>
                <c:pt idx="0">
                  <c:v>13</c:v>
                </c:pt>
                <c:pt idx="1">
                  <c:v>137</c:v>
                </c:pt>
                <c:pt idx="2">
                  <c:v>228</c:v>
                </c:pt>
                <c:pt idx="3">
                  <c:v>271</c:v>
                </c:pt>
                <c:pt idx="4">
                  <c:v>274</c:v>
                </c:pt>
                <c:pt idx="5">
                  <c:v>234</c:v>
                </c:pt>
                <c:pt idx="6">
                  <c:v>245</c:v>
                </c:pt>
                <c:pt idx="7">
                  <c:v>240</c:v>
                </c:pt>
                <c:pt idx="8">
                  <c:v>415</c:v>
                </c:pt>
                <c:pt idx="9">
                  <c:v>383</c:v>
                </c:pt>
                <c:pt idx="10">
                  <c:v>505</c:v>
                </c:pt>
                <c:pt idx="11">
                  <c:v>312</c:v>
                </c:pt>
                <c:pt idx="12">
                  <c:v>200</c:v>
                </c:pt>
                <c:pt idx="13">
                  <c:v>109</c:v>
                </c:pt>
                <c:pt idx="14">
                  <c:v>61</c:v>
                </c:pt>
                <c:pt idx="15">
                  <c:v>33</c:v>
                </c:pt>
                <c:pt idx="16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85-4985-A5FE-773A4024A6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9.32'!$Z$83:$Z$90</c:f>
              <c:numCache>
                <c:formatCode>#,##0</c:formatCode>
                <c:ptCount val="8"/>
                <c:pt idx="0">
                  <c:v>233</c:v>
                </c:pt>
                <c:pt idx="1">
                  <c:v>216</c:v>
                </c:pt>
                <c:pt idx="2">
                  <c:v>673</c:v>
                </c:pt>
                <c:pt idx="3">
                  <c:v>119</c:v>
                </c:pt>
                <c:pt idx="4">
                  <c:v>46</c:v>
                </c:pt>
                <c:pt idx="5">
                  <c:v>93</c:v>
                </c:pt>
                <c:pt idx="6">
                  <c:v>481</c:v>
                </c:pt>
                <c:pt idx="7">
                  <c:v>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7E-419E-BF4D-3BFA6DA127B8}"/>
            </c:ext>
          </c:extLst>
        </c:ser>
        <c:ser>
          <c:idx val="1"/>
          <c:order val="1"/>
          <c:tx>
            <c:strRef>
              <c:f>'Table 9.32'!$S$92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9.32'!$S$83:$S$90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9.32'!$Z$93:$Z$100</c:f>
              <c:numCache>
                <c:formatCode>#,##0</c:formatCode>
                <c:ptCount val="8"/>
                <c:pt idx="0">
                  <c:v>165</c:v>
                </c:pt>
                <c:pt idx="1">
                  <c:v>394</c:v>
                </c:pt>
                <c:pt idx="2">
                  <c:v>108</c:v>
                </c:pt>
                <c:pt idx="3">
                  <c:v>430</c:v>
                </c:pt>
                <c:pt idx="4">
                  <c:v>474</c:v>
                </c:pt>
                <c:pt idx="5">
                  <c:v>277</c:v>
                </c:pt>
                <c:pt idx="6">
                  <c:v>27</c:v>
                </c:pt>
                <c:pt idx="7">
                  <c:v>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7E-419E-BF4D-3BFA6DA127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9.4'!$S$1</c:f>
              <c:strCache>
                <c:ptCount val="1"/>
                <c:pt idx="0">
                  <c:v>Barcaldine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9.4'!$AB$15:$AB$33</c:f>
              <c:numCache>
                <c:formatCode>0.0%</c:formatCode>
                <c:ptCount val="19"/>
                <c:pt idx="0">
                  <c:v>0.23706045041485579</c:v>
                </c:pt>
                <c:pt idx="1">
                  <c:v>9.4824180165942323E-3</c:v>
                </c:pt>
                <c:pt idx="2">
                  <c:v>1.2248123271434215E-2</c:v>
                </c:pt>
                <c:pt idx="3">
                  <c:v>9.4824180165942323E-3</c:v>
                </c:pt>
                <c:pt idx="4">
                  <c:v>4.0300276570525484E-2</c:v>
                </c:pt>
                <c:pt idx="5">
                  <c:v>1.4223627024891347E-2</c:v>
                </c:pt>
                <c:pt idx="6">
                  <c:v>5.0177795337811144E-2</c:v>
                </c:pt>
                <c:pt idx="7">
                  <c:v>3.7139470564994073E-2</c:v>
                </c:pt>
                <c:pt idx="8">
                  <c:v>3.9510075069142635E-2</c:v>
                </c:pt>
                <c:pt idx="9">
                  <c:v>2.3706045041485581E-3</c:v>
                </c:pt>
                <c:pt idx="10">
                  <c:v>1.3038324772817068E-2</c:v>
                </c:pt>
                <c:pt idx="11">
                  <c:v>3.2003160806005529E-2</c:v>
                </c:pt>
                <c:pt idx="12">
                  <c:v>4.8597392335045439E-2</c:v>
                </c:pt>
                <c:pt idx="13">
                  <c:v>3.2793362307388385E-2</c:v>
                </c:pt>
                <c:pt idx="14">
                  <c:v>0.10746740418806795</c:v>
                </c:pt>
                <c:pt idx="15">
                  <c:v>7.0327933623073879E-2</c:v>
                </c:pt>
                <c:pt idx="16">
                  <c:v>9.0478071908336621E-2</c:v>
                </c:pt>
                <c:pt idx="17">
                  <c:v>1.1457921770051362E-2</c:v>
                </c:pt>
                <c:pt idx="18">
                  <c:v>2.3310944290794153E-2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CB-421D-ABA6-49E26BFBC7F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CB-421D-ABA6-49E26BFBC7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9.32'!$S$1</c:f>
              <c:strCache>
                <c:ptCount val="1"/>
                <c:pt idx="0">
                  <c:v>Hinchinbrook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9.32'!$V$8:$Z$8</c:f>
              <c:numCache>
                <c:formatCode>#,##0</c:formatCode>
                <c:ptCount val="5"/>
                <c:pt idx="0">
                  <c:v>36059.1</c:v>
                </c:pt>
                <c:pt idx="1">
                  <c:v>34794.5</c:v>
                </c:pt>
                <c:pt idx="2">
                  <c:v>37662</c:v>
                </c:pt>
                <c:pt idx="3">
                  <c:v>39996</c:v>
                </c:pt>
                <c:pt idx="4">
                  <c:v>40963.269999999997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7F-432E-8773-F226447478B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42360.26</c:v>
                </c:pt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7F-432E-8773-F22644747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9.33'!$S$4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9.33'!$U$2:$Y$2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9.33'!$U$4:$Y$4</c:f>
              <c:numCache>
                <c:formatCode>#,##0</c:formatCode>
                <c:ptCount val="5"/>
                <c:pt idx="1">
                  <c:v>434</c:v>
                </c:pt>
                <c:pt idx="2">
                  <c:v>511</c:v>
                </c:pt>
                <c:pt idx="3">
                  <c:v>523</c:v>
                </c:pt>
                <c:pt idx="4">
                  <c:v>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3A-4E8E-B8CC-98CE20BF8807}"/>
            </c:ext>
          </c:extLst>
        </c:ser>
        <c:ser>
          <c:idx val="1"/>
          <c:order val="1"/>
          <c:tx>
            <c:strRef>
              <c:f>'Table 9.33'!$S$7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9.33'!$U$2:$Y$2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9.33'!$U$7:$Y$7</c:f>
              <c:numCache>
                <c:formatCode>#,##0</c:formatCode>
                <c:ptCount val="5"/>
                <c:pt idx="1">
                  <c:v>321</c:v>
                </c:pt>
                <c:pt idx="2">
                  <c:v>371</c:v>
                </c:pt>
                <c:pt idx="3">
                  <c:v>373</c:v>
                </c:pt>
                <c:pt idx="4">
                  <c:v>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3A-4E8E-B8CC-98CE20BF8807}"/>
            </c:ext>
          </c:extLst>
        </c:ser>
        <c:ser>
          <c:idx val="2"/>
          <c:order val="2"/>
          <c:tx>
            <c:strRef>
              <c:f>'Table 9.33'!$S$11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9.33'!$U$2:$Y$2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9.33'!$U$11:$Y$11</c:f>
              <c:numCache>
                <c:formatCode>#,##0</c:formatCode>
                <c:ptCount val="5"/>
                <c:pt idx="1">
                  <c:v>423</c:v>
                </c:pt>
                <c:pt idx="2">
                  <c:v>497</c:v>
                </c:pt>
                <c:pt idx="3">
                  <c:v>507</c:v>
                </c:pt>
                <c:pt idx="4">
                  <c:v>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3A-4E8E-B8CC-98CE20BF8807}"/>
            </c:ext>
          </c:extLst>
        </c:ser>
        <c:ser>
          <c:idx val="3"/>
          <c:order val="3"/>
          <c:tx>
            <c:strRef>
              <c:f>'Table 9.33'!$S$12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9.33'!$U$2:$Y$2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9.33'!$U$12:$Y$12</c:f>
              <c:numCache>
                <c:formatCode>#,##0</c:formatCode>
                <c:ptCount val="5"/>
                <c:pt idx="1">
                  <c:v>7</c:v>
                </c:pt>
                <c:pt idx="2">
                  <c:v>14</c:v>
                </c:pt>
                <c:pt idx="3">
                  <c:v>12</c:v>
                </c:pt>
                <c:pt idx="4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13A-4E8E-B8CC-98CE20BF88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9.33'!$S$1</c:f>
              <c:strCache>
                <c:ptCount val="1"/>
                <c:pt idx="0">
                  <c:v>Hope Vale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9.33'!$AB$15:$AB$33</c:f>
              <c:numCache>
                <c:formatCode>0.0%</c:formatCode>
                <c:ptCount val="19"/>
                <c:pt idx="0">
                  <c:v>7.0370370370370375E-2</c:v>
                </c:pt>
                <c:pt idx="1">
                  <c:v>8.3333333333333329E-2</c:v>
                </c:pt>
                <c:pt idx="2">
                  <c:v>1.1111111111111112E-2</c:v>
                </c:pt>
                <c:pt idx="3">
                  <c:v>0</c:v>
                </c:pt>
                <c:pt idx="4">
                  <c:v>4.0740740740740744E-2</c:v>
                </c:pt>
                <c:pt idx="5">
                  <c:v>9.2592592592592587E-3</c:v>
                </c:pt>
                <c:pt idx="6">
                  <c:v>0.05</c:v>
                </c:pt>
                <c:pt idx="7">
                  <c:v>1.4814814814814815E-2</c:v>
                </c:pt>
                <c:pt idx="8">
                  <c:v>7.4074074074074077E-3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4.2592592592592592E-2</c:v>
                </c:pt>
                <c:pt idx="13">
                  <c:v>3.7037037037037035E-2</c:v>
                </c:pt>
                <c:pt idx="14">
                  <c:v>0.18703703703703703</c:v>
                </c:pt>
                <c:pt idx="15">
                  <c:v>0.10185185185185185</c:v>
                </c:pt>
                <c:pt idx="16">
                  <c:v>0.15555555555555556</c:v>
                </c:pt>
                <c:pt idx="17">
                  <c:v>7.2222222222222215E-2</c:v>
                </c:pt>
                <c:pt idx="18">
                  <c:v>0.13148148148148148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87-40AB-9FD8-2C77C8B0C60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87-40AB-9FD8-2C77C8B0C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9.33'!$S$63:$S$79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9.33'!$Y$44:$Y$60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14</c:v>
                </c:pt>
                <c:pt idx="3">
                  <c:v>28</c:v>
                </c:pt>
                <c:pt idx="4">
                  <c:v>34</c:v>
                </c:pt>
                <c:pt idx="5">
                  <c:v>44</c:v>
                </c:pt>
                <c:pt idx="6">
                  <c:v>26</c:v>
                </c:pt>
                <c:pt idx="7">
                  <c:v>34</c:v>
                </c:pt>
                <c:pt idx="8">
                  <c:v>32</c:v>
                </c:pt>
                <c:pt idx="9">
                  <c:v>33</c:v>
                </c:pt>
                <c:pt idx="10">
                  <c:v>13</c:v>
                </c:pt>
                <c:pt idx="11">
                  <c:v>9</c:v>
                </c:pt>
                <c:pt idx="12">
                  <c:v>6</c:v>
                </c:pt>
                <c:pt idx="13">
                  <c:v>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C0-4D05-B47C-C7FAB115A376}"/>
            </c:ext>
          </c:extLst>
        </c:ser>
        <c:ser>
          <c:idx val="1"/>
          <c:order val="1"/>
          <c:tx>
            <c:strRef>
              <c:f>'Table 9.33'!$S$62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9.33'!$S$63:$S$79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9.33'!$Y$63:$Y$79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15</c:v>
                </c:pt>
                <c:pt idx="3">
                  <c:v>18</c:v>
                </c:pt>
                <c:pt idx="4">
                  <c:v>43</c:v>
                </c:pt>
                <c:pt idx="5">
                  <c:v>32</c:v>
                </c:pt>
                <c:pt idx="6">
                  <c:v>24</c:v>
                </c:pt>
                <c:pt idx="7">
                  <c:v>24</c:v>
                </c:pt>
                <c:pt idx="8">
                  <c:v>20</c:v>
                </c:pt>
                <c:pt idx="9">
                  <c:v>17</c:v>
                </c:pt>
                <c:pt idx="10">
                  <c:v>21</c:v>
                </c:pt>
                <c:pt idx="11">
                  <c:v>17</c:v>
                </c:pt>
                <c:pt idx="12">
                  <c:v>10</c:v>
                </c:pt>
                <c:pt idx="13">
                  <c:v>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C0-4D05-B47C-C7FAB115A3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9.33'!$S$83:$S$90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9.33'!$Y$83:$Y$90</c:f>
              <c:numCache>
                <c:formatCode>#,##0</c:formatCode>
                <c:ptCount val="8"/>
                <c:pt idx="0">
                  <c:v>10</c:v>
                </c:pt>
                <c:pt idx="1">
                  <c:v>31</c:v>
                </c:pt>
                <c:pt idx="2">
                  <c:v>12</c:v>
                </c:pt>
                <c:pt idx="3">
                  <c:v>19</c:v>
                </c:pt>
                <c:pt idx="4">
                  <c:v>8</c:v>
                </c:pt>
                <c:pt idx="5">
                  <c:v>4</c:v>
                </c:pt>
                <c:pt idx="6">
                  <c:v>30</c:v>
                </c:pt>
                <c:pt idx="7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A6-4075-A78D-5B59DCC5B9A0}"/>
            </c:ext>
          </c:extLst>
        </c:ser>
        <c:ser>
          <c:idx val="1"/>
          <c:order val="1"/>
          <c:tx>
            <c:strRef>
              <c:f>'Table 9.33'!$S$92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9.33'!$S$83:$S$90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9.33'!$Y$93:$Y$100</c:f>
              <c:numCache>
                <c:formatCode>#,##0</c:formatCode>
                <c:ptCount val="8"/>
                <c:pt idx="0">
                  <c:v>11</c:v>
                </c:pt>
                <c:pt idx="1">
                  <c:v>20</c:v>
                </c:pt>
                <c:pt idx="2">
                  <c:v>0</c:v>
                </c:pt>
                <c:pt idx="3">
                  <c:v>61</c:v>
                </c:pt>
                <c:pt idx="4">
                  <c:v>35</c:v>
                </c:pt>
                <c:pt idx="5">
                  <c:v>12</c:v>
                </c:pt>
                <c:pt idx="6">
                  <c:v>0</c:v>
                </c:pt>
                <c:pt idx="7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A6-4075-A78D-5B59DCC5B9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9.33'!$S$1</c:f>
              <c:strCache>
                <c:ptCount val="1"/>
                <c:pt idx="0">
                  <c:v>Hope Vale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9.33'!$U$8:$Y$8</c:f>
              <c:numCache>
                <c:formatCode>#,##0</c:formatCode>
                <c:ptCount val="5"/>
                <c:pt idx="1">
                  <c:v>30582.28</c:v>
                </c:pt>
                <c:pt idx="2">
                  <c:v>27778.400000000001</c:v>
                </c:pt>
                <c:pt idx="3">
                  <c:v>32333</c:v>
                </c:pt>
                <c:pt idx="4">
                  <c:v>32498.54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98-4A96-B513-53DCE7FCA07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98-4A96-B513-53DCE7FCA0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9.33'!$S$4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9.33'!$V$4:$Z$4</c:f>
              <c:numCache>
                <c:formatCode>#,##0</c:formatCode>
                <c:ptCount val="5"/>
                <c:pt idx="0">
                  <c:v>434</c:v>
                </c:pt>
                <c:pt idx="1">
                  <c:v>511</c:v>
                </c:pt>
                <c:pt idx="2">
                  <c:v>523</c:v>
                </c:pt>
                <c:pt idx="3">
                  <c:v>506</c:v>
                </c:pt>
                <c:pt idx="4">
                  <c:v>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82-4ACC-96B3-97702EF234FA}"/>
            </c:ext>
          </c:extLst>
        </c:ser>
        <c:ser>
          <c:idx val="1"/>
          <c:order val="1"/>
          <c:tx>
            <c:strRef>
              <c:f>'Table 9.33'!$S$7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9.33'!$V$7:$Z$7</c:f>
              <c:numCache>
                <c:formatCode>#,##0</c:formatCode>
                <c:ptCount val="5"/>
                <c:pt idx="0">
                  <c:v>321</c:v>
                </c:pt>
                <c:pt idx="1">
                  <c:v>371</c:v>
                </c:pt>
                <c:pt idx="2">
                  <c:v>373</c:v>
                </c:pt>
                <c:pt idx="3">
                  <c:v>353</c:v>
                </c:pt>
                <c:pt idx="4">
                  <c:v>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82-4ACC-96B3-97702EF234FA}"/>
            </c:ext>
          </c:extLst>
        </c:ser>
        <c:ser>
          <c:idx val="2"/>
          <c:order val="2"/>
          <c:tx>
            <c:strRef>
              <c:f>'Table 9.33'!$S$11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9.33'!$V$11:$Z$11</c:f>
              <c:numCache>
                <c:formatCode>#,##0</c:formatCode>
                <c:ptCount val="5"/>
                <c:pt idx="0">
                  <c:v>423</c:v>
                </c:pt>
                <c:pt idx="1">
                  <c:v>497</c:v>
                </c:pt>
                <c:pt idx="2">
                  <c:v>507</c:v>
                </c:pt>
                <c:pt idx="3">
                  <c:v>492</c:v>
                </c:pt>
                <c:pt idx="4">
                  <c:v>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82-4ACC-96B3-97702EF234FA}"/>
            </c:ext>
          </c:extLst>
        </c:ser>
        <c:ser>
          <c:idx val="3"/>
          <c:order val="3"/>
          <c:tx>
            <c:strRef>
              <c:f>'Table 9.33'!$S$12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9.33'!$V$12:$Z$12</c:f>
              <c:numCache>
                <c:formatCode>#,##0</c:formatCode>
                <c:ptCount val="5"/>
                <c:pt idx="0">
                  <c:v>7</c:v>
                </c:pt>
                <c:pt idx="1">
                  <c:v>14</c:v>
                </c:pt>
                <c:pt idx="2">
                  <c:v>12</c:v>
                </c:pt>
                <c:pt idx="3">
                  <c:v>7</c:v>
                </c:pt>
                <c:pt idx="4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82-4ACC-96B3-97702EF234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9.33'!$S$1</c:f>
              <c:strCache>
                <c:ptCount val="1"/>
                <c:pt idx="0">
                  <c:v>Hope Vale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9.33'!$AB$15:$AB$33</c:f>
              <c:numCache>
                <c:formatCode>0.0%</c:formatCode>
                <c:ptCount val="19"/>
                <c:pt idx="0">
                  <c:v>7.0370370370370375E-2</c:v>
                </c:pt>
                <c:pt idx="1">
                  <c:v>8.3333333333333329E-2</c:v>
                </c:pt>
                <c:pt idx="2">
                  <c:v>1.1111111111111112E-2</c:v>
                </c:pt>
                <c:pt idx="3">
                  <c:v>0</c:v>
                </c:pt>
                <c:pt idx="4">
                  <c:v>4.0740740740740744E-2</c:v>
                </c:pt>
                <c:pt idx="5">
                  <c:v>9.2592592592592587E-3</c:v>
                </c:pt>
                <c:pt idx="6">
                  <c:v>0.05</c:v>
                </c:pt>
                <c:pt idx="7">
                  <c:v>1.4814814814814815E-2</c:v>
                </c:pt>
                <c:pt idx="8">
                  <c:v>7.4074074074074077E-3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4.2592592592592592E-2</c:v>
                </c:pt>
                <c:pt idx="13">
                  <c:v>3.7037037037037035E-2</c:v>
                </c:pt>
                <c:pt idx="14">
                  <c:v>0.18703703703703703</c:v>
                </c:pt>
                <c:pt idx="15">
                  <c:v>0.10185185185185185</c:v>
                </c:pt>
                <c:pt idx="16">
                  <c:v>0.15555555555555556</c:v>
                </c:pt>
                <c:pt idx="17">
                  <c:v>7.2222222222222215E-2</c:v>
                </c:pt>
                <c:pt idx="18">
                  <c:v>0.13148148148148148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55-4D85-A880-6BACFA57D53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55-4D85-A880-6BACFA57D5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9.33'!$S$63:$S$79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9.33'!$Z$44:$Z$60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14</c:v>
                </c:pt>
                <c:pt idx="3">
                  <c:v>23</c:v>
                </c:pt>
                <c:pt idx="4">
                  <c:v>37</c:v>
                </c:pt>
                <c:pt idx="5">
                  <c:v>42</c:v>
                </c:pt>
                <c:pt idx="6">
                  <c:v>43</c:v>
                </c:pt>
                <c:pt idx="7">
                  <c:v>20</c:v>
                </c:pt>
                <c:pt idx="8">
                  <c:v>38</c:v>
                </c:pt>
                <c:pt idx="9">
                  <c:v>33</c:v>
                </c:pt>
                <c:pt idx="10">
                  <c:v>16</c:v>
                </c:pt>
                <c:pt idx="11">
                  <c:v>12</c:v>
                </c:pt>
                <c:pt idx="12">
                  <c:v>5</c:v>
                </c:pt>
                <c:pt idx="13">
                  <c:v>9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D7-4BB3-BCAF-1969DD8599D4}"/>
            </c:ext>
          </c:extLst>
        </c:ser>
        <c:ser>
          <c:idx val="1"/>
          <c:order val="1"/>
          <c:tx>
            <c:strRef>
              <c:f>'Table 9.33'!$S$62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9.33'!$S$63:$S$79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9.33'!$Z$63:$Z$79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8</c:v>
                </c:pt>
                <c:pt idx="3">
                  <c:v>23</c:v>
                </c:pt>
                <c:pt idx="4">
                  <c:v>31</c:v>
                </c:pt>
                <c:pt idx="5">
                  <c:v>44</c:v>
                </c:pt>
                <c:pt idx="6">
                  <c:v>31</c:v>
                </c:pt>
                <c:pt idx="7">
                  <c:v>14</c:v>
                </c:pt>
                <c:pt idx="8">
                  <c:v>33</c:v>
                </c:pt>
                <c:pt idx="9">
                  <c:v>23</c:v>
                </c:pt>
                <c:pt idx="10">
                  <c:v>19</c:v>
                </c:pt>
                <c:pt idx="11">
                  <c:v>15</c:v>
                </c:pt>
                <c:pt idx="12">
                  <c:v>7</c:v>
                </c:pt>
                <c:pt idx="13">
                  <c:v>7</c:v>
                </c:pt>
                <c:pt idx="14">
                  <c:v>4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D7-4BB3-BCAF-1969DD8599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9.33'!$Z$83:$Z$90</c:f>
              <c:numCache>
                <c:formatCode>#,##0</c:formatCode>
                <c:ptCount val="8"/>
                <c:pt idx="0">
                  <c:v>15</c:v>
                </c:pt>
                <c:pt idx="1">
                  <c:v>29</c:v>
                </c:pt>
                <c:pt idx="2">
                  <c:v>17</c:v>
                </c:pt>
                <c:pt idx="3">
                  <c:v>26</c:v>
                </c:pt>
                <c:pt idx="4">
                  <c:v>3</c:v>
                </c:pt>
                <c:pt idx="5">
                  <c:v>6</c:v>
                </c:pt>
                <c:pt idx="6">
                  <c:v>26</c:v>
                </c:pt>
                <c:pt idx="7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9E-4206-9508-C832149A00B1}"/>
            </c:ext>
          </c:extLst>
        </c:ser>
        <c:ser>
          <c:idx val="1"/>
          <c:order val="1"/>
          <c:tx>
            <c:strRef>
              <c:f>'Table 9.33'!$S$92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9.33'!$S$83:$S$90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9.33'!$Z$93:$Z$100</c:f>
              <c:numCache>
                <c:formatCode>#,##0</c:formatCode>
                <c:ptCount val="8"/>
                <c:pt idx="0">
                  <c:v>12</c:v>
                </c:pt>
                <c:pt idx="1">
                  <c:v>28</c:v>
                </c:pt>
                <c:pt idx="2">
                  <c:v>0</c:v>
                </c:pt>
                <c:pt idx="3">
                  <c:v>57</c:v>
                </c:pt>
                <c:pt idx="4">
                  <c:v>25</c:v>
                </c:pt>
                <c:pt idx="5">
                  <c:v>6</c:v>
                </c:pt>
                <c:pt idx="6">
                  <c:v>0</c:v>
                </c:pt>
                <c:pt idx="7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9E-4206-9508-C832149A00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9.4'!$Y$44:$Y$60</c:f>
              <c:numCache>
                <c:formatCode>#,##0</c:formatCode>
                <c:ptCount val="17"/>
                <c:pt idx="0">
                  <c:v>5</c:v>
                </c:pt>
                <c:pt idx="1">
                  <c:v>24</c:v>
                </c:pt>
                <c:pt idx="2">
                  <c:v>65</c:v>
                </c:pt>
                <c:pt idx="3">
                  <c:v>115</c:v>
                </c:pt>
                <c:pt idx="4">
                  <c:v>138</c:v>
                </c:pt>
                <c:pt idx="5">
                  <c:v>94</c:v>
                </c:pt>
                <c:pt idx="6">
                  <c:v>116</c:v>
                </c:pt>
                <c:pt idx="7">
                  <c:v>91</c:v>
                </c:pt>
                <c:pt idx="8">
                  <c:v>94</c:v>
                </c:pt>
                <c:pt idx="9">
                  <c:v>125</c:v>
                </c:pt>
                <c:pt idx="10">
                  <c:v>106</c:v>
                </c:pt>
                <c:pt idx="11">
                  <c:v>83</c:v>
                </c:pt>
                <c:pt idx="12">
                  <c:v>40</c:v>
                </c:pt>
                <c:pt idx="13">
                  <c:v>29</c:v>
                </c:pt>
                <c:pt idx="14">
                  <c:v>12</c:v>
                </c:pt>
                <c:pt idx="15">
                  <c:v>13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E5-42DB-BAE3-E855C6E64448}"/>
            </c:ext>
          </c:extLst>
        </c:ser>
        <c:ser>
          <c:idx val="1"/>
          <c:order val="1"/>
          <c:tx>
            <c:strRef>
              <c:f>'Table 9.4'!$S$62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9.4'!$Y$63:$Y$79</c:f>
              <c:numCache>
                <c:formatCode>#,##0</c:formatCode>
                <c:ptCount val="17"/>
                <c:pt idx="0">
                  <c:v>10</c:v>
                </c:pt>
                <c:pt idx="1">
                  <c:v>43</c:v>
                </c:pt>
                <c:pt idx="2">
                  <c:v>68</c:v>
                </c:pt>
                <c:pt idx="3">
                  <c:v>88</c:v>
                </c:pt>
                <c:pt idx="4">
                  <c:v>112</c:v>
                </c:pt>
                <c:pt idx="5">
                  <c:v>117</c:v>
                </c:pt>
                <c:pt idx="6">
                  <c:v>100</c:v>
                </c:pt>
                <c:pt idx="7">
                  <c:v>106</c:v>
                </c:pt>
                <c:pt idx="8">
                  <c:v>87</c:v>
                </c:pt>
                <c:pt idx="9">
                  <c:v>123</c:v>
                </c:pt>
                <c:pt idx="10">
                  <c:v>106</c:v>
                </c:pt>
                <c:pt idx="11">
                  <c:v>76</c:v>
                </c:pt>
                <c:pt idx="12">
                  <c:v>39</c:v>
                </c:pt>
                <c:pt idx="13">
                  <c:v>21</c:v>
                </c:pt>
                <c:pt idx="14">
                  <c:v>13</c:v>
                </c:pt>
                <c:pt idx="15">
                  <c:v>3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E5-42DB-BAE3-E855C6E64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9.33'!$S$1</c:f>
              <c:strCache>
                <c:ptCount val="1"/>
                <c:pt idx="0">
                  <c:v>Hope Vale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9.33'!$V$8:$Z$8</c:f>
              <c:numCache>
                <c:formatCode>#,##0</c:formatCode>
                <c:ptCount val="5"/>
                <c:pt idx="0">
                  <c:v>30582.28</c:v>
                </c:pt>
                <c:pt idx="1">
                  <c:v>27778.400000000001</c:v>
                </c:pt>
                <c:pt idx="2">
                  <c:v>32333</c:v>
                </c:pt>
                <c:pt idx="3">
                  <c:v>32498.54</c:v>
                </c:pt>
                <c:pt idx="4">
                  <c:v>27803.91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E5-49DC-8370-9E3F8D4E7EF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42360.26</c:v>
                </c:pt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E5-49DC-8370-9E3F8D4E7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9.34'!$S$4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9.34'!$U$2:$Y$2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9.34'!$U$4:$Y$4</c:f>
              <c:numCache>
                <c:formatCode>#,##0</c:formatCode>
                <c:ptCount val="5"/>
                <c:pt idx="1">
                  <c:v>140773</c:v>
                </c:pt>
                <c:pt idx="2">
                  <c:v>149790</c:v>
                </c:pt>
                <c:pt idx="3">
                  <c:v>157007</c:v>
                </c:pt>
                <c:pt idx="4">
                  <c:v>163928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60-48EB-A241-72A8253E2699}"/>
            </c:ext>
          </c:extLst>
        </c:ser>
        <c:ser>
          <c:idx val="1"/>
          <c:order val="1"/>
          <c:tx>
            <c:strRef>
              <c:f>'Table 9.34'!$S$7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9.34'!$U$2:$Y$2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9.34'!$U$7:$Y$7</c:f>
              <c:numCache>
                <c:formatCode>#,##0</c:formatCode>
                <c:ptCount val="5"/>
                <c:pt idx="1">
                  <c:v>101139</c:v>
                </c:pt>
                <c:pt idx="2">
                  <c:v>106485</c:v>
                </c:pt>
                <c:pt idx="3">
                  <c:v>111437</c:v>
                </c:pt>
                <c:pt idx="4">
                  <c:v>116074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60-48EB-A241-72A8253E2699}"/>
            </c:ext>
          </c:extLst>
        </c:ser>
        <c:ser>
          <c:idx val="2"/>
          <c:order val="2"/>
          <c:tx>
            <c:strRef>
              <c:f>'Table 9.34'!$S$11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9.34'!$U$2:$Y$2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9.34'!$U$11:$Y$11</c:f>
              <c:numCache>
                <c:formatCode>#,##0</c:formatCode>
                <c:ptCount val="5"/>
                <c:pt idx="1">
                  <c:v>130754</c:v>
                </c:pt>
                <c:pt idx="2">
                  <c:v>139207</c:v>
                </c:pt>
                <c:pt idx="3">
                  <c:v>145957</c:v>
                </c:pt>
                <c:pt idx="4">
                  <c:v>152343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60-48EB-A241-72A8253E2699}"/>
            </c:ext>
          </c:extLst>
        </c:ser>
        <c:ser>
          <c:idx val="3"/>
          <c:order val="3"/>
          <c:tx>
            <c:strRef>
              <c:f>'Table 9.34'!$S$12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9.34'!$U$2:$Y$2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9.34'!$U$12:$Y$12</c:f>
              <c:numCache>
                <c:formatCode>#,##0</c:formatCode>
                <c:ptCount val="5"/>
                <c:pt idx="1">
                  <c:v>10019</c:v>
                </c:pt>
                <c:pt idx="2">
                  <c:v>10583</c:v>
                </c:pt>
                <c:pt idx="3">
                  <c:v>11050</c:v>
                </c:pt>
                <c:pt idx="4">
                  <c:v>11588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B60-48EB-A241-72A8253E26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9.34'!$S$1</c:f>
              <c:strCache>
                <c:ptCount val="1"/>
                <c:pt idx="0">
                  <c:v>Ipswich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9.34'!$AB$15:$AB$33</c:f>
              <c:numCache>
                <c:formatCode>0.0%</c:formatCode>
                <c:ptCount val="19"/>
                <c:pt idx="0">
                  <c:v>7.0699659841259258E-3</c:v>
                </c:pt>
                <c:pt idx="1">
                  <c:v>6.348417140119935E-3</c:v>
                </c:pt>
                <c:pt idx="2">
                  <c:v>8.5931010229015961E-2</c:v>
                </c:pt>
                <c:pt idx="3">
                  <c:v>8.9920750895872616E-3</c:v>
                </c:pt>
                <c:pt idx="4">
                  <c:v>6.9177737489616364E-2</c:v>
                </c:pt>
                <c:pt idx="5">
                  <c:v>4.0030802253172695E-2</c:v>
                </c:pt>
                <c:pt idx="6">
                  <c:v>9.0733251274837348E-2</c:v>
                </c:pt>
                <c:pt idx="7">
                  <c:v>5.9476240427350946E-2</c:v>
                </c:pt>
                <c:pt idx="8">
                  <c:v>5.2818588068371301E-2</c:v>
                </c:pt>
                <c:pt idx="9">
                  <c:v>6.8213651219053741E-3</c:v>
                </c:pt>
                <c:pt idx="10">
                  <c:v>3.4391807085730919E-2</c:v>
                </c:pt>
                <c:pt idx="11">
                  <c:v>1.7335362563135524E-2</c:v>
                </c:pt>
                <c:pt idx="12">
                  <c:v>5.1108699211147017E-2</c:v>
                </c:pt>
                <c:pt idx="13">
                  <c:v>0.11606022204301401</c:v>
                </c:pt>
                <c:pt idx="14">
                  <c:v>7.2494436797778353E-2</c:v>
                </c:pt>
                <c:pt idx="15">
                  <c:v>6.982652510565536E-2</c:v>
                </c:pt>
                <c:pt idx="16">
                  <c:v>0.1299091090993979</c:v>
                </c:pt>
                <c:pt idx="17">
                  <c:v>1.3703364600449908E-2</c:v>
                </c:pt>
                <c:pt idx="18">
                  <c:v>4.1916530744650536E-2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60-47FF-86A9-65C447727AB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60-47FF-86A9-65C447727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9.34'!$S$63:$S$79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9.34'!$Y$44:$Y$60</c:f>
              <c:numCache>
                <c:formatCode>#,##0</c:formatCode>
                <c:ptCount val="17"/>
                <c:pt idx="0">
                  <c:v>98</c:v>
                </c:pt>
                <c:pt idx="1">
                  <c:v>1736</c:v>
                </c:pt>
                <c:pt idx="2">
                  <c:v>5728</c:v>
                </c:pt>
                <c:pt idx="3">
                  <c:v>8773</c:v>
                </c:pt>
                <c:pt idx="4">
                  <c:v>11873</c:v>
                </c:pt>
                <c:pt idx="5">
                  <c:v>11726</c:v>
                </c:pt>
                <c:pt idx="6">
                  <c:v>10861</c:v>
                </c:pt>
                <c:pt idx="7">
                  <c:v>8876</c:v>
                </c:pt>
                <c:pt idx="8">
                  <c:v>8333</c:v>
                </c:pt>
                <c:pt idx="9">
                  <c:v>7099</c:v>
                </c:pt>
                <c:pt idx="10">
                  <c:v>5931</c:v>
                </c:pt>
                <c:pt idx="11">
                  <c:v>3956</c:v>
                </c:pt>
                <c:pt idx="12">
                  <c:v>1622</c:v>
                </c:pt>
                <c:pt idx="13">
                  <c:v>563</c:v>
                </c:pt>
                <c:pt idx="14">
                  <c:v>188</c:v>
                </c:pt>
                <c:pt idx="15">
                  <c:v>89</c:v>
                </c:pt>
                <c:pt idx="16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04-428D-8F29-E9CB4F13AFD3}"/>
            </c:ext>
          </c:extLst>
        </c:ser>
        <c:ser>
          <c:idx val="1"/>
          <c:order val="1"/>
          <c:tx>
            <c:strRef>
              <c:f>'Table 9.34'!$S$62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9.34'!$S$63:$S$79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9.34'!$Y$63:$Y$79</c:f>
              <c:numCache>
                <c:formatCode>#,##0</c:formatCode>
                <c:ptCount val="17"/>
                <c:pt idx="0">
                  <c:v>157</c:v>
                </c:pt>
                <c:pt idx="1">
                  <c:v>2351</c:v>
                </c:pt>
                <c:pt idx="2">
                  <c:v>5451</c:v>
                </c:pt>
                <c:pt idx="3">
                  <c:v>7609</c:v>
                </c:pt>
                <c:pt idx="4">
                  <c:v>10193</c:v>
                </c:pt>
                <c:pt idx="5">
                  <c:v>9606</c:v>
                </c:pt>
                <c:pt idx="6">
                  <c:v>8898</c:v>
                </c:pt>
                <c:pt idx="7">
                  <c:v>7544</c:v>
                </c:pt>
                <c:pt idx="8">
                  <c:v>7514</c:v>
                </c:pt>
                <c:pt idx="9">
                  <c:v>6532</c:v>
                </c:pt>
                <c:pt idx="10">
                  <c:v>5387</c:v>
                </c:pt>
                <c:pt idx="11">
                  <c:v>3250</c:v>
                </c:pt>
                <c:pt idx="12">
                  <c:v>1276</c:v>
                </c:pt>
                <c:pt idx="13">
                  <c:v>357</c:v>
                </c:pt>
                <c:pt idx="14">
                  <c:v>141</c:v>
                </c:pt>
                <c:pt idx="15">
                  <c:v>89</c:v>
                </c:pt>
                <c:pt idx="16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04-428D-8F29-E9CB4F13AF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9.34'!$S$83:$S$90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9.34'!$Y$83:$Y$90</c:f>
              <c:numCache>
                <c:formatCode>#,##0</c:formatCode>
                <c:ptCount val="8"/>
                <c:pt idx="0">
                  <c:v>5786</c:v>
                </c:pt>
                <c:pt idx="1">
                  <c:v>5996</c:v>
                </c:pt>
                <c:pt idx="2">
                  <c:v>12282</c:v>
                </c:pt>
                <c:pt idx="3">
                  <c:v>4472</c:v>
                </c:pt>
                <c:pt idx="4">
                  <c:v>3061</c:v>
                </c:pt>
                <c:pt idx="5">
                  <c:v>3015</c:v>
                </c:pt>
                <c:pt idx="6">
                  <c:v>8628</c:v>
                </c:pt>
                <c:pt idx="7">
                  <c:v>9540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1E-4012-AFF9-1A34370431E3}"/>
            </c:ext>
          </c:extLst>
        </c:ser>
        <c:ser>
          <c:idx val="1"/>
          <c:order val="1"/>
          <c:tx>
            <c:strRef>
              <c:f>'Table 9.34'!$S$92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9.34'!$S$83:$S$90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9.34'!$Y$93:$Y$100</c:f>
              <c:numCache>
                <c:formatCode>#,##0</c:formatCode>
                <c:ptCount val="8"/>
                <c:pt idx="0">
                  <c:v>4571</c:v>
                </c:pt>
                <c:pt idx="1">
                  <c:v>9180</c:v>
                </c:pt>
                <c:pt idx="2">
                  <c:v>1955</c:v>
                </c:pt>
                <c:pt idx="3">
                  <c:v>10100</c:v>
                </c:pt>
                <c:pt idx="4">
                  <c:v>11068</c:v>
                </c:pt>
                <c:pt idx="5">
                  <c:v>5818</c:v>
                </c:pt>
                <c:pt idx="6">
                  <c:v>1050</c:v>
                </c:pt>
                <c:pt idx="7">
                  <c:v>4728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1E-4012-AFF9-1A34370431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9.34'!$S$1</c:f>
              <c:strCache>
                <c:ptCount val="1"/>
                <c:pt idx="0">
                  <c:v>Ipswich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9.34'!$U$8:$Y$8</c:f>
              <c:numCache>
                <c:formatCode>#,##0</c:formatCode>
                <c:ptCount val="5"/>
                <c:pt idx="1">
                  <c:v>45051.27</c:v>
                </c:pt>
                <c:pt idx="2">
                  <c:v>45475.5</c:v>
                </c:pt>
                <c:pt idx="3">
                  <c:v>46732</c:v>
                </c:pt>
                <c:pt idx="4">
                  <c:v>48094.06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C5-4491-8C09-5D226630089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C5-4491-8C09-5D22663008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9.34'!$S$4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9.34'!$V$4:$Z$4</c:f>
              <c:numCache>
                <c:formatCode>#,##0</c:formatCode>
                <c:ptCount val="5"/>
                <c:pt idx="0">
                  <c:v>140773</c:v>
                </c:pt>
                <c:pt idx="1">
                  <c:v>149790</c:v>
                </c:pt>
                <c:pt idx="2">
                  <c:v>157007</c:v>
                </c:pt>
                <c:pt idx="3">
                  <c:v>163928</c:v>
                </c:pt>
                <c:pt idx="4">
                  <c:v>164927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CD-456E-9C89-1433E8023BE6}"/>
            </c:ext>
          </c:extLst>
        </c:ser>
        <c:ser>
          <c:idx val="1"/>
          <c:order val="1"/>
          <c:tx>
            <c:strRef>
              <c:f>'Table 9.34'!$S$7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9.34'!$V$7:$Z$7</c:f>
              <c:numCache>
                <c:formatCode>#,##0</c:formatCode>
                <c:ptCount val="5"/>
                <c:pt idx="0">
                  <c:v>101139</c:v>
                </c:pt>
                <c:pt idx="1">
                  <c:v>106485</c:v>
                </c:pt>
                <c:pt idx="2">
                  <c:v>111437</c:v>
                </c:pt>
                <c:pt idx="3">
                  <c:v>116074</c:v>
                </c:pt>
                <c:pt idx="4">
                  <c:v>119517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CD-456E-9C89-1433E8023BE6}"/>
            </c:ext>
          </c:extLst>
        </c:ser>
        <c:ser>
          <c:idx val="2"/>
          <c:order val="2"/>
          <c:tx>
            <c:strRef>
              <c:f>'Table 9.34'!$S$11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9.34'!$V$11:$Z$11</c:f>
              <c:numCache>
                <c:formatCode>#,##0</c:formatCode>
                <c:ptCount val="5"/>
                <c:pt idx="0">
                  <c:v>130754</c:v>
                </c:pt>
                <c:pt idx="1">
                  <c:v>139207</c:v>
                </c:pt>
                <c:pt idx="2">
                  <c:v>145957</c:v>
                </c:pt>
                <c:pt idx="3">
                  <c:v>152343</c:v>
                </c:pt>
                <c:pt idx="4">
                  <c:v>152744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CD-456E-9C89-1433E8023BE6}"/>
            </c:ext>
          </c:extLst>
        </c:ser>
        <c:ser>
          <c:idx val="3"/>
          <c:order val="3"/>
          <c:tx>
            <c:strRef>
              <c:f>'Table 9.34'!$S$12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9.34'!$V$12:$Z$12</c:f>
              <c:numCache>
                <c:formatCode>#,##0</c:formatCode>
                <c:ptCount val="5"/>
                <c:pt idx="0">
                  <c:v>10019</c:v>
                </c:pt>
                <c:pt idx="1">
                  <c:v>10583</c:v>
                </c:pt>
                <c:pt idx="2">
                  <c:v>11050</c:v>
                </c:pt>
                <c:pt idx="3">
                  <c:v>11588</c:v>
                </c:pt>
                <c:pt idx="4">
                  <c:v>12178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2CD-456E-9C89-1433E8023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9.34'!$S$1</c:f>
              <c:strCache>
                <c:ptCount val="1"/>
                <c:pt idx="0">
                  <c:v>Ipswich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9.34'!$AB$15:$AB$33</c:f>
              <c:numCache>
                <c:formatCode>0.0%</c:formatCode>
                <c:ptCount val="19"/>
                <c:pt idx="0">
                  <c:v>7.0699659841259258E-3</c:v>
                </c:pt>
                <c:pt idx="1">
                  <c:v>6.348417140119935E-3</c:v>
                </c:pt>
                <c:pt idx="2">
                  <c:v>8.5931010229015961E-2</c:v>
                </c:pt>
                <c:pt idx="3">
                  <c:v>8.9920750895872616E-3</c:v>
                </c:pt>
                <c:pt idx="4">
                  <c:v>6.9177737489616364E-2</c:v>
                </c:pt>
                <c:pt idx="5">
                  <c:v>4.0030802253172695E-2</c:v>
                </c:pt>
                <c:pt idx="6">
                  <c:v>9.0733251274837348E-2</c:v>
                </c:pt>
                <c:pt idx="7">
                  <c:v>5.9476240427350946E-2</c:v>
                </c:pt>
                <c:pt idx="8">
                  <c:v>5.2818588068371301E-2</c:v>
                </c:pt>
                <c:pt idx="9">
                  <c:v>6.8213651219053741E-3</c:v>
                </c:pt>
                <c:pt idx="10">
                  <c:v>3.4391807085730919E-2</c:v>
                </c:pt>
                <c:pt idx="11">
                  <c:v>1.7335362563135524E-2</c:v>
                </c:pt>
                <c:pt idx="12">
                  <c:v>5.1108699211147017E-2</c:v>
                </c:pt>
                <c:pt idx="13">
                  <c:v>0.11606022204301401</c:v>
                </c:pt>
                <c:pt idx="14">
                  <c:v>7.2494436797778353E-2</c:v>
                </c:pt>
                <c:pt idx="15">
                  <c:v>6.982652510565536E-2</c:v>
                </c:pt>
                <c:pt idx="16">
                  <c:v>0.1299091090993979</c:v>
                </c:pt>
                <c:pt idx="17">
                  <c:v>1.3703364600449908E-2</c:v>
                </c:pt>
                <c:pt idx="18">
                  <c:v>4.1916530744650536E-2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C7-45AA-B053-20B33C42FBA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C7-45AA-B053-20B33C42F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9.34'!$S$63:$S$79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9.34'!$Z$44:$Z$60</c:f>
              <c:numCache>
                <c:formatCode>#,##0</c:formatCode>
                <c:ptCount val="17"/>
                <c:pt idx="0">
                  <c:v>80</c:v>
                </c:pt>
                <c:pt idx="1">
                  <c:v>1536</c:v>
                </c:pt>
                <c:pt idx="2">
                  <c:v>5272</c:v>
                </c:pt>
                <c:pt idx="3">
                  <c:v>8483</c:v>
                </c:pt>
                <c:pt idx="4">
                  <c:v>11597</c:v>
                </c:pt>
                <c:pt idx="5">
                  <c:v>12032</c:v>
                </c:pt>
                <c:pt idx="6">
                  <c:v>11141</c:v>
                </c:pt>
                <c:pt idx="7">
                  <c:v>9054</c:v>
                </c:pt>
                <c:pt idx="8">
                  <c:v>8256</c:v>
                </c:pt>
                <c:pt idx="9">
                  <c:v>7081</c:v>
                </c:pt>
                <c:pt idx="10">
                  <c:v>6239</c:v>
                </c:pt>
                <c:pt idx="11">
                  <c:v>4125</c:v>
                </c:pt>
                <c:pt idx="12">
                  <c:v>1772</c:v>
                </c:pt>
                <c:pt idx="13">
                  <c:v>626</c:v>
                </c:pt>
                <c:pt idx="14">
                  <c:v>200</c:v>
                </c:pt>
                <c:pt idx="15">
                  <c:v>88</c:v>
                </c:pt>
                <c:pt idx="16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22-467C-A2B9-40435B147797}"/>
            </c:ext>
          </c:extLst>
        </c:ser>
        <c:ser>
          <c:idx val="1"/>
          <c:order val="1"/>
          <c:tx>
            <c:strRef>
              <c:f>'Table 9.34'!$S$62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9.34'!$S$63:$S$79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9.34'!$Z$63:$Z$79</c:f>
              <c:numCache>
                <c:formatCode>#,##0</c:formatCode>
                <c:ptCount val="17"/>
                <c:pt idx="0">
                  <c:v>113</c:v>
                </c:pt>
                <c:pt idx="1">
                  <c:v>2120</c:v>
                </c:pt>
                <c:pt idx="2">
                  <c:v>5269</c:v>
                </c:pt>
                <c:pt idx="3">
                  <c:v>7604</c:v>
                </c:pt>
                <c:pt idx="4">
                  <c:v>10147</c:v>
                </c:pt>
                <c:pt idx="5">
                  <c:v>9949</c:v>
                </c:pt>
                <c:pt idx="6">
                  <c:v>9351</c:v>
                </c:pt>
                <c:pt idx="7">
                  <c:v>7699</c:v>
                </c:pt>
                <c:pt idx="8">
                  <c:v>7546</c:v>
                </c:pt>
                <c:pt idx="9">
                  <c:v>6538</c:v>
                </c:pt>
                <c:pt idx="10">
                  <c:v>5490</c:v>
                </c:pt>
                <c:pt idx="11">
                  <c:v>3397</c:v>
                </c:pt>
                <c:pt idx="12">
                  <c:v>1350</c:v>
                </c:pt>
                <c:pt idx="13">
                  <c:v>397</c:v>
                </c:pt>
                <c:pt idx="14">
                  <c:v>142</c:v>
                </c:pt>
                <c:pt idx="15">
                  <c:v>88</c:v>
                </c:pt>
                <c:pt idx="16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22-467C-A2B9-40435B147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9.34'!$Z$83:$Z$90</c:f>
              <c:numCache>
                <c:formatCode>#,##0</c:formatCode>
                <c:ptCount val="8"/>
                <c:pt idx="0">
                  <c:v>6080</c:v>
                </c:pt>
                <c:pt idx="1">
                  <c:v>6229</c:v>
                </c:pt>
                <c:pt idx="2">
                  <c:v>12470</c:v>
                </c:pt>
                <c:pt idx="3">
                  <c:v>4734</c:v>
                </c:pt>
                <c:pt idx="4">
                  <c:v>3129</c:v>
                </c:pt>
                <c:pt idx="5">
                  <c:v>3127</c:v>
                </c:pt>
                <c:pt idx="6">
                  <c:v>8723</c:v>
                </c:pt>
                <c:pt idx="7">
                  <c:v>9630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4B-4004-8426-61F795689688}"/>
            </c:ext>
          </c:extLst>
        </c:ser>
        <c:ser>
          <c:idx val="1"/>
          <c:order val="1"/>
          <c:tx>
            <c:strRef>
              <c:f>'Table 9.34'!$S$92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9.34'!$S$83:$S$90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9.34'!$Z$93:$Z$100</c:f>
              <c:numCache>
                <c:formatCode>#,##0</c:formatCode>
                <c:ptCount val="8"/>
                <c:pt idx="0">
                  <c:v>4715</c:v>
                </c:pt>
                <c:pt idx="1">
                  <c:v>9783</c:v>
                </c:pt>
                <c:pt idx="2">
                  <c:v>2114</c:v>
                </c:pt>
                <c:pt idx="3">
                  <c:v>10735</c:v>
                </c:pt>
                <c:pt idx="4">
                  <c:v>11105</c:v>
                </c:pt>
                <c:pt idx="5">
                  <c:v>5942</c:v>
                </c:pt>
                <c:pt idx="6">
                  <c:v>1101</c:v>
                </c:pt>
                <c:pt idx="7">
                  <c:v>4870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4B-4004-8426-61F7956896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9.4'!$Y$83:$Y$90</c:f>
              <c:numCache>
                <c:formatCode>#,##0</c:formatCode>
                <c:ptCount val="8"/>
                <c:pt idx="0">
                  <c:v>48</c:v>
                </c:pt>
                <c:pt idx="1">
                  <c:v>60</c:v>
                </c:pt>
                <c:pt idx="2">
                  <c:v>142</c:v>
                </c:pt>
                <c:pt idx="3">
                  <c:v>28</c:v>
                </c:pt>
                <c:pt idx="4">
                  <c:v>23</c:v>
                </c:pt>
                <c:pt idx="5">
                  <c:v>6</c:v>
                </c:pt>
                <c:pt idx="6">
                  <c:v>80</c:v>
                </c:pt>
                <c:pt idx="7">
                  <c:v>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50-4357-BF36-89C24D359A4E}"/>
            </c:ext>
          </c:extLst>
        </c:ser>
        <c:ser>
          <c:idx val="1"/>
          <c:order val="1"/>
          <c:tx>
            <c:strRef>
              <c:f>'Table 9.4'!$S$92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9.4'!$Y$93:$Y$100</c:f>
              <c:numCache>
                <c:formatCode>#,##0</c:formatCode>
                <c:ptCount val="8"/>
                <c:pt idx="0">
                  <c:v>53</c:v>
                </c:pt>
                <c:pt idx="1">
                  <c:v>110</c:v>
                </c:pt>
                <c:pt idx="2">
                  <c:v>28</c:v>
                </c:pt>
                <c:pt idx="3">
                  <c:v>98</c:v>
                </c:pt>
                <c:pt idx="4">
                  <c:v>107</c:v>
                </c:pt>
                <c:pt idx="5">
                  <c:v>61</c:v>
                </c:pt>
                <c:pt idx="6">
                  <c:v>8</c:v>
                </c:pt>
                <c:pt idx="7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50-4357-BF36-89C24D359A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9.34'!$S$1</c:f>
              <c:strCache>
                <c:ptCount val="1"/>
                <c:pt idx="0">
                  <c:v>Ipswich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9.34'!$V$8:$Z$8</c:f>
              <c:numCache>
                <c:formatCode>#,##0</c:formatCode>
                <c:ptCount val="5"/>
                <c:pt idx="0">
                  <c:v>45051.27</c:v>
                </c:pt>
                <c:pt idx="1">
                  <c:v>45475.5</c:v>
                </c:pt>
                <c:pt idx="2">
                  <c:v>46732</c:v>
                </c:pt>
                <c:pt idx="3">
                  <c:v>48094.06</c:v>
                </c:pt>
                <c:pt idx="4">
                  <c:v>48189.47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D5-4E18-9150-D40C669379A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42360.26</c:v>
                </c:pt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D5-4E18-9150-D40C66937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9.35'!$S$4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9.35'!$U$2:$Y$2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9.35'!$U$4:$Y$4</c:f>
              <c:numCache>
                <c:formatCode>#,##0</c:formatCode>
                <c:ptCount val="5"/>
                <c:pt idx="1">
                  <c:v>14189</c:v>
                </c:pt>
                <c:pt idx="2">
                  <c:v>14876</c:v>
                </c:pt>
                <c:pt idx="3">
                  <c:v>17209</c:v>
                </c:pt>
                <c:pt idx="4">
                  <c:v>16719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81-4FF4-A55B-041FCDC20302}"/>
            </c:ext>
          </c:extLst>
        </c:ser>
        <c:ser>
          <c:idx val="1"/>
          <c:order val="1"/>
          <c:tx>
            <c:strRef>
              <c:f>'Table 9.35'!$S$7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9.35'!$U$2:$Y$2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9.35'!$U$7:$Y$7</c:f>
              <c:numCache>
                <c:formatCode>#,##0</c:formatCode>
                <c:ptCount val="5"/>
                <c:pt idx="1">
                  <c:v>10047</c:v>
                </c:pt>
                <c:pt idx="2">
                  <c:v>10204</c:v>
                </c:pt>
                <c:pt idx="3">
                  <c:v>11631</c:v>
                </c:pt>
                <c:pt idx="4">
                  <c:v>11350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81-4FF4-A55B-041FCDC20302}"/>
            </c:ext>
          </c:extLst>
        </c:ser>
        <c:ser>
          <c:idx val="2"/>
          <c:order val="2"/>
          <c:tx>
            <c:strRef>
              <c:f>'Table 9.35'!$S$11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9.35'!$U$2:$Y$2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9.35'!$U$11:$Y$11</c:f>
              <c:numCache>
                <c:formatCode>#,##0</c:formatCode>
                <c:ptCount val="5"/>
                <c:pt idx="1">
                  <c:v>12938</c:v>
                </c:pt>
                <c:pt idx="2">
                  <c:v>13509</c:v>
                </c:pt>
                <c:pt idx="3">
                  <c:v>15360</c:v>
                </c:pt>
                <c:pt idx="4">
                  <c:v>15275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81-4FF4-A55B-041FCDC20302}"/>
            </c:ext>
          </c:extLst>
        </c:ser>
        <c:ser>
          <c:idx val="3"/>
          <c:order val="3"/>
          <c:tx>
            <c:strRef>
              <c:f>'Table 9.35'!$S$12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9.35'!$U$2:$Y$2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9.35'!$U$12:$Y$12</c:f>
              <c:numCache>
                <c:formatCode>#,##0</c:formatCode>
                <c:ptCount val="5"/>
                <c:pt idx="1">
                  <c:v>1250</c:v>
                </c:pt>
                <c:pt idx="2">
                  <c:v>1367</c:v>
                </c:pt>
                <c:pt idx="3">
                  <c:v>1852</c:v>
                </c:pt>
                <c:pt idx="4">
                  <c:v>1450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C81-4FF4-A55B-041FCDC203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9.35'!$S$1</c:f>
              <c:strCache>
                <c:ptCount val="1"/>
                <c:pt idx="0">
                  <c:v>Isaac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9.35'!$AB$15:$AB$33</c:f>
              <c:numCache>
                <c:formatCode>0.0%</c:formatCode>
                <c:ptCount val="19"/>
                <c:pt idx="0">
                  <c:v>7.2070515036294511E-2</c:v>
                </c:pt>
                <c:pt idx="1">
                  <c:v>0.14068441064638784</c:v>
                </c:pt>
                <c:pt idx="2">
                  <c:v>3.4623804585781771E-2</c:v>
                </c:pt>
                <c:pt idx="3">
                  <c:v>9.1024311556630946E-3</c:v>
                </c:pt>
                <c:pt idx="4">
                  <c:v>7.0687867265814039E-2</c:v>
                </c:pt>
                <c:pt idx="5">
                  <c:v>2.1661481737527365E-2</c:v>
                </c:pt>
                <c:pt idx="6">
                  <c:v>6.2161539347851132E-2</c:v>
                </c:pt>
                <c:pt idx="7">
                  <c:v>7.8177209355916585E-2</c:v>
                </c:pt>
                <c:pt idx="8">
                  <c:v>3.8483696278373086E-2</c:v>
                </c:pt>
                <c:pt idx="9">
                  <c:v>1.3250374467104506E-3</c:v>
                </c:pt>
                <c:pt idx="10">
                  <c:v>1.4863463532665053E-2</c:v>
                </c:pt>
                <c:pt idx="11">
                  <c:v>2.6270307639128933E-2</c:v>
                </c:pt>
                <c:pt idx="12">
                  <c:v>4.0154395667703652E-2</c:v>
                </c:pt>
                <c:pt idx="13">
                  <c:v>0.12282521027768176</c:v>
                </c:pt>
                <c:pt idx="14">
                  <c:v>3.779237239313285E-2</c:v>
                </c:pt>
                <c:pt idx="15">
                  <c:v>5.1215577831547413E-2</c:v>
                </c:pt>
                <c:pt idx="16">
                  <c:v>3.8426085954603062E-2</c:v>
                </c:pt>
                <c:pt idx="17">
                  <c:v>1.3192764143334486E-2</c:v>
                </c:pt>
                <c:pt idx="18">
                  <c:v>5.1676460421707572E-2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0F-4635-981E-6F63DA47E03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0F-4635-981E-6F63DA47E0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9.35'!$S$63:$S$79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9.35'!$Y$44:$Y$60</c:f>
              <c:numCache>
                <c:formatCode>#,##0</c:formatCode>
                <c:ptCount val="17"/>
                <c:pt idx="0">
                  <c:v>34</c:v>
                </c:pt>
                <c:pt idx="1">
                  <c:v>299</c:v>
                </c:pt>
                <c:pt idx="2">
                  <c:v>483</c:v>
                </c:pt>
                <c:pt idx="3">
                  <c:v>705</c:v>
                </c:pt>
                <c:pt idx="4">
                  <c:v>1134</c:v>
                </c:pt>
                <c:pt idx="5">
                  <c:v>1101</c:v>
                </c:pt>
                <c:pt idx="6">
                  <c:v>1191</c:v>
                </c:pt>
                <c:pt idx="7">
                  <c:v>908</c:v>
                </c:pt>
                <c:pt idx="8">
                  <c:v>914</c:v>
                </c:pt>
                <c:pt idx="9">
                  <c:v>717</c:v>
                </c:pt>
                <c:pt idx="10">
                  <c:v>628</c:v>
                </c:pt>
                <c:pt idx="11">
                  <c:v>472</c:v>
                </c:pt>
                <c:pt idx="12">
                  <c:v>193</c:v>
                </c:pt>
                <c:pt idx="13">
                  <c:v>67</c:v>
                </c:pt>
                <c:pt idx="14">
                  <c:v>25</c:v>
                </c:pt>
                <c:pt idx="15">
                  <c:v>9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7A-4175-8AA2-28348795F20A}"/>
            </c:ext>
          </c:extLst>
        </c:ser>
        <c:ser>
          <c:idx val="1"/>
          <c:order val="1"/>
          <c:tx>
            <c:strRef>
              <c:f>'Table 9.35'!$S$62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9.35'!$S$63:$S$79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9.35'!$Y$63:$Y$79</c:f>
              <c:numCache>
                <c:formatCode>#,##0</c:formatCode>
                <c:ptCount val="17"/>
                <c:pt idx="0">
                  <c:v>37</c:v>
                </c:pt>
                <c:pt idx="1">
                  <c:v>258</c:v>
                </c:pt>
                <c:pt idx="2">
                  <c:v>510</c:v>
                </c:pt>
                <c:pt idx="3">
                  <c:v>750</c:v>
                </c:pt>
                <c:pt idx="4">
                  <c:v>1094</c:v>
                </c:pt>
                <c:pt idx="5">
                  <c:v>1135</c:v>
                </c:pt>
                <c:pt idx="6">
                  <c:v>960</c:v>
                </c:pt>
                <c:pt idx="7">
                  <c:v>851</c:v>
                </c:pt>
                <c:pt idx="8">
                  <c:v>774</c:v>
                </c:pt>
                <c:pt idx="9">
                  <c:v>566</c:v>
                </c:pt>
                <c:pt idx="10">
                  <c:v>490</c:v>
                </c:pt>
                <c:pt idx="11">
                  <c:v>255</c:v>
                </c:pt>
                <c:pt idx="12">
                  <c:v>102</c:v>
                </c:pt>
                <c:pt idx="13">
                  <c:v>30</c:v>
                </c:pt>
                <c:pt idx="14">
                  <c:v>20</c:v>
                </c:pt>
                <c:pt idx="15">
                  <c:v>9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7A-4175-8AA2-28348795F2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9.35'!$S$83:$S$90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9.35'!$Y$83:$Y$90</c:f>
              <c:numCache>
                <c:formatCode>#,##0</c:formatCode>
                <c:ptCount val="8"/>
                <c:pt idx="0">
                  <c:v>325</c:v>
                </c:pt>
                <c:pt idx="1">
                  <c:v>369</c:v>
                </c:pt>
                <c:pt idx="2">
                  <c:v>1672</c:v>
                </c:pt>
                <c:pt idx="3">
                  <c:v>94</c:v>
                </c:pt>
                <c:pt idx="4">
                  <c:v>70</c:v>
                </c:pt>
                <c:pt idx="5">
                  <c:v>98</c:v>
                </c:pt>
                <c:pt idx="6">
                  <c:v>1924</c:v>
                </c:pt>
                <c:pt idx="7">
                  <c:v>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3D-4AAB-A059-12269AC175F9}"/>
            </c:ext>
          </c:extLst>
        </c:ser>
        <c:ser>
          <c:idx val="1"/>
          <c:order val="1"/>
          <c:tx>
            <c:strRef>
              <c:f>'Table 9.35'!$S$92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9.35'!$S$83:$S$90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9.35'!$Y$93:$Y$100</c:f>
              <c:numCache>
                <c:formatCode>#,##0</c:formatCode>
                <c:ptCount val="8"/>
                <c:pt idx="0">
                  <c:v>287</c:v>
                </c:pt>
                <c:pt idx="1">
                  <c:v>618</c:v>
                </c:pt>
                <c:pt idx="2">
                  <c:v>263</c:v>
                </c:pt>
                <c:pt idx="3">
                  <c:v>569</c:v>
                </c:pt>
                <c:pt idx="4">
                  <c:v>883</c:v>
                </c:pt>
                <c:pt idx="5">
                  <c:v>437</c:v>
                </c:pt>
                <c:pt idx="6">
                  <c:v>549</c:v>
                </c:pt>
                <c:pt idx="7">
                  <c:v>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3D-4AAB-A059-12269AC175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9.35'!$S$1</c:f>
              <c:strCache>
                <c:ptCount val="1"/>
                <c:pt idx="0">
                  <c:v>Isaac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9.35'!$U$8:$Y$8</c:f>
              <c:numCache>
                <c:formatCode>#,##0</c:formatCode>
                <c:ptCount val="5"/>
                <c:pt idx="1">
                  <c:v>62926.85</c:v>
                </c:pt>
                <c:pt idx="2">
                  <c:v>59753.17</c:v>
                </c:pt>
                <c:pt idx="3">
                  <c:v>61217</c:v>
                </c:pt>
                <c:pt idx="4">
                  <c:v>67513.78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74-49E8-977B-AF413C3E1AF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74-49E8-977B-AF413C3E1A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9.35'!$S$4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9.35'!$V$4:$Z$4</c:f>
              <c:numCache>
                <c:formatCode>#,##0</c:formatCode>
                <c:ptCount val="5"/>
                <c:pt idx="0">
                  <c:v>14189</c:v>
                </c:pt>
                <c:pt idx="1">
                  <c:v>14876</c:v>
                </c:pt>
                <c:pt idx="2">
                  <c:v>17209</c:v>
                </c:pt>
                <c:pt idx="3">
                  <c:v>16719</c:v>
                </c:pt>
                <c:pt idx="4">
                  <c:v>17356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E8-4C82-BAF4-5290A2A69C9A}"/>
            </c:ext>
          </c:extLst>
        </c:ser>
        <c:ser>
          <c:idx val="1"/>
          <c:order val="1"/>
          <c:tx>
            <c:strRef>
              <c:f>'Table 9.35'!$S$7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9.35'!$V$7:$Z$7</c:f>
              <c:numCache>
                <c:formatCode>#,##0</c:formatCode>
                <c:ptCount val="5"/>
                <c:pt idx="0">
                  <c:v>10047</c:v>
                </c:pt>
                <c:pt idx="1">
                  <c:v>10204</c:v>
                </c:pt>
                <c:pt idx="2">
                  <c:v>11631</c:v>
                </c:pt>
                <c:pt idx="3">
                  <c:v>11350</c:v>
                </c:pt>
                <c:pt idx="4">
                  <c:v>12144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E8-4C82-BAF4-5290A2A69C9A}"/>
            </c:ext>
          </c:extLst>
        </c:ser>
        <c:ser>
          <c:idx val="2"/>
          <c:order val="2"/>
          <c:tx>
            <c:strRef>
              <c:f>'Table 9.35'!$S$11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9.35'!$V$11:$Z$11</c:f>
              <c:numCache>
                <c:formatCode>#,##0</c:formatCode>
                <c:ptCount val="5"/>
                <c:pt idx="0">
                  <c:v>12938</c:v>
                </c:pt>
                <c:pt idx="1">
                  <c:v>13509</c:v>
                </c:pt>
                <c:pt idx="2">
                  <c:v>15360</c:v>
                </c:pt>
                <c:pt idx="3">
                  <c:v>15275</c:v>
                </c:pt>
                <c:pt idx="4">
                  <c:v>15537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E8-4C82-BAF4-5290A2A69C9A}"/>
            </c:ext>
          </c:extLst>
        </c:ser>
        <c:ser>
          <c:idx val="3"/>
          <c:order val="3"/>
          <c:tx>
            <c:strRef>
              <c:f>'Table 9.35'!$S$12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9.35'!$V$12:$Z$12</c:f>
              <c:numCache>
                <c:formatCode>#,##0</c:formatCode>
                <c:ptCount val="5"/>
                <c:pt idx="0">
                  <c:v>1250</c:v>
                </c:pt>
                <c:pt idx="1">
                  <c:v>1367</c:v>
                </c:pt>
                <c:pt idx="2">
                  <c:v>1852</c:v>
                </c:pt>
                <c:pt idx="3">
                  <c:v>1450</c:v>
                </c:pt>
                <c:pt idx="4">
                  <c:v>1822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FE8-4C82-BAF4-5290A2A69C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9.35'!$S$1</c:f>
              <c:strCache>
                <c:ptCount val="1"/>
                <c:pt idx="0">
                  <c:v>Isaac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9.35'!$AB$15:$AB$33</c:f>
              <c:numCache>
                <c:formatCode>0.0%</c:formatCode>
                <c:ptCount val="19"/>
                <c:pt idx="0">
                  <c:v>7.2070515036294511E-2</c:v>
                </c:pt>
                <c:pt idx="1">
                  <c:v>0.14068441064638784</c:v>
                </c:pt>
                <c:pt idx="2">
                  <c:v>3.4623804585781771E-2</c:v>
                </c:pt>
                <c:pt idx="3">
                  <c:v>9.1024311556630946E-3</c:v>
                </c:pt>
                <c:pt idx="4">
                  <c:v>7.0687867265814039E-2</c:v>
                </c:pt>
                <c:pt idx="5">
                  <c:v>2.1661481737527365E-2</c:v>
                </c:pt>
                <c:pt idx="6">
                  <c:v>6.2161539347851132E-2</c:v>
                </c:pt>
                <c:pt idx="7">
                  <c:v>7.8177209355916585E-2</c:v>
                </c:pt>
                <c:pt idx="8">
                  <c:v>3.8483696278373086E-2</c:v>
                </c:pt>
                <c:pt idx="9">
                  <c:v>1.3250374467104506E-3</c:v>
                </c:pt>
                <c:pt idx="10">
                  <c:v>1.4863463532665053E-2</c:v>
                </c:pt>
                <c:pt idx="11">
                  <c:v>2.6270307639128933E-2</c:v>
                </c:pt>
                <c:pt idx="12">
                  <c:v>4.0154395667703652E-2</c:v>
                </c:pt>
                <c:pt idx="13">
                  <c:v>0.12282521027768176</c:v>
                </c:pt>
                <c:pt idx="14">
                  <c:v>3.779237239313285E-2</c:v>
                </c:pt>
                <c:pt idx="15">
                  <c:v>5.1215577831547413E-2</c:v>
                </c:pt>
                <c:pt idx="16">
                  <c:v>3.8426085954603062E-2</c:v>
                </c:pt>
                <c:pt idx="17">
                  <c:v>1.3192764143334486E-2</c:v>
                </c:pt>
                <c:pt idx="18">
                  <c:v>5.1676460421707572E-2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3F-46E4-8FAA-C3F5C86E599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3F-46E4-8FAA-C3F5C86E59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9.35'!$S$63:$S$79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9.35'!$Z$44:$Z$60</c:f>
              <c:numCache>
                <c:formatCode>#,##0</c:formatCode>
                <c:ptCount val="17"/>
                <c:pt idx="0">
                  <c:v>41</c:v>
                </c:pt>
                <c:pt idx="1">
                  <c:v>293</c:v>
                </c:pt>
                <c:pt idx="2">
                  <c:v>577</c:v>
                </c:pt>
                <c:pt idx="3">
                  <c:v>687</c:v>
                </c:pt>
                <c:pt idx="4">
                  <c:v>1213</c:v>
                </c:pt>
                <c:pt idx="5">
                  <c:v>1056</c:v>
                </c:pt>
                <c:pt idx="6">
                  <c:v>1195</c:v>
                </c:pt>
                <c:pt idx="7">
                  <c:v>883</c:v>
                </c:pt>
                <c:pt idx="8">
                  <c:v>948</c:v>
                </c:pt>
                <c:pt idx="9">
                  <c:v>777</c:v>
                </c:pt>
                <c:pt idx="10">
                  <c:v>698</c:v>
                </c:pt>
                <c:pt idx="11">
                  <c:v>561</c:v>
                </c:pt>
                <c:pt idx="12">
                  <c:v>246</c:v>
                </c:pt>
                <c:pt idx="13">
                  <c:v>95</c:v>
                </c:pt>
                <c:pt idx="14">
                  <c:v>34</c:v>
                </c:pt>
                <c:pt idx="15">
                  <c:v>8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BE-4E9A-9D83-CE59FA376F8B}"/>
            </c:ext>
          </c:extLst>
        </c:ser>
        <c:ser>
          <c:idx val="1"/>
          <c:order val="1"/>
          <c:tx>
            <c:strRef>
              <c:f>'Table 9.35'!$S$62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9.35'!$S$63:$S$79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9.35'!$Z$63:$Z$79</c:f>
              <c:numCache>
                <c:formatCode>#,##0</c:formatCode>
                <c:ptCount val="17"/>
                <c:pt idx="0">
                  <c:v>36</c:v>
                </c:pt>
                <c:pt idx="1">
                  <c:v>276</c:v>
                </c:pt>
                <c:pt idx="2">
                  <c:v>559</c:v>
                </c:pt>
                <c:pt idx="3">
                  <c:v>705</c:v>
                </c:pt>
                <c:pt idx="4">
                  <c:v>1102</c:v>
                </c:pt>
                <c:pt idx="5">
                  <c:v>1114</c:v>
                </c:pt>
                <c:pt idx="6">
                  <c:v>988</c:v>
                </c:pt>
                <c:pt idx="7">
                  <c:v>835</c:v>
                </c:pt>
                <c:pt idx="8">
                  <c:v>773</c:v>
                </c:pt>
                <c:pt idx="9">
                  <c:v>642</c:v>
                </c:pt>
                <c:pt idx="10">
                  <c:v>531</c:v>
                </c:pt>
                <c:pt idx="11">
                  <c:v>273</c:v>
                </c:pt>
                <c:pt idx="12">
                  <c:v>123</c:v>
                </c:pt>
                <c:pt idx="13">
                  <c:v>58</c:v>
                </c:pt>
                <c:pt idx="14">
                  <c:v>24</c:v>
                </c:pt>
                <c:pt idx="15">
                  <c:v>9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BE-4E9A-9D83-CE59FA376F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9.35'!$Z$83:$Z$90</c:f>
              <c:numCache>
                <c:formatCode>#,##0</c:formatCode>
                <c:ptCount val="8"/>
                <c:pt idx="0">
                  <c:v>368</c:v>
                </c:pt>
                <c:pt idx="1">
                  <c:v>393</c:v>
                </c:pt>
                <c:pt idx="2">
                  <c:v>1722</c:v>
                </c:pt>
                <c:pt idx="3">
                  <c:v>102</c:v>
                </c:pt>
                <c:pt idx="4">
                  <c:v>89</c:v>
                </c:pt>
                <c:pt idx="5">
                  <c:v>113</c:v>
                </c:pt>
                <c:pt idx="6">
                  <c:v>1935</c:v>
                </c:pt>
                <c:pt idx="7">
                  <c:v>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11-45EB-A810-449456352123}"/>
            </c:ext>
          </c:extLst>
        </c:ser>
        <c:ser>
          <c:idx val="1"/>
          <c:order val="1"/>
          <c:tx>
            <c:strRef>
              <c:f>'Table 9.35'!$S$92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9.35'!$S$83:$S$90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9.35'!$Z$93:$Z$100</c:f>
              <c:numCache>
                <c:formatCode>#,##0</c:formatCode>
                <c:ptCount val="8"/>
                <c:pt idx="0">
                  <c:v>331</c:v>
                </c:pt>
                <c:pt idx="1">
                  <c:v>656</c:v>
                </c:pt>
                <c:pt idx="2">
                  <c:v>303</c:v>
                </c:pt>
                <c:pt idx="3">
                  <c:v>556</c:v>
                </c:pt>
                <c:pt idx="4">
                  <c:v>891</c:v>
                </c:pt>
                <c:pt idx="5">
                  <c:v>406</c:v>
                </c:pt>
                <c:pt idx="6">
                  <c:v>567</c:v>
                </c:pt>
                <c:pt idx="7">
                  <c:v>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11-45EB-A810-4494563521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9.4'!$S$1</c:f>
              <c:strCache>
                <c:ptCount val="1"/>
                <c:pt idx="0">
                  <c:v>Barcaldine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9.4'!$U$8:$Y$8</c:f>
              <c:numCache>
                <c:formatCode>#,##0</c:formatCode>
                <c:ptCount val="5"/>
                <c:pt idx="1">
                  <c:v>38252.379999999997</c:v>
                </c:pt>
                <c:pt idx="2">
                  <c:v>39137</c:v>
                </c:pt>
                <c:pt idx="3">
                  <c:v>36306.94</c:v>
                </c:pt>
                <c:pt idx="4">
                  <c:v>40138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A7-45D9-AD8B-6E5D8F89946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A7-45D9-AD8B-6E5D8F8994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9.35'!$S$1</c:f>
              <c:strCache>
                <c:ptCount val="1"/>
                <c:pt idx="0">
                  <c:v>Isaac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9.35'!$V$8:$Z$8</c:f>
              <c:numCache>
                <c:formatCode>#,##0</c:formatCode>
                <c:ptCount val="5"/>
                <c:pt idx="0">
                  <c:v>62926.85</c:v>
                </c:pt>
                <c:pt idx="1">
                  <c:v>59753.17</c:v>
                </c:pt>
                <c:pt idx="2">
                  <c:v>61217</c:v>
                </c:pt>
                <c:pt idx="3">
                  <c:v>67513.78</c:v>
                </c:pt>
                <c:pt idx="4">
                  <c:v>60028.46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4F-4422-AE3A-712EDBB6FE2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42360.26</c:v>
                </c:pt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4F-4422-AE3A-712EDBB6FE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9.36'!$S$4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9.36'!$U$2:$Y$2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9.36'!$U$4:$Y$4</c:f>
              <c:numCache>
                <c:formatCode>#,##0</c:formatCode>
                <c:ptCount val="5"/>
                <c:pt idx="1">
                  <c:v>475</c:v>
                </c:pt>
                <c:pt idx="2">
                  <c:v>574</c:v>
                </c:pt>
                <c:pt idx="3">
                  <c:v>572</c:v>
                </c:pt>
                <c:pt idx="4">
                  <c:v>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B2-46DD-A743-EE1E83B65AB3}"/>
            </c:ext>
          </c:extLst>
        </c:ser>
        <c:ser>
          <c:idx val="1"/>
          <c:order val="1"/>
          <c:tx>
            <c:strRef>
              <c:f>'Table 9.36'!$S$7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9.36'!$U$2:$Y$2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9.36'!$U$7:$Y$7</c:f>
              <c:numCache>
                <c:formatCode>#,##0</c:formatCode>
                <c:ptCount val="5"/>
                <c:pt idx="1">
                  <c:v>346</c:v>
                </c:pt>
                <c:pt idx="2">
                  <c:v>384</c:v>
                </c:pt>
                <c:pt idx="3">
                  <c:v>403</c:v>
                </c:pt>
                <c:pt idx="4">
                  <c:v>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B2-46DD-A743-EE1E83B65AB3}"/>
            </c:ext>
          </c:extLst>
        </c:ser>
        <c:ser>
          <c:idx val="2"/>
          <c:order val="2"/>
          <c:tx>
            <c:strRef>
              <c:f>'Table 9.36'!$S$11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9.36'!$U$2:$Y$2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9.36'!$U$11:$Y$11</c:f>
              <c:numCache>
                <c:formatCode>#,##0</c:formatCode>
                <c:ptCount val="5"/>
                <c:pt idx="1">
                  <c:v>464</c:v>
                </c:pt>
                <c:pt idx="2">
                  <c:v>559</c:v>
                </c:pt>
                <c:pt idx="3">
                  <c:v>562</c:v>
                </c:pt>
                <c:pt idx="4">
                  <c:v>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B2-46DD-A743-EE1E83B65AB3}"/>
            </c:ext>
          </c:extLst>
        </c:ser>
        <c:ser>
          <c:idx val="3"/>
          <c:order val="3"/>
          <c:tx>
            <c:strRef>
              <c:f>'Table 9.36'!$S$12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9.36'!$U$2:$Y$2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9.36'!$U$12:$Y$12</c:f>
              <c:numCache>
                <c:formatCode>#,##0</c:formatCode>
                <c:ptCount val="5"/>
                <c:pt idx="1">
                  <c:v>9</c:v>
                </c:pt>
                <c:pt idx="2">
                  <c:v>15</c:v>
                </c:pt>
                <c:pt idx="3">
                  <c:v>12</c:v>
                </c:pt>
                <c:pt idx="4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1B2-46DD-A743-EE1E83B65A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9.36'!$S$1</c:f>
              <c:strCache>
                <c:ptCount val="1"/>
                <c:pt idx="0">
                  <c:v>Kowanyama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9.36'!$AB$15:$AB$33</c:f>
              <c:numCache>
                <c:formatCode>0.0%</c:formatCode>
                <c:ptCount val="19"/>
                <c:pt idx="0">
                  <c:v>1.2096774193548387E-2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2.8225806451612902E-2</c:v>
                </c:pt>
                <c:pt idx="5">
                  <c:v>0</c:v>
                </c:pt>
                <c:pt idx="6">
                  <c:v>7.459677419354839E-2</c:v>
                </c:pt>
                <c:pt idx="7">
                  <c:v>6.0483870967741937E-2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2.620967741935484E-2</c:v>
                </c:pt>
                <c:pt idx="12">
                  <c:v>1.2096774193548387E-2</c:v>
                </c:pt>
                <c:pt idx="13">
                  <c:v>4.6370967741935484E-2</c:v>
                </c:pt>
                <c:pt idx="14">
                  <c:v>0.35080645161290325</c:v>
                </c:pt>
                <c:pt idx="15">
                  <c:v>0.21572580645161291</c:v>
                </c:pt>
                <c:pt idx="16">
                  <c:v>7.6612903225806453E-2</c:v>
                </c:pt>
                <c:pt idx="17">
                  <c:v>0</c:v>
                </c:pt>
                <c:pt idx="18">
                  <c:v>8.2661290322580641E-2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A5-46A4-8F50-8604651DC3B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A5-46A4-8F50-8604651DC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9.36'!$S$63:$S$79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9.36'!$Y$44:$Y$60</c:f>
              <c:numCache>
                <c:formatCode>#,##0</c:formatCode>
                <c:ptCount val="17"/>
                <c:pt idx="0">
                  <c:v>0</c:v>
                </c:pt>
                <c:pt idx="1">
                  <c:v>4</c:v>
                </c:pt>
                <c:pt idx="2">
                  <c:v>25</c:v>
                </c:pt>
                <c:pt idx="3">
                  <c:v>10</c:v>
                </c:pt>
                <c:pt idx="4">
                  <c:v>27</c:v>
                </c:pt>
                <c:pt idx="5">
                  <c:v>33</c:v>
                </c:pt>
                <c:pt idx="6">
                  <c:v>41</c:v>
                </c:pt>
                <c:pt idx="7">
                  <c:v>32</c:v>
                </c:pt>
                <c:pt idx="8">
                  <c:v>61</c:v>
                </c:pt>
                <c:pt idx="9">
                  <c:v>38</c:v>
                </c:pt>
                <c:pt idx="10">
                  <c:v>9</c:v>
                </c:pt>
                <c:pt idx="11">
                  <c:v>21</c:v>
                </c:pt>
                <c:pt idx="12">
                  <c:v>9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68-4E4C-B196-4FC6A06CEF87}"/>
            </c:ext>
          </c:extLst>
        </c:ser>
        <c:ser>
          <c:idx val="1"/>
          <c:order val="1"/>
          <c:tx>
            <c:strRef>
              <c:f>'Table 9.36'!$S$62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9.36'!$S$63:$S$79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9.36'!$Y$63:$Y$79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31</c:v>
                </c:pt>
                <c:pt idx="3">
                  <c:v>34</c:v>
                </c:pt>
                <c:pt idx="4">
                  <c:v>35</c:v>
                </c:pt>
                <c:pt idx="5">
                  <c:v>37</c:v>
                </c:pt>
                <c:pt idx="6">
                  <c:v>20</c:v>
                </c:pt>
                <c:pt idx="7">
                  <c:v>37</c:v>
                </c:pt>
                <c:pt idx="8">
                  <c:v>48</c:v>
                </c:pt>
                <c:pt idx="9">
                  <c:v>33</c:v>
                </c:pt>
                <c:pt idx="10">
                  <c:v>24</c:v>
                </c:pt>
                <c:pt idx="11">
                  <c:v>12</c:v>
                </c:pt>
                <c:pt idx="12">
                  <c:v>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68-4E4C-B196-4FC6A06CE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9.36'!$S$83:$S$90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9.36'!$Y$83:$Y$90</c:f>
              <c:numCache>
                <c:formatCode>#,##0</c:formatCode>
                <c:ptCount val="8"/>
                <c:pt idx="0">
                  <c:v>16</c:v>
                </c:pt>
                <c:pt idx="1">
                  <c:v>19</c:v>
                </c:pt>
                <c:pt idx="2">
                  <c:v>28</c:v>
                </c:pt>
                <c:pt idx="3">
                  <c:v>32</c:v>
                </c:pt>
                <c:pt idx="4">
                  <c:v>5</c:v>
                </c:pt>
                <c:pt idx="5">
                  <c:v>6</c:v>
                </c:pt>
                <c:pt idx="6">
                  <c:v>16</c:v>
                </c:pt>
                <c:pt idx="7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AA-4508-B7F6-56AD99FC70F9}"/>
            </c:ext>
          </c:extLst>
        </c:ser>
        <c:ser>
          <c:idx val="1"/>
          <c:order val="1"/>
          <c:tx>
            <c:strRef>
              <c:f>'Table 9.36'!$S$92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9.36'!$S$83:$S$90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9.36'!$Y$93:$Y$100</c:f>
              <c:numCache>
                <c:formatCode>#,##0</c:formatCode>
                <c:ptCount val="8"/>
                <c:pt idx="0">
                  <c:v>7</c:v>
                </c:pt>
                <c:pt idx="1">
                  <c:v>32</c:v>
                </c:pt>
                <c:pt idx="2">
                  <c:v>0</c:v>
                </c:pt>
                <c:pt idx="3">
                  <c:v>81</c:v>
                </c:pt>
                <c:pt idx="4">
                  <c:v>24</c:v>
                </c:pt>
                <c:pt idx="5">
                  <c:v>4</c:v>
                </c:pt>
                <c:pt idx="6">
                  <c:v>6</c:v>
                </c:pt>
                <c:pt idx="7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AA-4508-B7F6-56AD99FC70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9.36'!$S$1</c:f>
              <c:strCache>
                <c:ptCount val="1"/>
                <c:pt idx="0">
                  <c:v>Kowanyama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9.36'!$U$8:$Y$8</c:f>
              <c:numCache>
                <c:formatCode>#,##0</c:formatCode>
                <c:ptCount val="5"/>
                <c:pt idx="1">
                  <c:v>21785</c:v>
                </c:pt>
                <c:pt idx="2">
                  <c:v>20786</c:v>
                </c:pt>
                <c:pt idx="3">
                  <c:v>20904.55</c:v>
                </c:pt>
                <c:pt idx="4">
                  <c:v>21377.57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36-4A26-8F2A-857772EEBAF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36-4A26-8F2A-857772EEBA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9.36'!$S$4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9.36'!$V$4:$Z$4</c:f>
              <c:numCache>
                <c:formatCode>#,##0</c:formatCode>
                <c:ptCount val="5"/>
                <c:pt idx="0">
                  <c:v>475</c:v>
                </c:pt>
                <c:pt idx="1">
                  <c:v>574</c:v>
                </c:pt>
                <c:pt idx="2">
                  <c:v>572</c:v>
                </c:pt>
                <c:pt idx="3">
                  <c:v>613</c:v>
                </c:pt>
                <c:pt idx="4">
                  <c:v>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99-46E7-BEAE-435AFAD1BE06}"/>
            </c:ext>
          </c:extLst>
        </c:ser>
        <c:ser>
          <c:idx val="1"/>
          <c:order val="1"/>
          <c:tx>
            <c:strRef>
              <c:f>'Table 9.36'!$S$7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9.36'!$V$7:$Z$7</c:f>
              <c:numCache>
                <c:formatCode>#,##0</c:formatCode>
                <c:ptCount val="5"/>
                <c:pt idx="0">
                  <c:v>346</c:v>
                </c:pt>
                <c:pt idx="1">
                  <c:v>384</c:v>
                </c:pt>
                <c:pt idx="2">
                  <c:v>403</c:v>
                </c:pt>
                <c:pt idx="3">
                  <c:v>429</c:v>
                </c:pt>
                <c:pt idx="4">
                  <c:v>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99-46E7-BEAE-435AFAD1BE06}"/>
            </c:ext>
          </c:extLst>
        </c:ser>
        <c:ser>
          <c:idx val="2"/>
          <c:order val="2"/>
          <c:tx>
            <c:strRef>
              <c:f>'Table 9.36'!$S$11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9.36'!$V$11:$Z$11</c:f>
              <c:numCache>
                <c:formatCode>#,##0</c:formatCode>
                <c:ptCount val="5"/>
                <c:pt idx="0">
                  <c:v>464</c:v>
                </c:pt>
                <c:pt idx="1">
                  <c:v>559</c:v>
                </c:pt>
                <c:pt idx="2">
                  <c:v>562</c:v>
                </c:pt>
                <c:pt idx="3">
                  <c:v>605</c:v>
                </c:pt>
                <c:pt idx="4">
                  <c:v>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99-46E7-BEAE-435AFAD1BE06}"/>
            </c:ext>
          </c:extLst>
        </c:ser>
        <c:ser>
          <c:idx val="3"/>
          <c:order val="3"/>
          <c:tx>
            <c:strRef>
              <c:f>'Table 9.36'!$S$12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9.36'!$V$12:$Z$12</c:f>
              <c:numCache>
                <c:formatCode>#,##0</c:formatCode>
                <c:ptCount val="5"/>
                <c:pt idx="0">
                  <c:v>9</c:v>
                </c:pt>
                <c:pt idx="1">
                  <c:v>15</c:v>
                </c:pt>
                <c:pt idx="2">
                  <c:v>12</c:v>
                </c:pt>
                <c:pt idx="3">
                  <c:v>4</c:v>
                </c:pt>
                <c:pt idx="4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99-46E7-BEAE-435AFAD1B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9.36'!$S$1</c:f>
              <c:strCache>
                <c:ptCount val="1"/>
                <c:pt idx="0">
                  <c:v>Kowanyama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9.36'!$AB$15:$AB$33</c:f>
              <c:numCache>
                <c:formatCode>0.0%</c:formatCode>
                <c:ptCount val="19"/>
                <c:pt idx="0">
                  <c:v>1.2096774193548387E-2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2.8225806451612902E-2</c:v>
                </c:pt>
                <c:pt idx="5">
                  <c:v>0</c:v>
                </c:pt>
                <c:pt idx="6">
                  <c:v>7.459677419354839E-2</c:v>
                </c:pt>
                <c:pt idx="7">
                  <c:v>6.0483870967741937E-2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2.620967741935484E-2</c:v>
                </c:pt>
                <c:pt idx="12">
                  <c:v>1.2096774193548387E-2</c:v>
                </c:pt>
                <c:pt idx="13">
                  <c:v>4.6370967741935484E-2</c:v>
                </c:pt>
                <c:pt idx="14">
                  <c:v>0.35080645161290325</c:v>
                </c:pt>
                <c:pt idx="15">
                  <c:v>0.21572580645161291</c:v>
                </c:pt>
                <c:pt idx="16">
                  <c:v>7.6612903225806453E-2</c:v>
                </c:pt>
                <c:pt idx="17">
                  <c:v>0</c:v>
                </c:pt>
                <c:pt idx="18">
                  <c:v>8.2661290322580641E-2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E1-474B-810D-07DC347E48D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E1-474B-810D-07DC347E48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9.36'!$S$63:$S$79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9.36'!$Z$44:$Z$60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12</c:v>
                </c:pt>
                <c:pt idx="3">
                  <c:v>11</c:v>
                </c:pt>
                <c:pt idx="4">
                  <c:v>29</c:v>
                </c:pt>
                <c:pt idx="5">
                  <c:v>23</c:v>
                </c:pt>
                <c:pt idx="6">
                  <c:v>31</c:v>
                </c:pt>
                <c:pt idx="7">
                  <c:v>16</c:v>
                </c:pt>
                <c:pt idx="8">
                  <c:v>48</c:v>
                </c:pt>
                <c:pt idx="9">
                  <c:v>36</c:v>
                </c:pt>
                <c:pt idx="10">
                  <c:v>9</c:v>
                </c:pt>
                <c:pt idx="11">
                  <c:v>19</c:v>
                </c:pt>
                <c:pt idx="12">
                  <c:v>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D6-40A1-80A1-BCB062500464}"/>
            </c:ext>
          </c:extLst>
        </c:ser>
        <c:ser>
          <c:idx val="1"/>
          <c:order val="1"/>
          <c:tx>
            <c:strRef>
              <c:f>'Table 9.36'!$S$62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9.36'!$S$63:$S$79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9.36'!$Z$63:$Z$79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24</c:v>
                </c:pt>
                <c:pt idx="3">
                  <c:v>26</c:v>
                </c:pt>
                <c:pt idx="4">
                  <c:v>39</c:v>
                </c:pt>
                <c:pt idx="5">
                  <c:v>32</c:v>
                </c:pt>
                <c:pt idx="6">
                  <c:v>19</c:v>
                </c:pt>
                <c:pt idx="7">
                  <c:v>22</c:v>
                </c:pt>
                <c:pt idx="8">
                  <c:v>33</c:v>
                </c:pt>
                <c:pt idx="9">
                  <c:v>26</c:v>
                </c:pt>
                <c:pt idx="10">
                  <c:v>16</c:v>
                </c:pt>
                <c:pt idx="11">
                  <c:v>9</c:v>
                </c:pt>
                <c:pt idx="12">
                  <c:v>6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D6-40A1-80A1-BCB062500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9.36'!$Z$83:$Z$90</c:f>
              <c:numCache>
                <c:formatCode>#,##0</c:formatCode>
                <c:ptCount val="8"/>
                <c:pt idx="0">
                  <c:v>17</c:v>
                </c:pt>
                <c:pt idx="1">
                  <c:v>23</c:v>
                </c:pt>
                <c:pt idx="2">
                  <c:v>29</c:v>
                </c:pt>
                <c:pt idx="3">
                  <c:v>30</c:v>
                </c:pt>
                <c:pt idx="4">
                  <c:v>6</c:v>
                </c:pt>
                <c:pt idx="5">
                  <c:v>0</c:v>
                </c:pt>
                <c:pt idx="6">
                  <c:v>10</c:v>
                </c:pt>
                <c:pt idx="7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AA-41CA-BD01-A5EDF91E5A14}"/>
            </c:ext>
          </c:extLst>
        </c:ser>
        <c:ser>
          <c:idx val="1"/>
          <c:order val="1"/>
          <c:tx>
            <c:strRef>
              <c:f>'Table 9.36'!$S$92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9.36'!$S$83:$S$90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9.36'!$Z$93:$Z$100</c:f>
              <c:numCache>
                <c:formatCode>#,##0</c:formatCode>
                <c:ptCount val="8"/>
                <c:pt idx="0">
                  <c:v>10</c:v>
                </c:pt>
                <c:pt idx="1">
                  <c:v>23</c:v>
                </c:pt>
                <c:pt idx="2">
                  <c:v>0</c:v>
                </c:pt>
                <c:pt idx="3">
                  <c:v>68</c:v>
                </c:pt>
                <c:pt idx="4">
                  <c:v>18</c:v>
                </c:pt>
                <c:pt idx="5">
                  <c:v>5</c:v>
                </c:pt>
                <c:pt idx="6">
                  <c:v>6</c:v>
                </c:pt>
                <c:pt idx="7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AA-41CA-BD01-A5EDF91E5A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9.4'!$V$4:$Z$4</c:f>
              <c:numCache>
                <c:formatCode>#,##0</c:formatCode>
                <c:ptCount val="5"/>
                <c:pt idx="0">
                  <c:v>1859</c:v>
                </c:pt>
                <c:pt idx="1">
                  <c:v>2009</c:v>
                </c:pt>
                <c:pt idx="2">
                  <c:v>2661</c:v>
                </c:pt>
                <c:pt idx="3">
                  <c:v>2275</c:v>
                </c:pt>
                <c:pt idx="4">
                  <c:v>2536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11-4956-BA4F-9A444A7F84B2}"/>
            </c:ext>
          </c:extLst>
        </c:ser>
        <c:ser>
          <c:idx val="1"/>
          <c:order val="1"/>
          <c:tx>
            <c:strRef>
              <c:f>'Table 9.4'!$S$7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9.4'!$V$7:$Z$7</c:f>
              <c:numCache>
                <c:formatCode>#,##0</c:formatCode>
                <c:ptCount val="5"/>
                <c:pt idx="0">
                  <c:v>1285</c:v>
                </c:pt>
                <c:pt idx="1">
                  <c:v>1360</c:v>
                </c:pt>
                <c:pt idx="2">
                  <c:v>1811</c:v>
                </c:pt>
                <c:pt idx="3">
                  <c:v>1547</c:v>
                </c:pt>
                <c:pt idx="4">
                  <c:v>1746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11-4956-BA4F-9A444A7F84B2}"/>
            </c:ext>
          </c:extLst>
        </c:ser>
        <c:ser>
          <c:idx val="2"/>
          <c:order val="2"/>
          <c:tx>
            <c:strRef>
              <c:f>'Table 9.4'!$S$11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9.4'!$V$11:$Z$11</c:f>
              <c:numCache>
                <c:formatCode>#,##0</c:formatCode>
                <c:ptCount val="5"/>
                <c:pt idx="0">
                  <c:v>1516</c:v>
                </c:pt>
                <c:pt idx="1">
                  <c:v>1608</c:v>
                </c:pt>
                <c:pt idx="2">
                  <c:v>2000</c:v>
                </c:pt>
                <c:pt idx="3">
                  <c:v>1776</c:v>
                </c:pt>
                <c:pt idx="4">
                  <c:v>1916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11-4956-BA4F-9A444A7F84B2}"/>
            </c:ext>
          </c:extLst>
        </c:ser>
        <c:ser>
          <c:idx val="3"/>
          <c:order val="3"/>
          <c:tx>
            <c:strRef>
              <c:f>'Table 9.4'!$S$12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9.4'!$V$12:$Z$12</c:f>
              <c:numCache>
                <c:formatCode>#,##0</c:formatCode>
                <c:ptCount val="5"/>
                <c:pt idx="0">
                  <c:v>341</c:v>
                </c:pt>
                <c:pt idx="1">
                  <c:v>401</c:v>
                </c:pt>
                <c:pt idx="2">
                  <c:v>657</c:v>
                </c:pt>
                <c:pt idx="3">
                  <c:v>503</c:v>
                </c:pt>
                <c:pt idx="4">
                  <c:v>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11-4956-BA4F-9A444A7F84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9.36'!$S$1</c:f>
              <c:strCache>
                <c:ptCount val="1"/>
                <c:pt idx="0">
                  <c:v>Kowanyama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9.36'!$V$8:$Z$8</c:f>
              <c:numCache>
                <c:formatCode>#,##0</c:formatCode>
                <c:ptCount val="5"/>
                <c:pt idx="0">
                  <c:v>21785</c:v>
                </c:pt>
                <c:pt idx="1">
                  <c:v>20786</c:v>
                </c:pt>
                <c:pt idx="2">
                  <c:v>20904.55</c:v>
                </c:pt>
                <c:pt idx="3">
                  <c:v>21377.57</c:v>
                </c:pt>
                <c:pt idx="4">
                  <c:v>25038.080000000002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9D-434A-91C5-EB70FD9E810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42360.26</c:v>
                </c:pt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9D-434A-91C5-EB70FD9E8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9.37'!$S$4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9.37'!$U$2:$Y$2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9.37'!$U$4:$Y$4</c:f>
              <c:numCache>
                <c:formatCode>#,##0</c:formatCode>
                <c:ptCount val="5"/>
                <c:pt idx="1">
                  <c:v>25661</c:v>
                </c:pt>
                <c:pt idx="2">
                  <c:v>26882</c:v>
                </c:pt>
                <c:pt idx="3">
                  <c:v>28793</c:v>
                </c:pt>
                <c:pt idx="4">
                  <c:v>28953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78-4BC2-A077-88EAD6513440}"/>
            </c:ext>
          </c:extLst>
        </c:ser>
        <c:ser>
          <c:idx val="1"/>
          <c:order val="1"/>
          <c:tx>
            <c:strRef>
              <c:f>'Table 9.37'!$S$7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9.37'!$U$2:$Y$2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9.37'!$U$7:$Y$7</c:f>
              <c:numCache>
                <c:formatCode>#,##0</c:formatCode>
                <c:ptCount val="5"/>
                <c:pt idx="1">
                  <c:v>18532</c:v>
                </c:pt>
                <c:pt idx="2">
                  <c:v>19172</c:v>
                </c:pt>
                <c:pt idx="3">
                  <c:v>20100</c:v>
                </c:pt>
                <c:pt idx="4">
                  <c:v>20399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78-4BC2-A077-88EAD6513440}"/>
            </c:ext>
          </c:extLst>
        </c:ser>
        <c:ser>
          <c:idx val="2"/>
          <c:order val="2"/>
          <c:tx>
            <c:strRef>
              <c:f>'Table 9.37'!$S$11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9.37'!$U$2:$Y$2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9.37'!$U$11:$Y$11</c:f>
              <c:numCache>
                <c:formatCode>#,##0</c:formatCode>
                <c:ptCount val="5"/>
                <c:pt idx="1">
                  <c:v>22668</c:v>
                </c:pt>
                <c:pt idx="2">
                  <c:v>23744</c:v>
                </c:pt>
                <c:pt idx="3">
                  <c:v>25494</c:v>
                </c:pt>
                <c:pt idx="4">
                  <c:v>25743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78-4BC2-A077-88EAD6513440}"/>
            </c:ext>
          </c:extLst>
        </c:ser>
        <c:ser>
          <c:idx val="3"/>
          <c:order val="3"/>
          <c:tx>
            <c:strRef>
              <c:f>'Table 9.37'!$S$12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9.37'!$U$2:$Y$2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9.37'!$U$12:$Y$12</c:f>
              <c:numCache>
                <c:formatCode>#,##0</c:formatCode>
                <c:ptCount val="5"/>
                <c:pt idx="1">
                  <c:v>2996</c:v>
                </c:pt>
                <c:pt idx="2">
                  <c:v>3138</c:v>
                </c:pt>
                <c:pt idx="3">
                  <c:v>3300</c:v>
                </c:pt>
                <c:pt idx="4">
                  <c:v>3207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78-4BC2-A077-88EAD65134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9.37'!$S$1</c:f>
              <c:strCache>
                <c:ptCount val="1"/>
                <c:pt idx="0">
                  <c:v>Livingstone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9.37'!$AB$15:$AB$33</c:f>
              <c:numCache>
                <c:formatCode>0.0%</c:formatCode>
                <c:ptCount val="19"/>
                <c:pt idx="0">
                  <c:v>3.5280997600621811E-2</c:v>
                </c:pt>
                <c:pt idx="1">
                  <c:v>5.6030549829340005E-2</c:v>
                </c:pt>
                <c:pt idx="2">
                  <c:v>3.6092055016728061E-2</c:v>
                </c:pt>
                <c:pt idx="3">
                  <c:v>1.2706566185664561E-2</c:v>
                </c:pt>
                <c:pt idx="4">
                  <c:v>9.8813828528944617E-2</c:v>
                </c:pt>
                <c:pt idx="5">
                  <c:v>2.5818661079382244E-2</c:v>
                </c:pt>
                <c:pt idx="6">
                  <c:v>7.8571187185292823E-2</c:v>
                </c:pt>
                <c:pt idx="7">
                  <c:v>7.3603460511642058E-2</c:v>
                </c:pt>
                <c:pt idx="8">
                  <c:v>3.5179615423608528E-2</c:v>
                </c:pt>
                <c:pt idx="9">
                  <c:v>2.7711128383630158E-3</c:v>
                </c:pt>
                <c:pt idx="10">
                  <c:v>2.8420803622723124E-2</c:v>
                </c:pt>
                <c:pt idx="11">
                  <c:v>2.3655841303098914E-2</c:v>
                </c:pt>
                <c:pt idx="12">
                  <c:v>4.9204149910445742E-2</c:v>
                </c:pt>
                <c:pt idx="13">
                  <c:v>7.9686391132438916E-2</c:v>
                </c:pt>
                <c:pt idx="14">
                  <c:v>5.461119935115407E-2</c:v>
                </c:pt>
                <c:pt idx="15">
                  <c:v>9.2021222669054784E-2</c:v>
                </c:pt>
                <c:pt idx="16">
                  <c:v>0.1061809333919097</c:v>
                </c:pt>
                <c:pt idx="17">
                  <c:v>1.2098273123584875E-2</c:v>
                </c:pt>
                <c:pt idx="18">
                  <c:v>4.9339326146463448E-2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FE-4429-86DA-00A91D36A54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FE-4429-86DA-00A91D36A5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9.37'!$S$63:$S$79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9.37'!$Y$44:$Y$60</c:f>
              <c:numCache>
                <c:formatCode>#,##0</c:formatCode>
                <c:ptCount val="17"/>
                <c:pt idx="0">
                  <c:v>42</c:v>
                </c:pt>
                <c:pt idx="1">
                  <c:v>424</c:v>
                </c:pt>
                <c:pt idx="2">
                  <c:v>958</c:v>
                </c:pt>
                <c:pt idx="3">
                  <c:v>1184</c:v>
                </c:pt>
                <c:pt idx="4">
                  <c:v>1465</c:v>
                </c:pt>
                <c:pt idx="5">
                  <c:v>1446</c:v>
                </c:pt>
                <c:pt idx="6">
                  <c:v>1545</c:v>
                </c:pt>
                <c:pt idx="7">
                  <c:v>1445</c:v>
                </c:pt>
                <c:pt idx="8">
                  <c:v>1507</c:v>
                </c:pt>
                <c:pt idx="9">
                  <c:v>1487</c:v>
                </c:pt>
                <c:pt idx="10">
                  <c:v>1567</c:v>
                </c:pt>
                <c:pt idx="11">
                  <c:v>1209</c:v>
                </c:pt>
                <c:pt idx="12">
                  <c:v>593</c:v>
                </c:pt>
                <c:pt idx="13">
                  <c:v>197</c:v>
                </c:pt>
                <c:pt idx="14">
                  <c:v>91</c:v>
                </c:pt>
                <c:pt idx="15">
                  <c:v>40</c:v>
                </c:pt>
                <c:pt idx="16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66-44BC-BB84-63070C2E3BB4}"/>
            </c:ext>
          </c:extLst>
        </c:ser>
        <c:ser>
          <c:idx val="1"/>
          <c:order val="1"/>
          <c:tx>
            <c:strRef>
              <c:f>'Table 9.37'!$S$62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9.37'!$S$63:$S$79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9.37'!$Y$63:$Y$79</c:f>
              <c:numCache>
                <c:formatCode>#,##0</c:formatCode>
                <c:ptCount val="17"/>
                <c:pt idx="0">
                  <c:v>46</c:v>
                </c:pt>
                <c:pt idx="1">
                  <c:v>488</c:v>
                </c:pt>
                <c:pt idx="2">
                  <c:v>1045</c:v>
                </c:pt>
                <c:pt idx="3">
                  <c:v>1049</c:v>
                </c:pt>
                <c:pt idx="4">
                  <c:v>1211</c:v>
                </c:pt>
                <c:pt idx="5">
                  <c:v>1195</c:v>
                </c:pt>
                <c:pt idx="6">
                  <c:v>1299</c:v>
                </c:pt>
                <c:pt idx="7">
                  <c:v>1299</c:v>
                </c:pt>
                <c:pt idx="8">
                  <c:v>1614</c:v>
                </c:pt>
                <c:pt idx="9">
                  <c:v>1440</c:v>
                </c:pt>
                <c:pt idx="10">
                  <c:v>1466</c:v>
                </c:pt>
                <c:pt idx="11">
                  <c:v>901</c:v>
                </c:pt>
                <c:pt idx="12">
                  <c:v>394</c:v>
                </c:pt>
                <c:pt idx="13">
                  <c:v>152</c:v>
                </c:pt>
                <c:pt idx="14">
                  <c:v>62</c:v>
                </c:pt>
                <c:pt idx="15">
                  <c:v>53</c:v>
                </c:pt>
                <c:pt idx="16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66-44BC-BB84-63070C2E3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9.37'!$S$83:$S$90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9.37'!$Y$83:$Y$90</c:f>
              <c:numCache>
                <c:formatCode>#,##0</c:formatCode>
                <c:ptCount val="8"/>
                <c:pt idx="0">
                  <c:v>843</c:v>
                </c:pt>
                <c:pt idx="1">
                  <c:v>908</c:v>
                </c:pt>
                <c:pt idx="2">
                  <c:v>2581</c:v>
                </c:pt>
                <c:pt idx="3">
                  <c:v>521</c:v>
                </c:pt>
                <c:pt idx="4">
                  <c:v>295</c:v>
                </c:pt>
                <c:pt idx="5">
                  <c:v>396</c:v>
                </c:pt>
                <c:pt idx="6">
                  <c:v>1842</c:v>
                </c:pt>
                <c:pt idx="7">
                  <c:v>1312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6D-4A59-ADAB-451253A40D63}"/>
            </c:ext>
          </c:extLst>
        </c:ser>
        <c:ser>
          <c:idx val="1"/>
          <c:order val="1"/>
          <c:tx>
            <c:strRef>
              <c:f>'Table 9.37'!$S$92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9.37'!$S$83:$S$90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9.37'!$Y$93:$Y$100</c:f>
              <c:numCache>
                <c:formatCode>#,##0</c:formatCode>
                <c:ptCount val="8"/>
                <c:pt idx="0">
                  <c:v>678</c:v>
                </c:pt>
                <c:pt idx="1">
                  <c:v>1796</c:v>
                </c:pt>
                <c:pt idx="2">
                  <c:v>374</c:v>
                </c:pt>
                <c:pt idx="3">
                  <c:v>1601</c:v>
                </c:pt>
                <c:pt idx="4">
                  <c:v>1874</c:v>
                </c:pt>
                <c:pt idx="5">
                  <c:v>1024</c:v>
                </c:pt>
                <c:pt idx="6">
                  <c:v>193</c:v>
                </c:pt>
                <c:pt idx="7">
                  <c:v>640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6D-4A59-ADAB-451253A40D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9.37'!$S$1</c:f>
              <c:strCache>
                <c:ptCount val="1"/>
                <c:pt idx="0">
                  <c:v>Livingstone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9.37'!$U$8:$Y$8</c:f>
              <c:numCache>
                <c:formatCode>#,##0</c:formatCode>
                <c:ptCount val="5"/>
                <c:pt idx="1">
                  <c:v>44493</c:v>
                </c:pt>
                <c:pt idx="2">
                  <c:v>45001.63</c:v>
                </c:pt>
                <c:pt idx="3">
                  <c:v>46559</c:v>
                </c:pt>
                <c:pt idx="4">
                  <c:v>49583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EA-4930-B6A4-9469D569B5A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EA-4930-B6A4-9469D569B5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9.37'!$S$4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9.37'!$V$4:$Z$4</c:f>
              <c:numCache>
                <c:formatCode>#,##0</c:formatCode>
                <c:ptCount val="5"/>
                <c:pt idx="0">
                  <c:v>25661</c:v>
                </c:pt>
                <c:pt idx="1">
                  <c:v>26882</c:v>
                </c:pt>
                <c:pt idx="2">
                  <c:v>28793</c:v>
                </c:pt>
                <c:pt idx="3">
                  <c:v>28953</c:v>
                </c:pt>
                <c:pt idx="4">
                  <c:v>29587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F2-4C37-A28B-EBBF90C26665}"/>
            </c:ext>
          </c:extLst>
        </c:ser>
        <c:ser>
          <c:idx val="1"/>
          <c:order val="1"/>
          <c:tx>
            <c:strRef>
              <c:f>'Table 9.37'!$S$7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9.37'!$V$7:$Z$7</c:f>
              <c:numCache>
                <c:formatCode>#,##0</c:formatCode>
                <c:ptCount val="5"/>
                <c:pt idx="0">
                  <c:v>18532</c:v>
                </c:pt>
                <c:pt idx="1">
                  <c:v>19172</c:v>
                </c:pt>
                <c:pt idx="2">
                  <c:v>20100</c:v>
                </c:pt>
                <c:pt idx="3">
                  <c:v>20399</c:v>
                </c:pt>
                <c:pt idx="4">
                  <c:v>21172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F2-4C37-A28B-EBBF90C26665}"/>
            </c:ext>
          </c:extLst>
        </c:ser>
        <c:ser>
          <c:idx val="2"/>
          <c:order val="2"/>
          <c:tx>
            <c:strRef>
              <c:f>'Table 9.37'!$S$11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9.37'!$V$11:$Z$11</c:f>
              <c:numCache>
                <c:formatCode>#,##0</c:formatCode>
                <c:ptCount val="5"/>
                <c:pt idx="0">
                  <c:v>22668</c:v>
                </c:pt>
                <c:pt idx="1">
                  <c:v>23744</c:v>
                </c:pt>
                <c:pt idx="2">
                  <c:v>25494</c:v>
                </c:pt>
                <c:pt idx="3">
                  <c:v>25743</c:v>
                </c:pt>
                <c:pt idx="4">
                  <c:v>26256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F2-4C37-A28B-EBBF90C26665}"/>
            </c:ext>
          </c:extLst>
        </c:ser>
        <c:ser>
          <c:idx val="3"/>
          <c:order val="3"/>
          <c:tx>
            <c:strRef>
              <c:f>'Table 9.37'!$S$12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9.37'!$V$12:$Z$12</c:f>
              <c:numCache>
                <c:formatCode>#,##0</c:formatCode>
                <c:ptCount val="5"/>
                <c:pt idx="0">
                  <c:v>2996</c:v>
                </c:pt>
                <c:pt idx="1">
                  <c:v>3138</c:v>
                </c:pt>
                <c:pt idx="2">
                  <c:v>3300</c:v>
                </c:pt>
                <c:pt idx="3">
                  <c:v>3207</c:v>
                </c:pt>
                <c:pt idx="4">
                  <c:v>3332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3F2-4C37-A28B-EBBF90C26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9.37'!$S$1</c:f>
              <c:strCache>
                <c:ptCount val="1"/>
                <c:pt idx="0">
                  <c:v>Livingstone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9.37'!$AB$15:$AB$33</c:f>
              <c:numCache>
                <c:formatCode>0.0%</c:formatCode>
                <c:ptCount val="19"/>
                <c:pt idx="0">
                  <c:v>3.5280997600621811E-2</c:v>
                </c:pt>
                <c:pt idx="1">
                  <c:v>5.6030549829340005E-2</c:v>
                </c:pt>
                <c:pt idx="2">
                  <c:v>3.6092055016728061E-2</c:v>
                </c:pt>
                <c:pt idx="3">
                  <c:v>1.2706566185664561E-2</c:v>
                </c:pt>
                <c:pt idx="4">
                  <c:v>9.8813828528944617E-2</c:v>
                </c:pt>
                <c:pt idx="5">
                  <c:v>2.5818661079382244E-2</c:v>
                </c:pt>
                <c:pt idx="6">
                  <c:v>7.8571187185292823E-2</c:v>
                </c:pt>
                <c:pt idx="7">
                  <c:v>7.3603460511642058E-2</c:v>
                </c:pt>
                <c:pt idx="8">
                  <c:v>3.5179615423608528E-2</c:v>
                </c:pt>
                <c:pt idx="9">
                  <c:v>2.7711128383630158E-3</c:v>
                </c:pt>
                <c:pt idx="10">
                  <c:v>2.8420803622723124E-2</c:v>
                </c:pt>
                <c:pt idx="11">
                  <c:v>2.3655841303098914E-2</c:v>
                </c:pt>
                <c:pt idx="12">
                  <c:v>4.9204149910445742E-2</c:v>
                </c:pt>
                <c:pt idx="13">
                  <c:v>7.9686391132438916E-2</c:v>
                </c:pt>
                <c:pt idx="14">
                  <c:v>5.461119935115407E-2</c:v>
                </c:pt>
                <c:pt idx="15">
                  <c:v>9.2021222669054784E-2</c:v>
                </c:pt>
                <c:pt idx="16">
                  <c:v>0.1061809333919097</c:v>
                </c:pt>
                <c:pt idx="17">
                  <c:v>1.2098273123584875E-2</c:v>
                </c:pt>
                <c:pt idx="18">
                  <c:v>4.9339326146463448E-2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A7-4777-83BB-82AB9DC9B5C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A7-4777-83BB-82AB9DC9B5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9.37'!$S$63:$S$79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9.37'!$Z$44:$Z$60</c:f>
              <c:numCache>
                <c:formatCode>#,##0</c:formatCode>
                <c:ptCount val="17"/>
                <c:pt idx="0">
                  <c:v>31</c:v>
                </c:pt>
                <c:pt idx="1">
                  <c:v>468</c:v>
                </c:pt>
                <c:pt idx="2">
                  <c:v>883</c:v>
                </c:pt>
                <c:pt idx="3">
                  <c:v>1161</c:v>
                </c:pt>
                <c:pt idx="4">
                  <c:v>1495</c:v>
                </c:pt>
                <c:pt idx="5">
                  <c:v>1465</c:v>
                </c:pt>
                <c:pt idx="6">
                  <c:v>1564</c:v>
                </c:pt>
                <c:pt idx="7">
                  <c:v>1413</c:v>
                </c:pt>
                <c:pt idx="8">
                  <c:v>1532</c:v>
                </c:pt>
                <c:pt idx="9">
                  <c:v>1504</c:v>
                </c:pt>
                <c:pt idx="10">
                  <c:v>1569</c:v>
                </c:pt>
                <c:pt idx="11">
                  <c:v>1322</c:v>
                </c:pt>
                <c:pt idx="12">
                  <c:v>647</c:v>
                </c:pt>
                <c:pt idx="13">
                  <c:v>240</c:v>
                </c:pt>
                <c:pt idx="14">
                  <c:v>99</c:v>
                </c:pt>
                <c:pt idx="15">
                  <c:v>37</c:v>
                </c:pt>
                <c:pt idx="16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95-40EC-B085-DB89380C7FEE}"/>
            </c:ext>
          </c:extLst>
        </c:ser>
        <c:ser>
          <c:idx val="1"/>
          <c:order val="1"/>
          <c:tx>
            <c:strRef>
              <c:f>'Table 9.37'!$S$62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9.37'!$S$63:$S$79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9.37'!$Z$63:$Z$79</c:f>
              <c:numCache>
                <c:formatCode>#,##0</c:formatCode>
                <c:ptCount val="17"/>
                <c:pt idx="0">
                  <c:v>38</c:v>
                </c:pt>
                <c:pt idx="1">
                  <c:v>506</c:v>
                </c:pt>
                <c:pt idx="2">
                  <c:v>978</c:v>
                </c:pt>
                <c:pt idx="3">
                  <c:v>1121</c:v>
                </c:pt>
                <c:pt idx="4">
                  <c:v>1214</c:v>
                </c:pt>
                <c:pt idx="5">
                  <c:v>1187</c:v>
                </c:pt>
                <c:pt idx="6">
                  <c:v>1363</c:v>
                </c:pt>
                <c:pt idx="7">
                  <c:v>1324</c:v>
                </c:pt>
                <c:pt idx="8">
                  <c:v>1601</c:v>
                </c:pt>
                <c:pt idx="9">
                  <c:v>1536</c:v>
                </c:pt>
                <c:pt idx="10">
                  <c:v>1469</c:v>
                </c:pt>
                <c:pt idx="11">
                  <c:v>1025</c:v>
                </c:pt>
                <c:pt idx="12">
                  <c:v>442</c:v>
                </c:pt>
                <c:pt idx="13">
                  <c:v>178</c:v>
                </c:pt>
                <c:pt idx="14">
                  <c:v>69</c:v>
                </c:pt>
                <c:pt idx="15">
                  <c:v>47</c:v>
                </c:pt>
                <c:pt idx="16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95-40EC-B085-DB89380C7F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9.37'!$Z$83:$Z$90</c:f>
              <c:numCache>
                <c:formatCode>#,##0</c:formatCode>
                <c:ptCount val="8"/>
                <c:pt idx="0">
                  <c:v>864</c:v>
                </c:pt>
                <c:pt idx="1">
                  <c:v>920</c:v>
                </c:pt>
                <c:pt idx="2">
                  <c:v>2699</c:v>
                </c:pt>
                <c:pt idx="3">
                  <c:v>561</c:v>
                </c:pt>
                <c:pt idx="4">
                  <c:v>297</c:v>
                </c:pt>
                <c:pt idx="5">
                  <c:v>410</c:v>
                </c:pt>
                <c:pt idx="6">
                  <c:v>1905</c:v>
                </c:pt>
                <c:pt idx="7">
                  <c:v>1301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52-4DBD-93D4-E4FF6E76E0C2}"/>
            </c:ext>
          </c:extLst>
        </c:ser>
        <c:ser>
          <c:idx val="1"/>
          <c:order val="1"/>
          <c:tx>
            <c:strRef>
              <c:f>'Table 9.37'!$S$92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9.37'!$S$83:$S$90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9.37'!$Z$93:$Z$100</c:f>
              <c:numCache>
                <c:formatCode>#,##0</c:formatCode>
                <c:ptCount val="8"/>
                <c:pt idx="0">
                  <c:v>704</c:v>
                </c:pt>
                <c:pt idx="1">
                  <c:v>1920</c:v>
                </c:pt>
                <c:pt idx="2">
                  <c:v>375</c:v>
                </c:pt>
                <c:pt idx="3">
                  <c:v>1622</c:v>
                </c:pt>
                <c:pt idx="4">
                  <c:v>1894</c:v>
                </c:pt>
                <c:pt idx="5">
                  <c:v>1020</c:v>
                </c:pt>
                <c:pt idx="6">
                  <c:v>200</c:v>
                </c:pt>
                <c:pt idx="7">
                  <c:v>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52-4DBD-93D4-E4FF6E76E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9.4'!$S$1</c:f>
              <c:strCache>
                <c:ptCount val="1"/>
                <c:pt idx="0">
                  <c:v>Barcaldine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9.4'!$AB$15:$AB$33</c:f>
              <c:numCache>
                <c:formatCode>0.0%</c:formatCode>
                <c:ptCount val="19"/>
                <c:pt idx="0">
                  <c:v>0.23706045041485579</c:v>
                </c:pt>
                <c:pt idx="1">
                  <c:v>9.4824180165942323E-3</c:v>
                </c:pt>
                <c:pt idx="2">
                  <c:v>1.2248123271434215E-2</c:v>
                </c:pt>
                <c:pt idx="3">
                  <c:v>9.4824180165942323E-3</c:v>
                </c:pt>
                <c:pt idx="4">
                  <c:v>4.0300276570525484E-2</c:v>
                </c:pt>
                <c:pt idx="5">
                  <c:v>1.4223627024891347E-2</c:v>
                </c:pt>
                <c:pt idx="6">
                  <c:v>5.0177795337811144E-2</c:v>
                </c:pt>
                <c:pt idx="7">
                  <c:v>3.7139470564994073E-2</c:v>
                </c:pt>
                <c:pt idx="8">
                  <c:v>3.9510075069142635E-2</c:v>
                </c:pt>
                <c:pt idx="9">
                  <c:v>2.3706045041485581E-3</c:v>
                </c:pt>
                <c:pt idx="10">
                  <c:v>1.3038324772817068E-2</c:v>
                </c:pt>
                <c:pt idx="11">
                  <c:v>3.2003160806005529E-2</c:v>
                </c:pt>
                <c:pt idx="12">
                  <c:v>4.8597392335045439E-2</c:v>
                </c:pt>
                <c:pt idx="13">
                  <c:v>3.2793362307388385E-2</c:v>
                </c:pt>
                <c:pt idx="14">
                  <c:v>0.10746740418806795</c:v>
                </c:pt>
                <c:pt idx="15">
                  <c:v>7.0327933623073879E-2</c:v>
                </c:pt>
                <c:pt idx="16">
                  <c:v>9.0478071908336621E-2</c:v>
                </c:pt>
                <c:pt idx="17">
                  <c:v>1.1457921770051362E-2</c:v>
                </c:pt>
                <c:pt idx="18">
                  <c:v>2.3310944290794153E-2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ED-4959-8B4E-9E184559298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ED-4959-8B4E-9E18455929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9.37'!$S$1</c:f>
              <c:strCache>
                <c:ptCount val="1"/>
                <c:pt idx="0">
                  <c:v>Livingstone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9.37'!$V$8:$Z$8</c:f>
              <c:numCache>
                <c:formatCode>#,##0</c:formatCode>
                <c:ptCount val="5"/>
                <c:pt idx="0">
                  <c:v>44493</c:v>
                </c:pt>
                <c:pt idx="1">
                  <c:v>45001.63</c:v>
                </c:pt>
                <c:pt idx="2">
                  <c:v>46559</c:v>
                </c:pt>
                <c:pt idx="3">
                  <c:v>49583</c:v>
                </c:pt>
                <c:pt idx="4">
                  <c:v>49424.59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B1-4510-ADD5-D038A1719D8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42360.26</c:v>
                </c:pt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B1-4510-ADD5-D038A1719D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9.38'!$S$4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9.38'!$U$2:$Y$2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9.38'!$U$4:$Y$4</c:f>
              <c:numCache>
                <c:formatCode>#,##0</c:formatCode>
                <c:ptCount val="5"/>
                <c:pt idx="1">
                  <c:v>327</c:v>
                </c:pt>
                <c:pt idx="2">
                  <c:v>449</c:v>
                </c:pt>
                <c:pt idx="3">
                  <c:v>486</c:v>
                </c:pt>
                <c:pt idx="4">
                  <c:v>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30-42CF-A699-70E55A860BA2}"/>
            </c:ext>
          </c:extLst>
        </c:ser>
        <c:ser>
          <c:idx val="1"/>
          <c:order val="1"/>
          <c:tx>
            <c:strRef>
              <c:f>'Table 9.38'!$S$7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9.38'!$U$2:$Y$2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9.38'!$U$7:$Y$7</c:f>
              <c:numCache>
                <c:formatCode>#,##0</c:formatCode>
                <c:ptCount val="5"/>
                <c:pt idx="1">
                  <c:v>238</c:v>
                </c:pt>
                <c:pt idx="2">
                  <c:v>307</c:v>
                </c:pt>
                <c:pt idx="3">
                  <c:v>313</c:v>
                </c:pt>
                <c:pt idx="4">
                  <c:v>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30-42CF-A699-70E55A860BA2}"/>
            </c:ext>
          </c:extLst>
        </c:ser>
        <c:ser>
          <c:idx val="2"/>
          <c:order val="2"/>
          <c:tx>
            <c:strRef>
              <c:f>'Table 9.38'!$S$11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9.38'!$U$2:$Y$2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9.38'!$U$11:$Y$11</c:f>
              <c:numCache>
                <c:formatCode>#,##0</c:formatCode>
                <c:ptCount val="5"/>
                <c:pt idx="1">
                  <c:v>321</c:v>
                </c:pt>
                <c:pt idx="2">
                  <c:v>435</c:v>
                </c:pt>
                <c:pt idx="3">
                  <c:v>470</c:v>
                </c:pt>
                <c:pt idx="4">
                  <c:v>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30-42CF-A699-70E55A860BA2}"/>
            </c:ext>
          </c:extLst>
        </c:ser>
        <c:ser>
          <c:idx val="3"/>
          <c:order val="3"/>
          <c:tx>
            <c:strRef>
              <c:f>'Table 9.38'!$S$12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9.38'!$U$2:$Y$2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9.38'!$U$12:$Y$12</c:f>
              <c:numCache>
                <c:formatCode>#,##0</c:formatCode>
                <c:ptCount val="5"/>
                <c:pt idx="1">
                  <c:v>6</c:v>
                </c:pt>
                <c:pt idx="2">
                  <c:v>14</c:v>
                </c:pt>
                <c:pt idx="3">
                  <c:v>12</c:v>
                </c:pt>
                <c:pt idx="4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30-42CF-A699-70E55A860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9.38'!$S$1</c:f>
              <c:strCache>
                <c:ptCount val="1"/>
                <c:pt idx="0">
                  <c:v>Lockhart River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9.38'!$AB$15:$AB$33</c:f>
              <c:numCache>
                <c:formatCode>0.0%</c:formatCode>
                <c:ptCount val="19"/>
                <c:pt idx="0">
                  <c:v>3.0985915492957747E-2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7.0422535211267609E-2</c:v>
                </c:pt>
                <c:pt idx="5">
                  <c:v>1.9718309859154931E-2</c:v>
                </c:pt>
                <c:pt idx="6">
                  <c:v>0.10985915492957747</c:v>
                </c:pt>
                <c:pt idx="7">
                  <c:v>0</c:v>
                </c:pt>
                <c:pt idx="8">
                  <c:v>1.6901408450704224E-2</c:v>
                </c:pt>
                <c:pt idx="9">
                  <c:v>0</c:v>
                </c:pt>
                <c:pt idx="10">
                  <c:v>0</c:v>
                </c:pt>
                <c:pt idx="11">
                  <c:v>9.295774647887324E-2</c:v>
                </c:pt>
                <c:pt idx="12">
                  <c:v>4.2253521126760563E-2</c:v>
                </c:pt>
                <c:pt idx="13">
                  <c:v>4.2253521126760563E-2</c:v>
                </c:pt>
                <c:pt idx="14">
                  <c:v>0.26197183098591548</c:v>
                </c:pt>
                <c:pt idx="15">
                  <c:v>0.15492957746478872</c:v>
                </c:pt>
                <c:pt idx="16">
                  <c:v>6.1971830985915494E-2</c:v>
                </c:pt>
                <c:pt idx="17">
                  <c:v>3.0985915492957747E-2</c:v>
                </c:pt>
                <c:pt idx="18">
                  <c:v>5.3521126760563378E-2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9B-4E92-A5D2-67CF3F2E8F8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9B-4E92-A5D2-67CF3F2E8F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9.38'!$S$63:$S$79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9.38'!$Y$44:$Y$60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4</c:v>
                </c:pt>
                <c:pt idx="3">
                  <c:v>19</c:v>
                </c:pt>
                <c:pt idx="4">
                  <c:v>34</c:v>
                </c:pt>
                <c:pt idx="5">
                  <c:v>25</c:v>
                </c:pt>
                <c:pt idx="6">
                  <c:v>15</c:v>
                </c:pt>
                <c:pt idx="7">
                  <c:v>35</c:v>
                </c:pt>
                <c:pt idx="8">
                  <c:v>23</c:v>
                </c:pt>
                <c:pt idx="9">
                  <c:v>18</c:v>
                </c:pt>
                <c:pt idx="10">
                  <c:v>14</c:v>
                </c:pt>
                <c:pt idx="11">
                  <c:v>5</c:v>
                </c:pt>
                <c:pt idx="12">
                  <c:v>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F3-4DBE-8D22-B6C013F60A73}"/>
            </c:ext>
          </c:extLst>
        </c:ser>
        <c:ser>
          <c:idx val="1"/>
          <c:order val="1"/>
          <c:tx>
            <c:strRef>
              <c:f>'Table 9.38'!$S$62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9.38'!$S$63:$S$79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9.38'!$Y$63:$Y$79</c:f>
              <c:numCache>
                <c:formatCode>#,##0</c:formatCode>
                <c:ptCount val="17"/>
                <c:pt idx="0">
                  <c:v>0</c:v>
                </c:pt>
                <c:pt idx="1">
                  <c:v>4</c:v>
                </c:pt>
                <c:pt idx="2">
                  <c:v>18</c:v>
                </c:pt>
                <c:pt idx="3">
                  <c:v>21</c:v>
                </c:pt>
                <c:pt idx="4">
                  <c:v>29</c:v>
                </c:pt>
                <c:pt idx="5">
                  <c:v>20</c:v>
                </c:pt>
                <c:pt idx="6">
                  <c:v>21</c:v>
                </c:pt>
                <c:pt idx="7">
                  <c:v>16</c:v>
                </c:pt>
                <c:pt idx="8">
                  <c:v>25</c:v>
                </c:pt>
                <c:pt idx="9">
                  <c:v>19</c:v>
                </c:pt>
                <c:pt idx="10">
                  <c:v>26</c:v>
                </c:pt>
                <c:pt idx="11">
                  <c:v>6</c:v>
                </c:pt>
                <c:pt idx="12">
                  <c:v>8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F3-4DBE-8D22-B6C013F60A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9.38'!$S$83:$S$90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9.38'!$Y$83:$Y$90</c:f>
              <c:numCache>
                <c:formatCode>#,##0</c:formatCode>
                <c:ptCount val="8"/>
                <c:pt idx="0">
                  <c:v>11</c:v>
                </c:pt>
                <c:pt idx="1">
                  <c:v>28</c:v>
                </c:pt>
                <c:pt idx="2">
                  <c:v>24</c:v>
                </c:pt>
                <c:pt idx="3">
                  <c:v>8</c:v>
                </c:pt>
                <c:pt idx="4">
                  <c:v>4</c:v>
                </c:pt>
                <c:pt idx="5">
                  <c:v>0</c:v>
                </c:pt>
                <c:pt idx="6">
                  <c:v>10</c:v>
                </c:pt>
                <c:pt idx="7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DB-483D-83B3-8476AFC5AF7D}"/>
            </c:ext>
          </c:extLst>
        </c:ser>
        <c:ser>
          <c:idx val="1"/>
          <c:order val="1"/>
          <c:tx>
            <c:strRef>
              <c:f>'Table 9.38'!$S$92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9.38'!$S$83:$S$90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9.38'!$Y$93:$Y$100</c:f>
              <c:numCache>
                <c:formatCode>#,##0</c:formatCode>
                <c:ptCount val="8"/>
                <c:pt idx="0">
                  <c:v>4</c:v>
                </c:pt>
                <c:pt idx="1">
                  <c:v>18</c:v>
                </c:pt>
                <c:pt idx="2">
                  <c:v>0</c:v>
                </c:pt>
                <c:pt idx="3">
                  <c:v>31</c:v>
                </c:pt>
                <c:pt idx="4">
                  <c:v>26</c:v>
                </c:pt>
                <c:pt idx="5">
                  <c:v>4</c:v>
                </c:pt>
                <c:pt idx="6">
                  <c:v>8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DB-483D-83B3-8476AFC5AF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9.38'!$S$1</c:f>
              <c:strCache>
                <c:ptCount val="1"/>
                <c:pt idx="0">
                  <c:v>Lockhart River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9.38'!$U$8:$Y$8</c:f>
              <c:numCache>
                <c:formatCode>#,##0</c:formatCode>
                <c:ptCount val="5"/>
                <c:pt idx="1">
                  <c:v>14933.5</c:v>
                </c:pt>
                <c:pt idx="2">
                  <c:v>17755.22</c:v>
                </c:pt>
                <c:pt idx="3">
                  <c:v>15174.46</c:v>
                </c:pt>
                <c:pt idx="4">
                  <c:v>12293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9F-4237-91A1-85A732BED0F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9F-4237-91A1-85A732BED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9.38'!$S$4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9.38'!$V$4:$Z$4</c:f>
              <c:numCache>
                <c:formatCode>#,##0</c:formatCode>
                <c:ptCount val="5"/>
                <c:pt idx="0">
                  <c:v>327</c:v>
                </c:pt>
                <c:pt idx="1">
                  <c:v>449</c:v>
                </c:pt>
                <c:pt idx="2">
                  <c:v>486</c:v>
                </c:pt>
                <c:pt idx="3">
                  <c:v>411</c:v>
                </c:pt>
                <c:pt idx="4">
                  <c:v>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95-48AB-94CB-8AE315F5E615}"/>
            </c:ext>
          </c:extLst>
        </c:ser>
        <c:ser>
          <c:idx val="1"/>
          <c:order val="1"/>
          <c:tx>
            <c:strRef>
              <c:f>'Table 9.38'!$S$7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9.38'!$V$7:$Z$7</c:f>
              <c:numCache>
                <c:formatCode>#,##0</c:formatCode>
                <c:ptCount val="5"/>
                <c:pt idx="0">
                  <c:v>238</c:v>
                </c:pt>
                <c:pt idx="1">
                  <c:v>307</c:v>
                </c:pt>
                <c:pt idx="2">
                  <c:v>313</c:v>
                </c:pt>
                <c:pt idx="3">
                  <c:v>293</c:v>
                </c:pt>
                <c:pt idx="4">
                  <c:v>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95-48AB-94CB-8AE315F5E615}"/>
            </c:ext>
          </c:extLst>
        </c:ser>
        <c:ser>
          <c:idx val="2"/>
          <c:order val="2"/>
          <c:tx>
            <c:strRef>
              <c:f>'Table 9.38'!$S$11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9.38'!$V$11:$Z$11</c:f>
              <c:numCache>
                <c:formatCode>#,##0</c:formatCode>
                <c:ptCount val="5"/>
                <c:pt idx="0">
                  <c:v>321</c:v>
                </c:pt>
                <c:pt idx="1">
                  <c:v>435</c:v>
                </c:pt>
                <c:pt idx="2">
                  <c:v>470</c:v>
                </c:pt>
                <c:pt idx="3">
                  <c:v>405</c:v>
                </c:pt>
                <c:pt idx="4">
                  <c:v>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95-48AB-94CB-8AE315F5E615}"/>
            </c:ext>
          </c:extLst>
        </c:ser>
        <c:ser>
          <c:idx val="3"/>
          <c:order val="3"/>
          <c:tx>
            <c:strRef>
              <c:f>'Table 9.38'!$S$12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9.38'!$V$12:$Z$12</c:f>
              <c:numCache>
                <c:formatCode>#,##0</c:formatCode>
                <c:ptCount val="5"/>
                <c:pt idx="0">
                  <c:v>6</c:v>
                </c:pt>
                <c:pt idx="1">
                  <c:v>14</c:v>
                </c:pt>
                <c:pt idx="2">
                  <c:v>12</c:v>
                </c:pt>
                <c:pt idx="3">
                  <c:v>11</c:v>
                </c:pt>
                <c:pt idx="4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A95-48AB-94CB-8AE315F5E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9.38'!$S$1</c:f>
              <c:strCache>
                <c:ptCount val="1"/>
                <c:pt idx="0">
                  <c:v>Lockhart River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9.38'!$AB$15:$AB$33</c:f>
              <c:numCache>
                <c:formatCode>0.0%</c:formatCode>
                <c:ptCount val="19"/>
                <c:pt idx="0">
                  <c:v>3.0985915492957747E-2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7.0422535211267609E-2</c:v>
                </c:pt>
                <c:pt idx="5">
                  <c:v>1.9718309859154931E-2</c:v>
                </c:pt>
                <c:pt idx="6">
                  <c:v>0.10985915492957747</c:v>
                </c:pt>
                <c:pt idx="7">
                  <c:v>0</c:v>
                </c:pt>
                <c:pt idx="8">
                  <c:v>1.6901408450704224E-2</c:v>
                </c:pt>
                <c:pt idx="9">
                  <c:v>0</c:v>
                </c:pt>
                <c:pt idx="10">
                  <c:v>0</c:v>
                </c:pt>
                <c:pt idx="11">
                  <c:v>9.295774647887324E-2</c:v>
                </c:pt>
                <c:pt idx="12">
                  <c:v>4.2253521126760563E-2</c:v>
                </c:pt>
                <c:pt idx="13">
                  <c:v>4.2253521126760563E-2</c:v>
                </c:pt>
                <c:pt idx="14">
                  <c:v>0.26197183098591548</c:v>
                </c:pt>
                <c:pt idx="15">
                  <c:v>0.15492957746478872</c:v>
                </c:pt>
                <c:pt idx="16">
                  <c:v>6.1971830985915494E-2</c:v>
                </c:pt>
                <c:pt idx="17">
                  <c:v>3.0985915492957747E-2</c:v>
                </c:pt>
                <c:pt idx="18">
                  <c:v>5.3521126760563378E-2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46-4094-9F76-8F5DD961345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46-4094-9F76-8F5DD9613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9.38'!$S$63:$S$79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9.38'!$Z$44:$Z$60</c:f>
              <c:numCache>
                <c:formatCode>#,##0</c:formatCode>
                <c:ptCount val="17"/>
                <c:pt idx="0">
                  <c:v>0</c:v>
                </c:pt>
                <c:pt idx="1">
                  <c:v>13</c:v>
                </c:pt>
                <c:pt idx="2">
                  <c:v>9</c:v>
                </c:pt>
                <c:pt idx="3">
                  <c:v>15</c:v>
                </c:pt>
                <c:pt idx="4">
                  <c:v>24</c:v>
                </c:pt>
                <c:pt idx="5">
                  <c:v>23</c:v>
                </c:pt>
                <c:pt idx="6">
                  <c:v>13</c:v>
                </c:pt>
                <c:pt idx="7">
                  <c:v>26</c:v>
                </c:pt>
                <c:pt idx="8">
                  <c:v>12</c:v>
                </c:pt>
                <c:pt idx="9">
                  <c:v>30</c:v>
                </c:pt>
                <c:pt idx="10">
                  <c:v>15</c:v>
                </c:pt>
                <c:pt idx="11">
                  <c:v>8</c:v>
                </c:pt>
                <c:pt idx="12">
                  <c:v>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43-4FB1-92B4-755EBAFC5847}"/>
            </c:ext>
          </c:extLst>
        </c:ser>
        <c:ser>
          <c:idx val="1"/>
          <c:order val="1"/>
          <c:tx>
            <c:strRef>
              <c:f>'Table 9.38'!$S$62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9.38'!$S$63:$S$79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9.38'!$Z$63:$Z$79</c:f>
              <c:numCache>
                <c:formatCode>#,##0</c:formatCode>
                <c:ptCount val="17"/>
                <c:pt idx="0">
                  <c:v>0</c:v>
                </c:pt>
                <c:pt idx="1">
                  <c:v>3</c:v>
                </c:pt>
                <c:pt idx="2">
                  <c:v>19</c:v>
                </c:pt>
                <c:pt idx="3">
                  <c:v>15</c:v>
                </c:pt>
                <c:pt idx="4">
                  <c:v>23</c:v>
                </c:pt>
                <c:pt idx="5">
                  <c:v>13</c:v>
                </c:pt>
                <c:pt idx="6">
                  <c:v>10</c:v>
                </c:pt>
                <c:pt idx="7">
                  <c:v>9</c:v>
                </c:pt>
                <c:pt idx="8">
                  <c:v>23</c:v>
                </c:pt>
                <c:pt idx="9">
                  <c:v>15</c:v>
                </c:pt>
                <c:pt idx="10">
                  <c:v>15</c:v>
                </c:pt>
                <c:pt idx="11">
                  <c:v>17</c:v>
                </c:pt>
                <c:pt idx="12">
                  <c:v>4</c:v>
                </c:pt>
                <c:pt idx="13">
                  <c:v>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43-4FB1-92B4-755EBAFC58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9.38'!$Z$83:$Z$90</c:f>
              <c:numCache>
                <c:formatCode>#,##0</c:formatCode>
                <c:ptCount val="8"/>
                <c:pt idx="0">
                  <c:v>9</c:v>
                </c:pt>
                <c:pt idx="1">
                  <c:v>21</c:v>
                </c:pt>
                <c:pt idx="2">
                  <c:v>26</c:v>
                </c:pt>
                <c:pt idx="3">
                  <c:v>11</c:v>
                </c:pt>
                <c:pt idx="4">
                  <c:v>3</c:v>
                </c:pt>
                <c:pt idx="5">
                  <c:v>0</c:v>
                </c:pt>
                <c:pt idx="6">
                  <c:v>10</c:v>
                </c:pt>
                <c:pt idx="7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BD-475A-817B-C460862CCDF9}"/>
            </c:ext>
          </c:extLst>
        </c:ser>
        <c:ser>
          <c:idx val="1"/>
          <c:order val="1"/>
          <c:tx>
            <c:strRef>
              <c:f>'Table 9.38'!$S$92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9.38'!$S$83:$S$90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9.38'!$Z$93:$Z$100</c:f>
              <c:numCache>
                <c:formatCode>#,##0</c:formatCode>
                <c:ptCount val="8"/>
                <c:pt idx="0">
                  <c:v>8</c:v>
                </c:pt>
                <c:pt idx="1">
                  <c:v>21</c:v>
                </c:pt>
                <c:pt idx="2">
                  <c:v>0</c:v>
                </c:pt>
                <c:pt idx="3">
                  <c:v>22</c:v>
                </c:pt>
                <c:pt idx="4">
                  <c:v>26</c:v>
                </c:pt>
                <c:pt idx="5">
                  <c:v>6</c:v>
                </c:pt>
                <c:pt idx="6">
                  <c:v>5</c:v>
                </c:pt>
                <c:pt idx="7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BD-475A-817B-C460862CC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9.4'!$Z$44:$Z$60</c:f>
              <c:numCache>
                <c:formatCode>#,##0</c:formatCode>
                <c:ptCount val="17"/>
                <c:pt idx="0">
                  <c:v>10</c:v>
                </c:pt>
                <c:pt idx="1">
                  <c:v>28</c:v>
                </c:pt>
                <c:pt idx="2">
                  <c:v>71</c:v>
                </c:pt>
                <c:pt idx="3">
                  <c:v>121</c:v>
                </c:pt>
                <c:pt idx="4">
                  <c:v>142</c:v>
                </c:pt>
                <c:pt idx="5">
                  <c:v>124</c:v>
                </c:pt>
                <c:pt idx="6">
                  <c:v>139</c:v>
                </c:pt>
                <c:pt idx="7">
                  <c:v>101</c:v>
                </c:pt>
                <c:pt idx="8">
                  <c:v>85</c:v>
                </c:pt>
                <c:pt idx="9">
                  <c:v>137</c:v>
                </c:pt>
                <c:pt idx="10">
                  <c:v>134</c:v>
                </c:pt>
                <c:pt idx="11">
                  <c:v>90</c:v>
                </c:pt>
                <c:pt idx="12">
                  <c:v>49</c:v>
                </c:pt>
                <c:pt idx="13">
                  <c:v>25</c:v>
                </c:pt>
                <c:pt idx="14">
                  <c:v>20</c:v>
                </c:pt>
                <c:pt idx="15">
                  <c:v>14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2E-4886-BC4A-5F2E876F77CC}"/>
            </c:ext>
          </c:extLst>
        </c:ser>
        <c:ser>
          <c:idx val="1"/>
          <c:order val="1"/>
          <c:tx>
            <c:strRef>
              <c:f>'Table 9.4'!$S$62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9.4'!$Z$63:$Z$79</c:f>
              <c:numCache>
                <c:formatCode>#,##0</c:formatCode>
                <c:ptCount val="17"/>
                <c:pt idx="0">
                  <c:v>7</c:v>
                </c:pt>
                <c:pt idx="1">
                  <c:v>33</c:v>
                </c:pt>
                <c:pt idx="2">
                  <c:v>78</c:v>
                </c:pt>
                <c:pt idx="3">
                  <c:v>131</c:v>
                </c:pt>
                <c:pt idx="4">
                  <c:v>111</c:v>
                </c:pt>
                <c:pt idx="5">
                  <c:v>116</c:v>
                </c:pt>
                <c:pt idx="6">
                  <c:v>125</c:v>
                </c:pt>
                <c:pt idx="7">
                  <c:v>114</c:v>
                </c:pt>
                <c:pt idx="8">
                  <c:v>99</c:v>
                </c:pt>
                <c:pt idx="9">
                  <c:v>144</c:v>
                </c:pt>
                <c:pt idx="10">
                  <c:v>109</c:v>
                </c:pt>
                <c:pt idx="11">
                  <c:v>85</c:v>
                </c:pt>
                <c:pt idx="12">
                  <c:v>44</c:v>
                </c:pt>
                <c:pt idx="13">
                  <c:v>31</c:v>
                </c:pt>
                <c:pt idx="14">
                  <c:v>20</c:v>
                </c:pt>
                <c:pt idx="15">
                  <c:v>6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2E-4886-BC4A-5F2E876F7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9.38'!$S$1</c:f>
              <c:strCache>
                <c:ptCount val="1"/>
                <c:pt idx="0">
                  <c:v>Lockhart River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9.38'!$V$8:$Z$8</c:f>
              <c:numCache>
                <c:formatCode>#,##0</c:formatCode>
                <c:ptCount val="5"/>
                <c:pt idx="0">
                  <c:v>14933.5</c:v>
                </c:pt>
                <c:pt idx="1">
                  <c:v>17755.22</c:v>
                </c:pt>
                <c:pt idx="2">
                  <c:v>15174.46</c:v>
                </c:pt>
                <c:pt idx="3">
                  <c:v>12293</c:v>
                </c:pt>
                <c:pt idx="4">
                  <c:v>20702.919999999998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01-432D-809B-7517E5432F0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42360.26</c:v>
                </c:pt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01-432D-809B-7517E5432F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9.39'!$S$4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9.39'!$U$2:$Y$2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9.39'!$U$4:$Y$4</c:f>
              <c:numCache>
                <c:formatCode>#,##0</c:formatCode>
                <c:ptCount val="5"/>
                <c:pt idx="1">
                  <c:v>30055</c:v>
                </c:pt>
                <c:pt idx="2">
                  <c:v>31923</c:v>
                </c:pt>
                <c:pt idx="3">
                  <c:v>33770</c:v>
                </c:pt>
                <c:pt idx="4">
                  <c:v>35335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D1-4172-8DAE-A62288CD93FE}"/>
            </c:ext>
          </c:extLst>
        </c:ser>
        <c:ser>
          <c:idx val="1"/>
          <c:order val="1"/>
          <c:tx>
            <c:strRef>
              <c:f>'Table 9.39'!$S$7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9.39'!$U$2:$Y$2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9.39'!$U$7:$Y$7</c:f>
              <c:numCache>
                <c:formatCode>#,##0</c:formatCode>
                <c:ptCount val="5"/>
                <c:pt idx="1">
                  <c:v>20500</c:v>
                </c:pt>
                <c:pt idx="2">
                  <c:v>21541</c:v>
                </c:pt>
                <c:pt idx="3">
                  <c:v>22807</c:v>
                </c:pt>
                <c:pt idx="4">
                  <c:v>23227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D1-4172-8DAE-A62288CD93FE}"/>
            </c:ext>
          </c:extLst>
        </c:ser>
        <c:ser>
          <c:idx val="2"/>
          <c:order val="2"/>
          <c:tx>
            <c:strRef>
              <c:f>'Table 9.39'!$S$11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9.39'!$U$2:$Y$2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9.39'!$U$11:$Y$11</c:f>
              <c:numCache>
                <c:formatCode>#,##0</c:formatCode>
                <c:ptCount val="5"/>
                <c:pt idx="1">
                  <c:v>26613</c:v>
                </c:pt>
                <c:pt idx="2">
                  <c:v>28475</c:v>
                </c:pt>
                <c:pt idx="3">
                  <c:v>30192</c:v>
                </c:pt>
                <c:pt idx="4">
                  <c:v>31765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D1-4172-8DAE-A62288CD93FE}"/>
            </c:ext>
          </c:extLst>
        </c:ser>
        <c:ser>
          <c:idx val="3"/>
          <c:order val="3"/>
          <c:tx>
            <c:strRef>
              <c:f>'Table 9.39'!$S$12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9.39'!$U$2:$Y$2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9.39'!$U$12:$Y$12</c:f>
              <c:numCache>
                <c:formatCode>#,##0</c:formatCode>
                <c:ptCount val="5"/>
                <c:pt idx="1">
                  <c:v>3444</c:v>
                </c:pt>
                <c:pt idx="2">
                  <c:v>3448</c:v>
                </c:pt>
                <c:pt idx="3">
                  <c:v>3577</c:v>
                </c:pt>
                <c:pt idx="4">
                  <c:v>3571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9D1-4172-8DAE-A62288CD93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9.39'!$S$1</c:f>
              <c:strCache>
                <c:ptCount val="1"/>
                <c:pt idx="0">
                  <c:v>Lockyer Valley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9.39'!$AB$15:$AB$33</c:f>
              <c:numCache>
                <c:formatCode>0.0%</c:formatCode>
                <c:ptCount val="19"/>
                <c:pt idx="0">
                  <c:v>0.11045303112275406</c:v>
                </c:pt>
                <c:pt idx="1">
                  <c:v>8.9979783023434613E-3</c:v>
                </c:pt>
                <c:pt idx="2">
                  <c:v>6.9307212619949321E-2</c:v>
                </c:pt>
                <c:pt idx="3">
                  <c:v>6.3498391184259231E-3</c:v>
                </c:pt>
                <c:pt idx="4">
                  <c:v>5.996753893903585E-2</c:v>
                </c:pt>
                <c:pt idx="5">
                  <c:v>3.9693613143882228E-2</c:v>
                </c:pt>
                <c:pt idx="6">
                  <c:v>6.5747885759845096E-2</c:v>
                </c:pt>
                <c:pt idx="7">
                  <c:v>5.1624476778951565E-2</c:v>
                </c:pt>
                <c:pt idx="8">
                  <c:v>5.4728209800962442E-2</c:v>
                </c:pt>
                <c:pt idx="9">
                  <c:v>2.4488168797517015E-3</c:v>
                </c:pt>
                <c:pt idx="10">
                  <c:v>2.4858338790967851E-2</c:v>
                </c:pt>
                <c:pt idx="11">
                  <c:v>1.9077991970158605E-2</c:v>
                </c:pt>
                <c:pt idx="12">
                  <c:v>3.6475981662348014E-2</c:v>
                </c:pt>
                <c:pt idx="13">
                  <c:v>0.15473105726245054</c:v>
                </c:pt>
                <c:pt idx="14">
                  <c:v>4.5217688430763972E-2</c:v>
                </c:pt>
                <c:pt idx="15">
                  <c:v>6.3811611947948405E-2</c:v>
                </c:pt>
                <c:pt idx="16">
                  <c:v>8.4768928500242036E-2</c:v>
                </c:pt>
                <c:pt idx="17">
                  <c:v>9.709843674364305E-3</c:v>
                </c:pt>
                <c:pt idx="18">
                  <c:v>3.1492924058202115E-2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E3-4603-B3C2-9C6358B319C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E3-4603-B3C2-9C6358B31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9.39'!$S$63:$S$79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9.39'!$Y$44:$Y$60</c:f>
              <c:numCache>
                <c:formatCode>#,##0</c:formatCode>
                <c:ptCount val="17"/>
                <c:pt idx="0">
                  <c:v>20</c:v>
                </c:pt>
                <c:pt idx="1">
                  <c:v>433</c:v>
                </c:pt>
                <c:pt idx="2">
                  <c:v>1176</c:v>
                </c:pt>
                <c:pt idx="3">
                  <c:v>2180</c:v>
                </c:pt>
                <c:pt idx="4">
                  <c:v>3046</c:v>
                </c:pt>
                <c:pt idx="5">
                  <c:v>1917</c:v>
                </c:pt>
                <c:pt idx="6">
                  <c:v>1627</c:v>
                </c:pt>
                <c:pt idx="7">
                  <c:v>1481</c:v>
                </c:pt>
                <c:pt idx="8">
                  <c:v>1611</c:v>
                </c:pt>
                <c:pt idx="9">
                  <c:v>1539</c:v>
                </c:pt>
                <c:pt idx="10">
                  <c:v>1482</c:v>
                </c:pt>
                <c:pt idx="11">
                  <c:v>1102</c:v>
                </c:pt>
                <c:pt idx="12">
                  <c:v>560</c:v>
                </c:pt>
                <c:pt idx="13">
                  <c:v>272</c:v>
                </c:pt>
                <c:pt idx="14">
                  <c:v>118</c:v>
                </c:pt>
                <c:pt idx="15">
                  <c:v>50</c:v>
                </c:pt>
                <c:pt idx="1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C3-4287-B2FD-0A54112FE388}"/>
            </c:ext>
          </c:extLst>
        </c:ser>
        <c:ser>
          <c:idx val="1"/>
          <c:order val="1"/>
          <c:tx>
            <c:strRef>
              <c:f>'Table 9.39'!$S$62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9.39'!$S$63:$S$79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9.39'!$Y$63:$Y$79</c:f>
              <c:numCache>
                <c:formatCode>#,##0</c:formatCode>
                <c:ptCount val="17"/>
                <c:pt idx="0">
                  <c:v>29</c:v>
                </c:pt>
                <c:pt idx="1">
                  <c:v>536</c:v>
                </c:pt>
                <c:pt idx="2">
                  <c:v>1175</c:v>
                </c:pt>
                <c:pt idx="3">
                  <c:v>1978</c:v>
                </c:pt>
                <c:pt idx="4">
                  <c:v>2888</c:v>
                </c:pt>
                <c:pt idx="5">
                  <c:v>1663</c:v>
                </c:pt>
                <c:pt idx="6">
                  <c:v>1394</c:v>
                </c:pt>
                <c:pt idx="7">
                  <c:v>1281</c:v>
                </c:pt>
                <c:pt idx="8">
                  <c:v>1440</c:v>
                </c:pt>
                <c:pt idx="9">
                  <c:v>1493</c:v>
                </c:pt>
                <c:pt idx="10">
                  <c:v>1324</c:v>
                </c:pt>
                <c:pt idx="11">
                  <c:v>853</c:v>
                </c:pt>
                <c:pt idx="12">
                  <c:v>374</c:v>
                </c:pt>
                <c:pt idx="13">
                  <c:v>157</c:v>
                </c:pt>
                <c:pt idx="14">
                  <c:v>80</c:v>
                </c:pt>
                <c:pt idx="15">
                  <c:v>31</c:v>
                </c:pt>
                <c:pt idx="16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C3-4287-B2FD-0A54112FE3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9.39'!$S$83:$S$90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9.39'!$Y$83:$Y$90</c:f>
              <c:numCache>
                <c:formatCode>#,##0</c:formatCode>
                <c:ptCount val="8"/>
                <c:pt idx="0">
                  <c:v>1012</c:v>
                </c:pt>
                <c:pt idx="1">
                  <c:v>701</c:v>
                </c:pt>
                <c:pt idx="2">
                  <c:v>1980</c:v>
                </c:pt>
                <c:pt idx="3">
                  <c:v>509</c:v>
                </c:pt>
                <c:pt idx="4">
                  <c:v>351</c:v>
                </c:pt>
                <c:pt idx="5">
                  <c:v>455</c:v>
                </c:pt>
                <c:pt idx="6">
                  <c:v>1816</c:v>
                </c:pt>
                <c:pt idx="7">
                  <c:v>2714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D1-44E5-88E5-70CCC58EE56E}"/>
            </c:ext>
          </c:extLst>
        </c:ser>
        <c:ser>
          <c:idx val="1"/>
          <c:order val="1"/>
          <c:tx>
            <c:strRef>
              <c:f>'Table 9.39'!$S$92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9.39'!$S$83:$S$90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9.39'!$Y$93:$Y$100</c:f>
              <c:numCache>
                <c:formatCode>#,##0</c:formatCode>
                <c:ptCount val="8"/>
                <c:pt idx="0">
                  <c:v>682</c:v>
                </c:pt>
                <c:pt idx="1">
                  <c:v>1385</c:v>
                </c:pt>
                <c:pt idx="2">
                  <c:v>437</c:v>
                </c:pt>
                <c:pt idx="3">
                  <c:v>1622</c:v>
                </c:pt>
                <c:pt idx="4">
                  <c:v>1699</c:v>
                </c:pt>
                <c:pt idx="5">
                  <c:v>920</c:v>
                </c:pt>
                <c:pt idx="6">
                  <c:v>154</c:v>
                </c:pt>
                <c:pt idx="7">
                  <c:v>2022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D1-44E5-88E5-70CCC58EE5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9.39'!$S$1</c:f>
              <c:strCache>
                <c:ptCount val="1"/>
                <c:pt idx="0">
                  <c:v>Lockyer Valley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9.39'!$U$8:$Y$8</c:f>
              <c:numCache>
                <c:formatCode>#,##0</c:formatCode>
                <c:ptCount val="5"/>
                <c:pt idx="1">
                  <c:v>37608.53</c:v>
                </c:pt>
                <c:pt idx="2">
                  <c:v>38581</c:v>
                </c:pt>
                <c:pt idx="3">
                  <c:v>40056.379999999997</c:v>
                </c:pt>
                <c:pt idx="4">
                  <c:v>39393.449999999997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47-4B63-8982-1B15AFE6B6A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47-4B63-8982-1B15AFE6B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9.39'!$S$4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9.39'!$V$4:$Z$4</c:f>
              <c:numCache>
                <c:formatCode>#,##0</c:formatCode>
                <c:ptCount val="5"/>
                <c:pt idx="0">
                  <c:v>30055</c:v>
                </c:pt>
                <c:pt idx="1">
                  <c:v>31923</c:v>
                </c:pt>
                <c:pt idx="2">
                  <c:v>33770</c:v>
                </c:pt>
                <c:pt idx="3">
                  <c:v>35335</c:v>
                </c:pt>
                <c:pt idx="4">
                  <c:v>35122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D2-48EB-BEE3-6F3517CA7366}"/>
            </c:ext>
          </c:extLst>
        </c:ser>
        <c:ser>
          <c:idx val="1"/>
          <c:order val="1"/>
          <c:tx>
            <c:strRef>
              <c:f>'Table 9.39'!$S$7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9.39'!$V$7:$Z$7</c:f>
              <c:numCache>
                <c:formatCode>#,##0</c:formatCode>
                <c:ptCount val="5"/>
                <c:pt idx="0">
                  <c:v>20500</c:v>
                </c:pt>
                <c:pt idx="1">
                  <c:v>21541</c:v>
                </c:pt>
                <c:pt idx="2">
                  <c:v>22807</c:v>
                </c:pt>
                <c:pt idx="3">
                  <c:v>23227</c:v>
                </c:pt>
                <c:pt idx="4">
                  <c:v>23409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D2-48EB-BEE3-6F3517CA7366}"/>
            </c:ext>
          </c:extLst>
        </c:ser>
        <c:ser>
          <c:idx val="2"/>
          <c:order val="2"/>
          <c:tx>
            <c:strRef>
              <c:f>'Table 9.39'!$S$11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9.39'!$V$11:$Z$11</c:f>
              <c:numCache>
                <c:formatCode>#,##0</c:formatCode>
                <c:ptCount val="5"/>
                <c:pt idx="0">
                  <c:v>26613</c:v>
                </c:pt>
                <c:pt idx="1">
                  <c:v>28475</c:v>
                </c:pt>
                <c:pt idx="2">
                  <c:v>30192</c:v>
                </c:pt>
                <c:pt idx="3">
                  <c:v>31765</c:v>
                </c:pt>
                <c:pt idx="4">
                  <c:v>31512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D2-48EB-BEE3-6F3517CA7366}"/>
            </c:ext>
          </c:extLst>
        </c:ser>
        <c:ser>
          <c:idx val="3"/>
          <c:order val="3"/>
          <c:tx>
            <c:strRef>
              <c:f>'Table 9.39'!$S$12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9.39'!$V$12:$Z$12</c:f>
              <c:numCache>
                <c:formatCode>#,##0</c:formatCode>
                <c:ptCount val="5"/>
                <c:pt idx="0">
                  <c:v>3444</c:v>
                </c:pt>
                <c:pt idx="1">
                  <c:v>3448</c:v>
                </c:pt>
                <c:pt idx="2">
                  <c:v>3577</c:v>
                </c:pt>
                <c:pt idx="3">
                  <c:v>3571</c:v>
                </c:pt>
                <c:pt idx="4">
                  <c:v>3608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6D2-48EB-BEE3-6F3517CA73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9.39'!$S$1</c:f>
              <c:strCache>
                <c:ptCount val="1"/>
                <c:pt idx="0">
                  <c:v>Lockyer Valley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9.39'!$AB$15:$AB$33</c:f>
              <c:numCache>
                <c:formatCode>0.0%</c:formatCode>
                <c:ptCount val="19"/>
                <c:pt idx="0">
                  <c:v>0.11045303112275406</c:v>
                </c:pt>
                <c:pt idx="1">
                  <c:v>8.9979783023434613E-3</c:v>
                </c:pt>
                <c:pt idx="2">
                  <c:v>6.9307212619949321E-2</c:v>
                </c:pt>
                <c:pt idx="3">
                  <c:v>6.3498391184259231E-3</c:v>
                </c:pt>
                <c:pt idx="4">
                  <c:v>5.996753893903585E-2</c:v>
                </c:pt>
                <c:pt idx="5">
                  <c:v>3.9693613143882228E-2</c:v>
                </c:pt>
                <c:pt idx="6">
                  <c:v>6.5747885759845096E-2</c:v>
                </c:pt>
                <c:pt idx="7">
                  <c:v>5.1624476778951565E-2</c:v>
                </c:pt>
                <c:pt idx="8">
                  <c:v>5.4728209800962442E-2</c:v>
                </c:pt>
                <c:pt idx="9">
                  <c:v>2.4488168797517015E-3</c:v>
                </c:pt>
                <c:pt idx="10">
                  <c:v>2.4858338790967851E-2</c:v>
                </c:pt>
                <c:pt idx="11">
                  <c:v>1.9077991970158605E-2</c:v>
                </c:pt>
                <c:pt idx="12">
                  <c:v>3.6475981662348014E-2</c:v>
                </c:pt>
                <c:pt idx="13">
                  <c:v>0.15473105726245054</c:v>
                </c:pt>
                <c:pt idx="14">
                  <c:v>4.5217688430763972E-2</c:v>
                </c:pt>
                <c:pt idx="15">
                  <c:v>6.3811611947948405E-2</c:v>
                </c:pt>
                <c:pt idx="16">
                  <c:v>8.4768928500242036E-2</c:v>
                </c:pt>
                <c:pt idx="17">
                  <c:v>9.709843674364305E-3</c:v>
                </c:pt>
                <c:pt idx="18">
                  <c:v>3.1492924058202115E-2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F8-4D27-BB7E-313EC6B822E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F8-4D27-BB7E-313EC6B822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9.39'!$S$63:$S$79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9.39'!$Z$44:$Z$60</c:f>
              <c:numCache>
                <c:formatCode>#,##0</c:formatCode>
                <c:ptCount val="17"/>
                <c:pt idx="0">
                  <c:v>17</c:v>
                </c:pt>
                <c:pt idx="1">
                  <c:v>407</c:v>
                </c:pt>
                <c:pt idx="2">
                  <c:v>1066</c:v>
                </c:pt>
                <c:pt idx="3">
                  <c:v>2064</c:v>
                </c:pt>
                <c:pt idx="4">
                  <c:v>3159</c:v>
                </c:pt>
                <c:pt idx="5">
                  <c:v>1993</c:v>
                </c:pt>
                <c:pt idx="6">
                  <c:v>1664</c:v>
                </c:pt>
                <c:pt idx="7">
                  <c:v>1388</c:v>
                </c:pt>
                <c:pt idx="8">
                  <c:v>1625</c:v>
                </c:pt>
                <c:pt idx="9">
                  <c:v>1529</c:v>
                </c:pt>
                <c:pt idx="10">
                  <c:v>1433</c:v>
                </c:pt>
                <c:pt idx="11">
                  <c:v>1146</c:v>
                </c:pt>
                <c:pt idx="12">
                  <c:v>574</c:v>
                </c:pt>
                <c:pt idx="13">
                  <c:v>271</c:v>
                </c:pt>
                <c:pt idx="14">
                  <c:v>136</c:v>
                </c:pt>
                <c:pt idx="15">
                  <c:v>60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EE-4393-B812-9A2BEE36D9EC}"/>
            </c:ext>
          </c:extLst>
        </c:ser>
        <c:ser>
          <c:idx val="1"/>
          <c:order val="1"/>
          <c:tx>
            <c:strRef>
              <c:f>'Table 9.39'!$S$62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9.39'!$S$63:$S$79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9.39'!$Z$63:$Z$79</c:f>
              <c:numCache>
                <c:formatCode>#,##0</c:formatCode>
                <c:ptCount val="17"/>
                <c:pt idx="0">
                  <c:v>28</c:v>
                </c:pt>
                <c:pt idx="1">
                  <c:v>499</c:v>
                </c:pt>
                <c:pt idx="2">
                  <c:v>1063</c:v>
                </c:pt>
                <c:pt idx="3">
                  <c:v>1786</c:v>
                </c:pt>
                <c:pt idx="4">
                  <c:v>2878</c:v>
                </c:pt>
                <c:pt idx="5">
                  <c:v>1718</c:v>
                </c:pt>
                <c:pt idx="6">
                  <c:v>1448</c:v>
                </c:pt>
                <c:pt idx="7">
                  <c:v>1290</c:v>
                </c:pt>
                <c:pt idx="8">
                  <c:v>1405</c:v>
                </c:pt>
                <c:pt idx="9">
                  <c:v>1495</c:v>
                </c:pt>
                <c:pt idx="10">
                  <c:v>1344</c:v>
                </c:pt>
                <c:pt idx="11">
                  <c:v>939</c:v>
                </c:pt>
                <c:pt idx="12">
                  <c:v>390</c:v>
                </c:pt>
                <c:pt idx="13">
                  <c:v>162</c:v>
                </c:pt>
                <c:pt idx="14">
                  <c:v>87</c:v>
                </c:pt>
                <c:pt idx="15">
                  <c:v>39</c:v>
                </c:pt>
                <c:pt idx="16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EE-4393-B812-9A2BEE36D9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9.39'!$Z$83:$Z$90</c:f>
              <c:numCache>
                <c:formatCode>#,##0</c:formatCode>
                <c:ptCount val="8"/>
                <c:pt idx="0">
                  <c:v>1039</c:v>
                </c:pt>
                <c:pt idx="1">
                  <c:v>713</c:v>
                </c:pt>
                <c:pt idx="2">
                  <c:v>2064</c:v>
                </c:pt>
                <c:pt idx="3">
                  <c:v>546</c:v>
                </c:pt>
                <c:pt idx="4">
                  <c:v>344</c:v>
                </c:pt>
                <c:pt idx="5">
                  <c:v>445</c:v>
                </c:pt>
                <c:pt idx="6">
                  <c:v>1804</c:v>
                </c:pt>
                <c:pt idx="7">
                  <c:v>2667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04-466F-A952-C840471D55C4}"/>
            </c:ext>
          </c:extLst>
        </c:ser>
        <c:ser>
          <c:idx val="1"/>
          <c:order val="1"/>
          <c:tx>
            <c:strRef>
              <c:f>'Table 9.39'!$S$92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9.39'!$S$83:$S$90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9.39'!$Z$93:$Z$100</c:f>
              <c:numCache>
                <c:formatCode>#,##0</c:formatCode>
                <c:ptCount val="8"/>
                <c:pt idx="0">
                  <c:v>689</c:v>
                </c:pt>
                <c:pt idx="1">
                  <c:v>1430</c:v>
                </c:pt>
                <c:pt idx="2">
                  <c:v>441</c:v>
                </c:pt>
                <c:pt idx="3">
                  <c:v>1620</c:v>
                </c:pt>
                <c:pt idx="4">
                  <c:v>1731</c:v>
                </c:pt>
                <c:pt idx="5">
                  <c:v>968</c:v>
                </c:pt>
                <c:pt idx="6">
                  <c:v>182</c:v>
                </c:pt>
                <c:pt idx="7">
                  <c:v>1950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04-466F-A952-C840471D55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9.4'!$Z$83:$Z$90</c:f>
              <c:numCache>
                <c:formatCode>#,##0</c:formatCode>
                <c:ptCount val="8"/>
                <c:pt idx="0">
                  <c:v>58</c:v>
                </c:pt>
                <c:pt idx="1">
                  <c:v>63</c:v>
                </c:pt>
                <c:pt idx="2">
                  <c:v>158</c:v>
                </c:pt>
                <c:pt idx="3">
                  <c:v>28</c:v>
                </c:pt>
                <c:pt idx="4">
                  <c:v>24</c:v>
                </c:pt>
                <c:pt idx="5">
                  <c:v>15</c:v>
                </c:pt>
                <c:pt idx="6">
                  <c:v>83</c:v>
                </c:pt>
                <c:pt idx="7">
                  <c:v>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46C-9536-A4EB9EE5C7F3}"/>
            </c:ext>
          </c:extLst>
        </c:ser>
        <c:ser>
          <c:idx val="1"/>
          <c:order val="1"/>
          <c:tx>
            <c:strRef>
              <c:f>'Table 9.4'!$S$92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9.4'!$Z$93:$Z$100</c:f>
              <c:numCache>
                <c:formatCode>#,##0</c:formatCode>
                <c:ptCount val="8"/>
                <c:pt idx="0">
                  <c:v>70</c:v>
                </c:pt>
                <c:pt idx="1">
                  <c:v>117</c:v>
                </c:pt>
                <c:pt idx="2">
                  <c:v>26</c:v>
                </c:pt>
                <c:pt idx="3">
                  <c:v>87</c:v>
                </c:pt>
                <c:pt idx="4">
                  <c:v>124</c:v>
                </c:pt>
                <c:pt idx="5">
                  <c:v>68</c:v>
                </c:pt>
                <c:pt idx="6">
                  <c:v>13</c:v>
                </c:pt>
                <c:pt idx="7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BE-446C-9536-A4EB9EE5C7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9.39'!$S$1</c:f>
              <c:strCache>
                <c:ptCount val="1"/>
                <c:pt idx="0">
                  <c:v>Lockyer Valley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9.39'!$V$8:$Z$8</c:f>
              <c:numCache>
                <c:formatCode>#,##0</c:formatCode>
                <c:ptCount val="5"/>
                <c:pt idx="0">
                  <c:v>37608.53</c:v>
                </c:pt>
                <c:pt idx="1">
                  <c:v>38581</c:v>
                </c:pt>
                <c:pt idx="2">
                  <c:v>40056.379999999997</c:v>
                </c:pt>
                <c:pt idx="3">
                  <c:v>39393.449999999997</c:v>
                </c:pt>
                <c:pt idx="4">
                  <c:v>38548.39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3D-4E81-BE4C-13571110FCD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42360.26</c:v>
                </c:pt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3D-4E81-BE4C-13571110FC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9.40'!$S$4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9.40'!$U$2:$Y$2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9.40'!$U$4:$Y$4</c:f>
              <c:numCache>
                <c:formatCode>#,##0</c:formatCode>
                <c:ptCount val="5"/>
                <c:pt idx="1">
                  <c:v>223558</c:v>
                </c:pt>
                <c:pt idx="2">
                  <c:v>232400</c:v>
                </c:pt>
                <c:pt idx="3">
                  <c:v>239877</c:v>
                </c:pt>
                <c:pt idx="4">
                  <c:v>244899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50-4F15-8951-FA49343B9A2A}"/>
            </c:ext>
          </c:extLst>
        </c:ser>
        <c:ser>
          <c:idx val="1"/>
          <c:order val="1"/>
          <c:tx>
            <c:strRef>
              <c:f>'Table 9.40'!$S$7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9.40'!$U$2:$Y$2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9.40'!$U$7:$Y$7</c:f>
              <c:numCache>
                <c:formatCode>#,##0</c:formatCode>
                <c:ptCount val="5"/>
                <c:pt idx="1">
                  <c:v>162077</c:v>
                </c:pt>
                <c:pt idx="2">
                  <c:v>165634</c:v>
                </c:pt>
                <c:pt idx="3">
                  <c:v>170945</c:v>
                </c:pt>
                <c:pt idx="4">
                  <c:v>174228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50-4F15-8951-FA49343B9A2A}"/>
            </c:ext>
          </c:extLst>
        </c:ser>
        <c:ser>
          <c:idx val="2"/>
          <c:order val="2"/>
          <c:tx>
            <c:strRef>
              <c:f>'Table 9.40'!$S$11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9.40'!$U$2:$Y$2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9.40'!$U$11:$Y$11</c:f>
              <c:numCache>
                <c:formatCode>#,##0</c:formatCode>
                <c:ptCount val="5"/>
                <c:pt idx="1">
                  <c:v>204320</c:v>
                </c:pt>
                <c:pt idx="2">
                  <c:v>212437</c:v>
                </c:pt>
                <c:pt idx="3">
                  <c:v>219437</c:v>
                </c:pt>
                <c:pt idx="4">
                  <c:v>223672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50-4F15-8951-FA49343B9A2A}"/>
            </c:ext>
          </c:extLst>
        </c:ser>
        <c:ser>
          <c:idx val="3"/>
          <c:order val="3"/>
          <c:tx>
            <c:strRef>
              <c:f>'Table 9.40'!$S$12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9.40'!$U$2:$Y$2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9.40'!$U$12:$Y$12</c:f>
              <c:numCache>
                <c:formatCode>#,##0</c:formatCode>
                <c:ptCount val="5"/>
                <c:pt idx="1">
                  <c:v>19238</c:v>
                </c:pt>
                <c:pt idx="2">
                  <c:v>19963</c:v>
                </c:pt>
                <c:pt idx="3">
                  <c:v>20440</c:v>
                </c:pt>
                <c:pt idx="4">
                  <c:v>21225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D50-4F15-8951-FA49343B9A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9.40'!$S$1</c:f>
              <c:strCache>
                <c:ptCount val="1"/>
                <c:pt idx="0">
                  <c:v>Logan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9.40'!$AB$15:$AB$33</c:f>
              <c:numCache>
                <c:formatCode>0.0%</c:formatCode>
                <c:ptCount val="19"/>
                <c:pt idx="0">
                  <c:v>8.6454038667792207E-3</c:v>
                </c:pt>
                <c:pt idx="1">
                  <c:v>4.8813907681767577E-3</c:v>
                </c:pt>
                <c:pt idx="2">
                  <c:v>8.3415913252343848E-2</c:v>
                </c:pt>
                <c:pt idx="3">
                  <c:v>8.1927435699808739E-3</c:v>
                </c:pt>
                <c:pt idx="4">
                  <c:v>9.8647320536504407E-2</c:v>
                </c:pt>
                <c:pt idx="5">
                  <c:v>4.7296883984389339E-2</c:v>
                </c:pt>
                <c:pt idx="6">
                  <c:v>9.4654938279156831E-2</c:v>
                </c:pt>
                <c:pt idx="7">
                  <c:v>5.3417993042896697E-2</c:v>
                </c:pt>
                <c:pt idx="8">
                  <c:v>5.872757598372054E-2</c:v>
                </c:pt>
                <c:pt idx="9">
                  <c:v>6.8266066382020821E-3</c:v>
                </c:pt>
                <c:pt idx="10">
                  <c:v>3.2155193155450068E-2</c:v>
                </c:pt>
                <c:pt idx="11">
                  <c:v>1.9586733383085187E-2</c:v>
                </c:pt>
                <c:pt idx="12">
                  <c:v>5.3002034932325248E-2</c:v>
                </c:pt>
                <c:pt idx="13">
                  <c:v>0.12252005366675231</c:v>
                </c:pt>
                <c:pt idx="14">
                  <c:v>4.3500246720251858E-2</c:v>
                </c:pt>
                <c:pt idx="15">
                  <c:v>6.111729610916046E-2</c:v>
                </c:pt>
                <c:pt idx="16">
                  <c:v>0.11187641966095337</c:v>
                </c:pt>
                <c:pt idx="17">
                  <c:v>1.432200866987199E-2</c:v>
                </c:pt>
                <c:pt idx="18">
                  <c:v>4.7280571901621826E-2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C2-475B-BE2E-3FB65261116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C2-475B-BE2E-3FB6526111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9.40'!$S$63:$S$79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9.40'!$Y$44:$Y$60</c:f>
              <c:numCache>
                <c:formatCode>#,##0</c:formatCode>
                <c:ptCount val="17"/>
                <c:pt idx="0">
                  <c:v>114</c:v>
                </c:pt>
                <c:pt idx="1">
                  <c:v>2670</c:v>
                </c:pt>
                <c:pt idx="2">
                  <c:v>8333</c:v>
                </c:pt>
                <c:pt idx="3">
                  <c:v>13905</c:v>
                </c:pt>
                <c:pt idx="4">
                  <c:v>17324</c:v>
                </c:pt>
                <c:pt idx="5">
                  <c:v>16834</c:v>
                </c:pt>
                <c:pt idx="6">
                  <c:v>15282</c:v>
                </c:pt>
                <c:pt idx="7">
                  <c:v>13527</c:v>
                </c:pt>
                <c:pt idx="8">
                  <c:v>13052</c:v>
                </c:pt>
                <c:pt idx="9">
                  <c:v>10840</c:v>
                </c:pt>
                <c:pt idx="10">
                  <c:v>9408</c:v>
                </c:pt>
                <c:pt idx="11">
                  <c:v>6780</c:v>
                </c:pt>
                <c:pt idx="12">
                  <c:v>3276</c:v>
                </c:pt>
                <c:pt idx="13">
                  <c:v>1196</c:v>
                </c:pt>
                <c:pt idx="14">
                  <c:v>285</c:v>
                </c:pt>
                <c:pt idx="15">
                  <c:v>125</c:v>
                </c:pt>
                <c:pt idx="16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A2-4364-B99E-59FA7E03F95B}"/>
            </c:ext>
          </c:extLst>
        </c:ser>
        <c:ser>
          <c:idx val="1"/>
          <c:order val="1"/>
          <c:tx>
            <c:strRef>
              <c:f>'Table 9.40'!$S$62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9.40'!$S$63:$S$79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9.40'!$Y$63:$Y$79</c:f>
              <c:numCache>
                <c:formatCode>#,##0</c:formatCode>
                <c:ptCount val="17"/>
                <c:pt idx="0">
                  <c:v>153</c:v>
                </c:pt>
                <c:pt idx="1">
                  <c:v>3392</c:v>
                </c:pt>
                <c:pt idx="2">
                  <c:v>8173</c:v>
                </c:pt>
                <c:pt idx="3">
                  <c:v>11289</c:v>
                </c:pt>
                <c:pt idx="4">
                  <c:v>13734</c:v>
                </c:pt>
                <c:pt idx="5">
                  <c:v>13198</c:v>
                </c:pt>
                <c:pt idx="6">
                  <c:v>11967</c:v>
                </c:pt>
                <c:pt idx="7">
                  <c:v>11168</c:v>
                </c:pt>
                <c:pt idx="8">
                  <c:v>11402</c:v>
                </c:pt>
                <c:pt idx="9">
                  <c:v>9727</c:v>
                </c:pt>
                <c:pt idx="10">
                  <c:v>8457</c:v>
                </c:pt>
                <c:pt idx="11">
                  <c:v>5713</c:v>
                </c:pt>
                <c:pt idx="12">
                  <c:v>2349</c:v>
                </c:pt>
                <c:pt idx="13">
                  <c:v>778</c:v>
                </c:pt>
                <c:pt idx="14">
                  <c:v>231</c:v>
                </c:pt>
                <c:pt idx="15">
                  <c:v>105</c:v>
                </c:pt>
                <c:pt idx="16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A2-4364-B99E-59FA7E03F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9.40'!$S$83:$S$90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9.40'!$Y$83:$Y$90</c:f>
              <c:numCache>
                <c:formatCode>#,##0</c:formatCode>
                <c:ptCount val="8"/>
                <c:pt idx="0">
                  <c:v>8518</c:v>
                </c:pt>
                <c:pt idx="1">
                  <c:v>7788</c:v>
                </c:pt>
                <c:pt idx="2">
                  <c:v>19185</c:v>
                </c:pt>
                <c:pt idx="3">
                  <c:v>4151</c:v>
                </c:pt>
                <c:pt idx="4">
                  <c:v>4453</c:v>
                </c:pt>
                <c:pt idx="5">
                  <c:v>4449</c:v>
                </c:pt>
                <c:pt idx="6">
                  <c:v>13937</c:v>
                </c:pt>
                <c:pt idx="7">
                  <c:v>14861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CC-4789-87C1-852756DC04C0}"/>
            </c:ext>
          </c:extLst>
        </c:ser>
        <c:ser>
          <c:idx val="1"/>
          <c:order val="1"/>
          <c:tx>
            <c:strRef>
              <c:f>'Table 9.40'!$S$92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9.40'!$S$83:$S$90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9.40'!$Y$93:$Y$100</c:f>
              <c:numCache>
                <c:formatCode>#,##0</c:formatCode>
                <c:ptCount val="8"/>
                <c:pt idx="0">
                  <c:v>6696</c:v>
                </c:pt>
                <c:pt idx="1">
                  <c:v>12108</c:v>
                </c:pt>
                <c:pt idx="2">
                  <c:v>2837</c:v>
                </c:pt>
                <c:pt idx="3">
                  <c:v>13665</c:v>
                </c:pt>
                <c:pt idx="4">
                  <c:v>17037</c:v>
                </c:pt>
                <c:pt idx="5">
                  <c:v>8775</c:v>
                </c:pt>
                <c:pt idx="6">
                  <c:v>1976</c:v>
                </c:pt>
                <c:pt idx="7">
                  <c:v>7701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CC-4789-87C1-852756DC0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9.40'!$S$1</c:f>
              <c:strCache>
                <c:ptCount val="1"/>
                <c:pt idx="0">
                  <c:v>Logan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9.40'!$U$8:$Y$8</c:f>
              <c:numCache>
                <c:formatCode>#,##0</c:formatCode>
                <c:ptCount val="5"/>
                <c:pt idx="1">
                  <c:v>44150.720000000001</c:v>
                </c:pt>
                <c:pt idx="2">
                  <c:v>44463</c:v>
                </c:pt>
                <c:pt idx="3">
                  <c:v>45575</c:v>
                </c:pt>
                <c:pt idx="4">
                  <c:v>46700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B5-4608-803D-480C8E5B883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B5-4608-803D-480C8E5B8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9.40'!$S$4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9.40'!$V$2:$Z$2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9.40'!$V$4:$Z$4</c:f>
              <c:numCache>
                <c:formatCode>#,##0</c:formatCode>
                <c:ptCount val="5"/>
                <c:pt idx="0">
                  <c:v>223558</c:v>
                </c:pt>
                <c:pt idx="1">
                  <c:v>232400</c:v>
                </c:pt>
                <c:pt idx="2">
                  <c:v>239877</c:v>
                </c:pt>
                <c:pt idx="3">
                  <c:v>244899</c:v>
                </c:pt>
                <c:pt idx="4">
                  <c:v>245220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9C-4966-B551-A834C548366E}"/>
            </c:ext>
          </c:extLst>
        </c:ser>
        <c:ser>
          <c:idx val="1"/>
          <c:order val="1"/>
          <c:tx>
            <c:strRef>
              <c:f>'Table 9.40'!$S$7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9.40'!$V$2:$Z$2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9.40'!$V$7:$Z$7</c:f>
              <c:numCache>
                <c:formatCode>#,##0</c:formatCode>
                <c:ptCount val="5"/>
                <c:pt idx="0">
                  <c:v>162077</c:v>
                </c:pt>
                <c:pt idx="1">
                  <c:v>165634</c:v>
                </c:pt>
                <c:pt idx="2">
                  <c:v>170945</c:v>
                </c:pt>
                <c:pt idx="3">
                  <c:v>174228</c:v>
                </c:pt>
                <c:pt idx="4">
                  <c:v>177913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9C-4966-B551-A834C548366E}"/>
            </c:ext>
          </c:extLst>
        </c:ser>
        <c:ser>
          <c:idx val="2"/>
          <c:order val="2"/>
          <c:tx>
            <c:strRef>
              <c:f>'Table 9.40'!$S$11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9.40'!$V$2:$Z$2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9.40'!$V$11:$Z$11</c:f>
              <c:numCache>
                <c:formatCode>#,##0</c:formatCode>
                <c:ptCount val="5"/>
                <c:pt idx="0">
                  <c:v>204320</c:v>
                </c:pt>
                <c:pt idx="1">
                  <c:v>212437</c:v>
                </c:pt>
                <c:pt idx="2">
                  <c:v>219437</c:v>
                </c:pt>
                <c:pt idx="3">
                  <c:v>223672</c:v>
                </c:pt>
                <c:pt idx="4">
                  <c:v>223069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9C-4966-B551-A834C548366E}"/>
            </c:ext>
          </c:extLst>
        </c:ser>
        <c:ser>
          <c:idx val="3"/>
          <c:order val="3"/>
          <c:tx>
            <c:strRef>
              <c:f>'Table 9.40'!$S$12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9.40'!$V$2:$Z$2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9.40'!$V$12:$Z$12</c:f>
              <c:numCache>
                <c:formatCode>#,##0</c:formatCode>
                <c:ptCount val="5"/>
                <c:pt idx="0">
                  <c:v>19238</c:v>
                </c:pt>
                <c:pt idx="1">
                  <c:v>19963</c:v>
                </c:pt>
                <c:pt idx="2">
                  <c:v>20440</c:v>
                </c:pt>
                <c:pt idx="3">
                  <c:v>21225</c:v>
                </c:pt>
                <c:pt idx="4">
                  <c:v>22153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79C-4966-B551-A834C54836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9.40'!$S$1</c:f>
              <c:strCache>
                <c:ptCount val="1"/>
                <c:pt idx="0">
                  <c:v>Logan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9.40'!$AB$15:$AB$33</c:f>
              <c:numCache>
                <c:formatCode>0.0%</c:formatCode>
                <c:ptCount val="19"/>
                <c:pt idx="0">
                  <c:v>8.6454038667792207E-3</c:v>
                </c:pt>
                <c:pt idx="1">
                  <c:v>4.8813907681767577E-3</c:v>
                </c:pt>
                <c:pt idx="2">
                  <c:v>8.3415913252343848E-2</c:v>
                </c:pt>
                <c:pt idx="3">
                  <c:v>8.1927435699808739E-3</c:v>
                </c:pt>
                <c:pt idx="4">
                  <c:v>9.8647320536504407E-2</c:v>
                </c:pt>
                <c:pt idx="5">
                  <c:v>4.7296883984389339E-2</c:v>
                </c:pt>
                <c:pt idx="6">
                  <c:v>9.4654938279156831E-2</c:v>
                </c:pt>
                <c:pt idx="7">
                  <c:v>5.3417993042896697E-2</c:v>
                </c:pt>
                <c:pt idx="8">
                  <c:v>5.872757598372054E-2</c:v>
                </c:pt>
                <c:pt idx="9">
                  <c:v>6.8266066382020821E-3</c:v>
                </c:pt>
                <c:pt idx="10">
                  <c:v>3.2155193155450068E-2</c:v>
                </c:pt>
                <c:pt idx="11">
                  <c:v>1.9586733383085187E-2</c:v>
                </c:pt>
                <c:pt idx="12">
                  <c:v>5.3002034932325248E-2</c:v>
                </c:pt>
                <c:pt idx="13">
                  <c:v>0.12252005366675231</c:v>
                </c:pt>
                <c:pt idx="14">
                  <c:v>4.3500246720251858E-2</c:v>
                </c:pt>
                <c:pt idx="15">
                  <c:v>6.111729610916046E-2</c:v>
                </c:pt>
                <c:pt idx="16">
                  <c:v>0.11187641966095337</c:v>
                </c:pt>
                <c:pt idx="17">
                  <c:v>1.432200866987199E-2</c:v>
                </c:pt>
                <c:pt idx="18">
                  <c:v>4.7280571901621826E-2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68-41FA-951A-1A73148F1A3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68-41FA-951A-1A73148F1A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9.40'!$S$63:$S$79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9.40'!$Z$44:$Z$60</c:f>
              <c:numCache>
                <c:formatCode>#,##0</c:formatCode>
                <c:ptCount val="17"/>
                <c:pt idx="0">
                  <c:v>113</c:v>
                </c:pt>
                <c:pt idx="1">
                  <c:v>2517</c:v>
                </c:pt>
                <c:pt idx="2">
                  <c:v>7993</c:v>
                </c:pt>
                <c:pt idx="3">
                  <c:v>13289</c:v>
                </c:pt>
                <c:pt idx="4">
                  <c:v>17503</c:v>
                </c:pt>
                <c:pt idx="5">
                  <c:v>16778</c:v>
                </c:pt>
                <c:pt idx="6">
                  <c:v>15680</c:v>
                </c:pt>
                <c:pt idx="7">
                  <c:v>13391</c:v>
                </c:pt>
                <c:pt idx="8">
                  <c:v>12902</c:v>
                </c:pt>
                <c:pt idx="9">
                  <c:v>10976</c:v>
                </c:pt>
                <c:pt idx="10">
                  <c:v>9452</c:v>
                </c:pt>
                <c:pt idx="11">
                  <c:v>6888</c:v>
                </c:pt>
                <c:pt idx="12">
                  <c:v>3335</c:v>
                </c:pt>
                <c:pt idx="13">
                  <c:v>1225</c:v>
                </c:pt>
                <c:pt idx="14">
                  <c:v>344</c:v>
                </c:pt>
                <c:pt idx="15">
                  <c:v>125</c:v>
                </c:pt>
                <c:pt idx="16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58-4D9B-A8C9-DC964C9AFDCF}"/>
            </c:ext>
          </c:extLst>
        </c:ser>
        <c:ser>
          <c:idx val="1"/>
          <c:order val="1"/>
          <c:tx>
            <c:strRef>
              <c:f>'Table 9.40'!$S$62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9.40'!$S$63:$S$79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9.40'!$Z$63:$Z$79</c:f>
              <c:numCache>
                <c:formatCode>#,##0</c:formatCode>
                <c:ptCount val="17"/>
                <c:pt idx="0">
                  <c:v>169</c:v>
                </c:pt>
                <c:pt idx="1">
                  <c:v>3250</c:v>
                </c:pt>
                <c:pt idx="2">
                  <c:v>7931</c:v>
                </c:pt>
                <c:pt idx="3">
                  <c:v>11118</c:v>
                </c:pt>
                <c:pt idx="4">
                  <c:v>13854</c:v>
                </c:pt>
                <c:pt idx="5">
                  <c:v>13230</c:v>
                </c:pt>
                <c:pt idx="6">
                  <c:v>12674</c:v>
                </c:pt>
                <c:pt idx="7">
                  <c:v>11219</c:v>
                </c:pt>
                <c:pt idx="8">
                  <c:v>11348</c:v>
                </c:pt>
                <c:pt idx="9">
                  <c:v>9892</c:v>
                </c:pt>
                <c:pt idx="10">
                  <c:v>8419</c:v>
                </c:pt>
                <c:pt idx="11">
                  <c:v>5870</c:v>
                </c:pt>
                <c:pt idx="12">
                  <c:v>2431</c:v>
                </c:pt>
                <c:pt idx="13">
                  <c:v>831</c:v>
                </c:pt>
                <c:pt idx="14">
                  <c:v>243</c:v>
                </c:pt>
                <c:pt idx="15">
                  <c:v>100</c:v>
                </c:pt>
                <c:pt idx="16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58-4D9B-A8C9-DC964C9AFD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9.40'!$Z$83:$Z$90</c:f>
              <c:numCache>
                <c:formatCode>#,##0</c:formatCode>
                <c:ptCount val="8"/>
                <c:pt idx="0">
                  <c:v>8800</c:v>
                </c:pt>
                <c:pt idx="1">
                  <c:v>8054</c:v>
                </c:pt>
                <c:pt idx="2">
                  <c:v>19123</c:v>
                </c:pt>
                <c:pt idx="3">
                  <c:v>4382</c:v>
                </c:pt>
                <c:pt idx="4">
                  <c:v>4404</c:v>
                </c:pt>
                <c:pt idx="5">
                  <c:v>4651</c:v>
                </c:pt>
                <c:pt idx="6">
                  <c:v>14107</c:v>
                </c:pt>
                <c:pt idx="7">
                  <c:v>14924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D7-4F75-8FDA-A45B311504E7}"/>
            </c:ext>
          </c:extLst>
        </c:ser>
        <c:ser>
          <c:idx val="1"/>
          <c:order val="1"/>
          <c:tx>
            <c:strRef>
              <c:f>'Table 9.40'!$S$92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9.40'!$S$83:$S$90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9.40'!$Z$93:$Z$100</c:f>
              <c:numCache>
                <c:formatCode>#,##0</c:formatCode>
                <c:ptCount val="8"/>
                <c:pt idx="0">
                  <c:v>7019</c:v>
                </c:pt>
                <c:pt idx="1">
                  <c:v>12619</c:v>
                </c:pt>
                <c:pt idx="2">
                  <c:v>3030</c:v>
                </c:pt>
                <c:pt idx="3">
                  <c:v>14324</c:v>
                </c:pt>
                <c:pt idx="4">
                  <c:v>16882</c:v>
                </c:pt>
                <c:pt idx="5">
                  <c:v>8988</c:v>
                </c:pt>
                <c:pt idx="6">
                  <c:v>2041</c:v>
                </c:pt>
                <c:pt idx="7">
                  <c:v>7872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D7-4F75-8FDA-A45B31150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9.1'!$Y$83:$Y$90</c:f>
              <c:numCache>
                <c:formatCode>#,##0</c:formatCode>
                <c:ptCount val="8"/>
                <c:pt idx="0">
                  <c:v>7</c:v>
                </c:pt>
                <c:pt idx="1">
                  <c:v>25</c:v>
                </c:pt>
                <c:pt idx="2">
                  <c:v>37</c:v>
                </c:pt>
                <c:pt idx="3">
                  <c:v>23</c:v>
                </c:pt>
                <c:pt idx="4">
                  <c:v>4</c:v>
                </c:pt>
                <c:pt idx="5">
                  <c:v>5</c:v>
                </c:pt>
                <c:pt idx="6">
                  <c:v>18</c:v>
                </c:pt>
                <c:pt idx="7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B9-4761-B5DF-F18B16FB4383}"/>
            </c:ext>
          </c:extLst>
        </c:ser>
        <c:ser>
          <c:idx val="1"/>
          <c:order val="1"/>
          <c:tx>
            <c:strRef>
              <c:f>'Table 9.1'!$S$92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9.1'!$Y$93:$Y$100</c:f>
              <c:numCache>
                <c:formatCode>#,##0</c:formatCode>
                <c:ptCount val="8"/>
                <c:pt idx="0">
                  <c:v>5</c:v>
                </c:pt>
                <c:pt idx="1">
                  <c:v>30</c:v>
                </c:pt>
                <c:pt idx="2">
                  <c:v>7</c:v>
                </c:pt>
                <c:pt idx="3">
                  <c:v>57</c:v>
                </c:pt>
                <c:pt idx="4">
                  <c:v>33</c:v>
                </c:pt>
                <c:pt idx="5">
                  <c:v>19</c:v>
                </c:pt>
                <c:pt idx="6">
                  <c:v>0</c:v>
                </c:pt>
                <c:pt idx="7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B9-4761-B5DF-F18B16FB4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9.4'!$S$1</c:f>
              <c:strCache>
                <c:ptCount val="1"/>
                <c:pt idx="0">
                  <c:v>Barcaldine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9.4'!$V$8:$Z$8</c:f>
              <c:numCache>
                <c:formatCode>#,##0</c:formatCode>
                <c:ptCount val="5"/>
                <c:pt idx="0">
                  <c:v>38252.379999999997</c:v>
                </c:pt>
                <c:pt idx="1">
                  <c:v>39137</c:v>
                </c:pt>
                <c:pt idx="2">
                  <c:v>36306.94</c:v>
                </c:pt>
                <c:pt idx="3">
                  <c:v>40138</c:v>
                </c:pt>
                <c:pt idx="4">
                  <c:v>41937.81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B3-49D1-9A05-5EB846AC641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42360.26</c:v>
                </c:pt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B3-49D1-9A05-5EB846AC64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9.40'!$S$1</c:f>
              <c:strCache>
                <c:ptCount val="1"/>
                <c:pt idx="0">
                  <c:v>Logan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9.40'!$V$2:$Z$2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9.40'!$V$8:$Z$8</c:f>
              <c:numCache>
                <c:formatCode>#,##0</c:formatCode>
                <c:ptCount val="5"/>
                <c:pt idx="0">
                  <c:v>44150.720000000001</c:v>
                </c:pt>
                <c:pt idx="1">
                  <c:v>44463</c:v>
                </c:pt>
                <c:pt idx="2">
                  <c:v>45575</c:v>
                </c:pt>
                <c:pt idx="3">
                  <c:v>46700</c:v>
                </c:pt>
                <c:pt idx="4">
                  <c:v>46415.83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C0-4B7D-9645-826593BA190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9.40'!$V$2:$Z$2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42360.26</c:v>
                </c:pt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C0-4B7D-9645-826593BA19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9.41'!$S$4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9.41'!$U$2:$Y$2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9.41'!$U$4:$Y$4</c:f>
              <c:numCache>
                <c:formatCode>#,##0</c:formatCode>
                <c:ptCount val="5"/>
                <c:pt idx="1">
                  <c:v>3079</c:v>
                </c:pt>
                <c:pt idx="2">
                  <c:v>3290</c:v>
                </c:pt>
                <c:pt idx="3">
                  <c:v>3788</c:v>
                </c:pt>
                <c:pt idx="4">
                  <c:v>3467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09-460B-ACF6-B3CC45152C6B}"/>
            </c:ext>
          </c:extLst>
        </c:ser>
        <c:ser>
          <c:idx val="1"/>
          <c:order val="1"/>
          <c:tx>
            <c:strRef>
              <c:f>'Table 9.41'!$S$7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9.41'!$U$2:$Y$2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9.41'!$U$7:$Y$7</c:f>
              <c:numCache>
                <c:formatCode>#,##0</c:formatCode>
                <c:ptCount val="5"/>
                <c:pt idx="1">
                  <c:v>2044</c:v>
                </c:pt>
                <c:pt idx="2">
                  <c:v>2108</c:v>
                </c:pt>
                <c:pt idx="3">
                  <c:v>2475</c:v>
                </c:pt>
                <c:pt idx="4">
                  <c:v>2196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09-460B-ACF6-B3CC45152C6B}"/>
            </c:ext>
          </c:extLst>
        </c:ser>
        <c:ser>
          <c:idx val="2"/>
          <c:order val="2"/>
          <c:tx>
            <c:strRef>
              <c:f>'Table 9.41'!$S$11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9.41'!$U$2:$Y$2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9.41'!$U$11:$Y$11</c:f>
              <c:numCache>
                <c:formatCode>#,##0</c:formatCode>
                <c:ptCount val="5"/>
                <c:pt idx="1">
                  <c:v>2643</c:v>
                </c:pt>
                <c:pt idx="2">
                  <c:v>2818</c:v>
                </c:pt>
                <c:pt idx="3">
                  <c:v>3144</c:v>
                </c:pt>
                <c:pt idx="4">
                  <c:v>2946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09-460B-ACF6-B3CC45152C6B}"/>
            </c:ext>
          </c:extLst>
        </c:ser>
        <c:ser>
          <c:idx val="3"/>
          <c:order val="3"/>
          <c:tx>
            <c:strRef>
              <c:f>'Table 9.41'!$S$12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9.41'!$U$2:$Y$2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9.41'!$U$12:$Y$12</c:f>
              <c:numCache>
                <c:formatCode>#,##0</c:formatCode>
                <c:ptCount val="5"/>
                <c:pt idx="1">
                  <c:v>435</c:v>
                </c:pt>
                <c:pt idx="2">
                  <c:v>472</c:v>
                </c:pt>
                <c:pt idx="3">
                  <c:v>645</c:v>
                </c:pt>
                <c:pt idx="4">
                  <c:v>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509-460B-ACF6-B3CC45152C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9.41'!$S$1</c:f>
              <c:strCache>
                <c:ptCount val="1"/>
                <c:pt idx="0">
                  <c:v>Longreach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9.41'!$AB$15:$AB$33</c:f>
              <c:numCache>
                <c:formatCode>0.0%</c:formatCode>
                <c:ptCount val="19"/>
                <c:pt idx="0">
                  <c:v>0.13951590970900191</c:v>
                </c:pt>
                <c:pt idx="1">
                  <c:v>1.0878433505575198E-2</c:v>
                </c:pt>
                <c:pt idx="2">
                  <c:v>2.4476475387544192E-2</c:v>
                </c:pt>
                <c:pt idx="3">
                  <c:v>4.079412564590699E-3</c:v>
                </c:pt>
                <c:pt idx="4">
                  <c:v>5.9831384280663584E-2</c:v>
                </c:pt>
                <c:pt idx="5">
                  <c:v>2.3388632036986674E-2</c:v>
                </c:pt>
                <c:pt idx="6">
                  <c:v>8.3220016317650261E-2</c:v>
                </c:pt>
                <c:pt idx="7">
                  <c:v>7.2613543649714438E-2</c:v>
                </c:pt>
                <c:pt idx="8">
                  <c:v>3.6170791406037531E-2</c:v>
                </c:pt>
                <c:pt idx="9">
                  <c:v>8.7027468044601573E-3</c:v>
                </c:pt>
                <c:pt idx="10">
                  <c:v>1.9853141147674735E-2</c:v>
                </c:pt>
                <c:pt idx="11">
                  <c:v>1.1150394343214578E-2</c:v>
                </c:pt>
                <c:pt idx="12">
                  <c:v>4.4873538210497686E-2</c:v>
                </c:pt>
                <c:pt idx="13">
                  <c:v>4.460157737285831E-2</c:v>
                </c:pt>
                <c:pt idx="14">
                  <c:v>9.9265705738373677E-2</c:v>
                </c:pt>
                <c:pt idx="15">
                  <c:v>7.2885504487353828E-2</c:v>
                </c:pt>
                <c:pt idx="16">
                  <c:v>0.10796845254283383</c:v>
                </c:pt>
                <c:pt idx="17">
                  <c:v>2.3116671199347294E-2</c:v>
                </c:pt>
                <c:pt idx="18">
                  <c:v>3.5354908893119388E-2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C8-4198-8BF3-9DDF9E5278C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C8-4198-8BF3-9DDF9E5278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9.41'!$S$63:$S$79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9.41'!$Y$44:$Y$60</c:f>
              <c:numCache>
                <c:formatCode>#,##0</c:formatCode>
                <c:ptCount val="17"/>
                <c:pt idx="0">
                  <c:v>4</c:v>
                </c:pt>
                <c:pt idx="1">
                  <c:v>77</c:v>
                </c:pt>
                <c:pt idx="2">
                  <c:v>92</c:v>
                </c:pt>
                <c:pt idx="3">
                  <c:v>190</c:v>
                </c:pt>
                <c:pt idx="4">
                  <c:v>147</c:v>
                </c:pt>
                <c:pt idx="5">
                  <c:v>184</c:v>
                </c:pt>
                <c:pt idx="6">
                  <c:v>134</c:v>
                </c:pt>
                <c:pt idx="7">
                  <c:v>111</c:v>
                </c:pt>
                <c:pt idx="8">
                  <c:v>122</c:v>
                </c:pt>
                <c:pt idx="9">
                  <c:v>170</c:v>
                </c:pt>
                <c:pt idx="10">
                  <c:v>172</c:v>
                </c:pt>
                <c:pt idx="11">
                  <c:v>142</c:v>
                </c:pt>
                <c:pt idx="12">
                  <c:v>78</c:v>
                </c:pt>
                <c:pt idx="13">
                  <c:v>38</c:v>
                </c:pt>
                <c:pt idx="14">
                  <c:v>5</c:v>
                </c:pt>
                <c:pt idx="15">
                  <c:v>5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4-4575-A6F6-5A2F40BC15F5}"/>
            </c:ext>
          </c:extLst>
        </c:ser>
        <c:ser>
          <c:idx val="1"/>
          <c:order val="1"/>
          <c:tx>
            <c:strRef>
              <c:f>'Table 9.41'!$S$62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9.41'!$S$63:$S$79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9.41'!$Y$63:$Y$79</c:f>
              <c:numCache>
                <c:formatCode>#,##0</c:formatCode>
                <c:ptCount val="17"/>
                <c:pt idx="0">
                  <c:v>9</c:v>
                </c:pt>
                <c:pt idx="1">
                  <c:v>76</c:v>
                </c:pt>
                <c:pt idx="2">
                  <c:v>157</c:v>
                </c:pt>
                <c:pt idx="3">
                  <c:v>152</c:v>
                </c:pt>
                <c:pt idx="4">
                  <c:v>175</c:v>
                </c:pt>
                <c:pt idx="5">
                  <c:v>184</c:v>
                </c:pt>
                <c:pt idx="6">
                  <c:v>164</c:v>
                </c:pt>
                <c:pt idx="7">
                  <c:v>141</c:v>
                </c:pt>
                <c:pt idx="8">
                  <c:v>154</c:v>
                </c:pt>
                <c:pt idx="9">
                  <c:v>158</c:v>
                </c:pt>
                <c:pt idx="10">
                  <c:v>177</c:v>
                </c:pt>
                <c:pt idx="11">
                  <c:v>134</c:v>
                </c:pt>
                <c:pt idx="12">
                  <c:v>58</c:v>
                </c:pt>
                <c:pt idx="13">
                  <c:v>27</c:v>
                </c:pt>
                <c:pt idx="14">
                  <c:v>6</c:v>
                </c:pt>
                <c:pt idx="15">
                  <c:v>4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4-4575-A6F6-5A2F40BC15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9.41'!$S$83:$S$90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9.41'!$Y$83:$Y$90</c:f>
              <c:numCache>
                <c:formatCode>#,##0</c:formatCode>
                <c:ptCount val="8"/>
                <c:pt idx="0">
                  <c:v>94</c:v>
                </c:pt>
                <c:pt idx="1">
                  <c:v>95</c:v>
                </c:pt>
                <c:pt idx="2">
                  <c:v>213</c:v>
                </c:pt>
                <c:pt idx="3">
                  <c:v>57</c:v>
                </c:pt>
                <c:pt idx="4">
                  <c:v>44</c:v>
                </c:pt>
                <c:pt idx="5">
                  <c:v>52</c:v>
                </c:pt>
                <c:pt idx="6">
                  <c:v>100</c:v>
                </c:pt>
                <c:pt idx="7">
                  <c:v>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C0-439B-A984-519DFBF866BF}"/>
            </c:ext>
          </c:extLst>
        </c:ser>
        <c:ser>
          <c:idx val="1"/>
          <c:order val="1"/>
          <c:tx>
            <c:strRef>
              <c:f>'Table 9.41'!$S$92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9.41'!$S$83:$S$90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9.41'!$Y$93:$Y$100</c:f>
              <c:numCache>
                <c:formatCode>#,##0</c:formatCode>
                <c:ptCount val="8"/>
                <c:pt idx="0">
                  <c:v>96</c:v>
                </c:pt>
                <c:pt idx="1">
                  <c:v>216</c:v>
                </c:pt>
                <c:pt idx="2">
                  <c:v>37</c:v>
                </c:pt>
                <c:pt idx="3">
                  <c:v>145</c:v>
                </c:pt>
                <c:pt idx="4">
                  <c:v>207</c:v>
                </c:pt>
                <c:pt idx="5">
                  <c:v>107</c:v>
                </c:pt>
                <c:pt idx="6">
                  <c:v>6</c:v>
                </c:pt>
                <c:pt idx="7">
                  <c:v>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C0-439B-A984-519DFBF866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9.41'!$S$1</c:f>
              <c:strCache>
                <c:ptCount val="1"/>
                <c:pt idx="0">
                  <c:v>Longreach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9.41'!$U$8:$Y$8</c:f>
              <c:numCache>
                <c:formatCode>#,##0</c:formatCode>
                <c:ptCount val="5"/>
                <c:pt idx="1">
                  <c:v>36549</c:v>
                </c:pt>
                <c:pt idx="2">
                  <c:v>37915</c:v>
                </c:pt>
                <c:pt idx="3">
                  <c:v>41128</c:v>
                </c:pt>
                <c:pt idx="4">
                  <c:v>41803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47-417D-8696-7E91A6B090A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47-417D-8696-7E91A6B090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9.41'!$S$4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9.41'!$V$4:$Z$4</c:f>
              <c:numCache>
                <c:formatCode>#,##0</c:formatCode>
                <c:ptCount val="5"/>
                <c:pt idx="0">
                  <c:v>3079</c:v>
                </c:pt>
                <c:pt idx="1">
                  <c:v>3290</c:v>
                </c:pt>
                <c:pt idx="2">
                  <c:v>3788</c:v>
                </c:pt>
                <c:pt idx="3">
                  <c:v>3467</c:v>
                </c:pt>
                <c:pt idx="4">
                  <c:v>3676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0D-4084-8496-A7EF10F729EE}"/>
            </c:ext>
          </c:extLst>
        </c:ser>
        <c:ser>
          <c:idx val="1"/>
          <c:order val="1"/>
          <c:tx>
            <c:strRef>
              <c:f>'Table 9.41'!$S$7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9.41'!$V$7:$Z$7</c:f>
              <c:numCache>
                <c:formatCode>#,##0</c:formatCode>
                <c:ptCount val="5"/>
                <c:pt idx="0">
                  <c:v>2044</c:v>
                </c:pt>
                <c:pt idx="1">
                  <c:v>2108</c:v>
                </c:pt>
                <c:pt idx="2">
                  <c:v>2475</c:v>
                </c:pt>
                <c:pt idx="3">
                  <c:v>2196</c:v>
                </c:pt>
                <c:pt idx="4">
                  <c:v>2412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0D-4084-8496-A7EF10F729EE}"/>
            </c:ext>
          </c:extLst>
        </c:ser>
        <c:ser>
          <c:idx val="2"/>
          <c:order val="2"/>
          <c:tx>
            <c:strRef>
              <c:f>'Table 9.41'!$S$11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9.41'!$V$11:$Z$11</c:f>
              <c:numCache>
                <c:formatCode>#,##0</c:formatCode>
                <c:ptCount val="5"/>
                <c:pt idx="0">
                  <c:v>2643</c:v>
                </c:pt>
                <c:pt idx="1">
                  <c:v>2818</c:v>
                </c:pt>
                <c:pt idx="2">
                  <c:v>3144</c:v>
                </c:pt>
                <c:pt idx="3">
                  <c:v>2946</c:v>
                </c:pt>
                <c:pt idx="4">
                  <c:v>3037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0D-4084-8496-A7EF10F729EE}"/>
            </c:ext>
          </c:extLst>
        </c:ser>
        <c:ser>
          <c:idx val="3"/>
          <c:order val="3"/>
          <c:tx>
            <c:strRef>
              <c:f>'Table 9.41'!$S$12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9.41'!$V$12:$Z$12</c:f>
              <c:numCache>
                <c:formatCode>#,##0</c:formatCode>
                <c:ptCount val="5"/>
                <c:pt idx="0">
                  <c:v>435</c:v>
                </c:pt>
                <c:pt idx="1">
                  <c:v>472</c:v>
                </c:pt>
                <c:pt idx="2">
                  <c:v>645</c:v>
                </c:pt>
                <c:pt idx="3">
                  <c:v>521</c:v>
                </c:pt>
                <c:pt idx="4">
                  <c:v>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90D-4084-8496-A7EF10F729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9.41'!$S$1</c:f>
              <c:strCache>
                <c:ptCount val="1"/>
                <c:pt idx="0">
                  <c:v>Longreach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9.41'!$AB$15:$AB$33</c:f>
              <c:numCache>
                <c:formatCode>0.0%</c:formatCode>
                <c:ptCount val="19"/>
                <c:pt idx="0">
                  <c:v>0.13951590970900191</c:v>
                </c:pt>
                <c:pt idx="1">
                  <c:v>1.0878433505575198E-2</c:v>
                </c:pt>
                <c:pt idx="2">
                  <c:v>2.4476475387544192E-2</c:v>
                </c:pt>
                <c:pt idx="3">
                  <c:v>4.079412564590699E-3</c:v>
                </c:pt>
                <c:pt idx="4">
                  <c:v>5.9831384280663584E-2</c:v>
                </c:pt>
                <c:pt idx="5">
                  <c:v>2.3388632036986674E-2</c:v>
                </c:pt>
                <c:pt idx="6">
                  <c:v>8.3220016317650261E-2</c:v>
                </c:pt>
                <c:pt idx="7">
                  <c:v>7.2613543649714438E-2</c:v>
                </c:pt>
                <c:pt idx="8">
                  <c:v>3.6170791406037531E-2</c:v>
                </c:pt>
                <c:pt idx="9">
                  <c:v>8.7027468044601573E-3</c:v>
                </c:pt>
                <c:pt idx="10">
                  <c:v>1.9853141147674735E-2</c:v>
                </c:pt>
                <c:pt idx="11">
                  <c:v>1.1150394343214578E-2</c:v>
                </c:pt>
                <c:pt idx="12">
                  <c:v>4.4873538210497686E-2</c:v>
                </c:pt>
                <c:pt idx="13">
                  <c:v>4.460157737285831E-2</c:v>
                </c:pt>
                <c:pt idx="14">
                  <c:v>9.9265705738373677E-2</c:v>
                </c:pt>
                <c:pt idx="15">
                  <c:v>7.2885504487353828E-2</c:v>
                </c:pt>
                <c:pt idx="16">
                  <c:v>0.10796845254283383</c:v>
                </c:pt>
                <c:pt idx="17">
                  <c:v>2.3116671199347294E-2</c:v>
                </c:pt>
                <c:pt idx="18">
                  <c:v>3.5354908893119388E-2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66-4EBF-8B74-D43FD5D740E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66-4EBF-8B74-D43FD5D74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9.41'!$S$63:$S$79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9.41'!$Z$44:$Z$60</c:f>
              <c:numCache>
                <c:formatCode>#,##0</c:formatCode>
                <c:ptCount val="17"/>
                <c:pt idx="0">
                  <c:v>14</c:v>
                </c:pt>
                <c:pt idx="1">
                  <c:v>67</c:v>
                </c:pt>
                <c:pt idx="2">
                  <c:v>102</c:v>
                </c:pt>
                <c:pt idx="3">
                  <c:v>167</c:v>
                </c:pt>
                <c:pt idx="4">
                  <c:v>199</c:v>
                </c:pt>
                <c:pt idx="5">
                  <c:v>184</c:v>
                </c:pt>
                <c:pt idx="6">
                  <c:v>176</c:v>
                </c:pt>
                <c:pt idx="7">
                  <c:v>105</c:v>
                </c:pt>
                <c:pt idx="8">
                  <c:v>141</c:v>
                </c:pt>
                <c:pt idx="9">
                  <c:v>154</c:v>
                </c:pt>
                <c:pt idx="10">
                  <c:v>166</c:v>
                </c:pt>
                <c:pt idx="11">
                  <c:v>161</c:v>
                </c:pt>
                <c:pt idx="12">
                  <c:v>87</c:v>
                </c:pt>
                <c:pt idx="13">
                  <c:v>39</c:v>
                </c:pt>
                <c:pt idx="14">
                  <c:v>19</c:v>
                </c:pt>
                <c:pt idx="15">
                  <c:v>5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CF-4579-904A-08F2DB55B74A}"/>
            </c:ext>
          </c:extLst>
        </c:ser>
        <c:ser>
          <c:idx val="1"/>
          <c:order val="1"/>
          <c:tx>
            <c:strRef>
              <c:f>'Table 9.41'!$S$62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9.41'!$S$63:$S$79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9.41'!$Z$63:$Z$79</c:f>
              <c:numCache>
                <c:formatCode>#,##0</c:formatCode>
                <c:ptCount val="17"/>
                <c:pt idx="0">
                  <c:v>14</c:v>
                </c:pt>
                <c:pt idx="1">
                  <c:v>82</c:v>
                </c:pt>
                <c:pt idx="2">
                  <c:v>136</c:v>
                </c:pt>
                <c:pt idx="3">
                  <c:v>178</c:v>
                </c:pt>
                <c:pt idx="4">
                  <c:v>206</c:v>
                </c:pt>
                <c:pt idx="5">
                  <c:v>197</c:v>
                </c:pt>
                <c:pt idx="6">
                  <c:v>172</c:v>
                </c:pt>
                <c:pt idx="7">
                  <c:v>143</c:v>
                </c:pt>
                <c:pt idx="8">
                  <c:v>152</c:v>
                </c:pt>
                <c:pt idx="9">
                  <c:v>154</c:v>
                </c:pt>
                <c:pt idx="10">
                  <c:v>216</c:v>
                </c:pt>
                <c:pt idx="11">
                  <c:v>129</c:v>
                </c:pt>
                <c:pt idx="12">
                  <c:v>54</c:v>
                </c:pt>
                <c:pt idx="13">
                  <c:v>31</c:v>
                </c:pt>
                <c:pt idx="14">
                  <c:v>13</c:v>
                </c:pt>
                <c:pt idx="15">
                  <c:v>8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CF-4579-904A-08F2DB55B7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9.41'!$Z$83:$Z$90</c:f>
              <c:numCache>
                <c:formatCode>#,##0</c:formatCode>
                <c:ptCount val="8"/>
                <c:pt idx="0">
                  <c:v>114</c:v>
                </c:pt>
                <c:pt idx="1">
                  <c:v>85</c:v>
                </c:pt>
                <c:pt idx="2">
                  <c:v>212</c:v>
                </c:pt>
                <c:pt idx="3">
                  <c:v>66</c:v>
                </c:pt>
                <c:pt idx="4">
                  <c:v>39</c:v>
                </c:pt>
                <c:pt idx="5">
                  <c:v>49</c:v>
                </c:pt>
                <c:pt idx="6">
                  <c:v>98</c:v>
                </c:pt>
                <c:pt idx="7">
                  <c:v>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78-4DA7-9495-00A95F06B2AF}"/>
            </c:ext>
          </c:extLst>
        </c:ser>
        <c:ser>
          <c:idx val="1"/>
          <c:order val="1"/>
          <c:tx>
            <c:strRef>
              <c:f>'Table 9.41'!$S$92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9.41'!$S$83:$S$90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9.41'!$Z$93:$Z$100</c:f>
              <c:numCache>
                <c:formatCode>#,##0</c:formatCode>
                <c:ptCount val="8"/>
                <c:pt idx="0">
                  <c:v>104</c:v>
                </c:pt>
                <c:pt idx="1">
                  <c:v>218</c:v>
                </c:pt>
                <c:pt idx="2">
                  <c:v>35</c:v>
                </c:pt>
                <c:pt idx="3">
                  <c:v>146</c:v>
                </c:pt>
                <c:pt idx="4">
                  <c:v>221</c:v>
                </c:pt>
                <c:pt idx="5">
                  <c:v>110</c:v>
                </c:pt>
                <c:pt idx="6">
                  <c:v>8</c:v>
                </c:pt>
                <c:pt idx="7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78-4DA7-9495-00A95F06B2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9.5'!$U$4:$Y$4</c:f>
              <c:numCache>
                <c:formatCode>#,##0</c:formatCode>
                <c:ptCount val="5"/>
                <c:pt idx="1">
                  <c:v>189</c:v>
                </c:pt>
                <c:pt idx="2">
                  <c:v>226</c:v>
                </c:pt>
                <c:pt idx="3">
                  <c:v>302</c:v>
                </c:pt>
                <c:pt idx="4">
                  <c:v>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0F-47A1-99C1-FDAB2C2B2768}"/>
            </c:ext>
          </c:extLst>
        </c:ser>
        <c:ser>
          <c:idx val="1"/>
          <c:order val="1"/>
          <c:tx>
            <c:strRef>
              <c:f>'Table 9.5'!$S$7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9.5'!$U$7:$Y$7</c:f>
              <c:numCache>
                <c:formatCode>#,##0</c:formatCode>
                <c:ptCount val="5"/>
                <c:pt idx="1">
                  <c:v>130</c:v>
                </c:pt>
                <c:pt idx="2">
                  <c:v>143</c:v>
                </c:pt>
                <c:pt idx="3">
                  <c:v>197</c:v>
                </c:pt>
                <c:pt idx="4">
                  <c:v>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0F-47A1-99C1-FDAB2C2B2768}"/>
            </c:ext>
          </c:extLst>
        </c:ser>
        <c:ser>
          <c:idx val="2"/>
          <c:order val="2"/>
          <c:tx>
            <c:strRef>
              <c:f>'Table 9.5'!$S$11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9.5'!$U$11:$Y$11</c:f>
              <c:numCache>
                <c:formatCode>#,##0</c:formatCode>
                <c:ptCount val="5"/>
                <c:pt idx="1">
                  <c:v>148</c:v>
                </c:pt>
                <c:pt idx="2">
                  <c:v>181</c:v>
                </c:pt>
                <c:pt idx="3">
                  <c:v>235</c:v>
                </c:pt>
                <c:pt idx="4">
                  <c:v>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0F-47A1-99C1-FDAB2C2B2768}"/>
            </c:ext>
          </c:extLst>
        </c:ser>
        <c:ser>
          <c:idx val="3"/>
          <c:order val="3"/>
          <c:tx>
            <c:strRef>
              <c:f>'Table 9.5'!$S$12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9.5'!$U$12:$Y$12</c:f>
              <c:numCache>
                <c:formatCode>#,##0</c:formatCode>
                <c:ptCount val="5"/>
                <c:pt idx="1">
                  <c:v>41</c:v>
                </c:pt>
                <c:pt idx="2">
                  <c:v>45</c:v>
                </c:pt>
                <c:pt idx="3">
                  <c:v>66</c:v>
                </c:pt>
                <c:pt idx="4">
                  <c:v>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0F-47A1-99C1-FDAB2C2B27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9.41'!$S$1</c:f>
              <c:strCache>
                <c:ptCount val="1"/>
                <c:pt idx="0">
                  <c:v>Longreach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9.41'!$V$8:$Z$8</c:f>
              <c:numCache>
                <c:formatCode>#,##0</c:formatCode>
                <c:ptCount val="5"/>
                <c:pt idx="0">
                  <c:v>36549</c:v>
                </c:pt>
                <c:pt idx="1">
                  <c:v>37915</c:v>
                </c:pt>
                <c:pt idx="2">
                  <c:v>41128</c:v>
                </c:pt>
                <c:pt idx="3">
                  <c:v>41803</c:v>
                </c:pt>
                <c:pt idx="4">
                  <c:v>41855.769999999997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DE-43CE-ABE3-DDDE45FEA63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42360.26</c:v>
                </c:pt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DE-43CE-ABE3-DDDE45FEA6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9.42'!$S$4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9.42'!$U$2:$Y$2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9.42'!$U$4:$Y$4</c:f>
              <c:numCache>
                <c:formatCode>#,##0</c:formatCode>
                <c:ptCount val="5"/>
                <c:pt idx="1">
                  <c:v>88631</c:v>
                </c:pt>
                <c:pt idx="2">
                  <c:v>93842</c:v>
                </c:pt>
                <c:pt idx="3">
                  <c:v>100805</c:v>
                </c:pt>
                <c:pt idx="4">
                  <c:v>101225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51-4EA0-A16C-4BC210154C4F}"/>
            </c:ext>
          </c:extLst>
        </c:ser>
        <c:ser>
          <c:idx val="1"/>
          <c:order val="1"/>
          <c:tx>
            <c:strRef>
              <c:f>'Table 9.42'!$S$7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9.42'!$U$2:$Y$2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9.42'!$U$7:$Y$7</c:f>
              <c:numCache>
                <c:formatCode>#,##0</c:formatCode>
                <c:ptCount val="5"/>
                <c:pt idx="1">
                  <c:v>62629</c:v>
                </c:pt>
                <c:pt idx="2">
                  <c:v>64575</c:v>
                </c:pt>
                <c:pt idx="3">
                  <c:v>68929</c:v>
                </c:pt>
                <c:pt idx="4">
                  <c:v>69699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51-4EA0-A16C-4BC210154C4F}"/>
            </c:ext>
          </c:extLst>
        </c:ser>
        <c:ser>
          <c:idx val="2"/>
          <c:order val="2"/>
          <c:tx>
            <c:strRef>
              <c:f>'Table 9.42'!$S$11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9.42'!$U$2:$Y$2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9.42'!$U$11:$Y$11</c:f>
              <c:numCache>
                <c:formatCode>#,##0</c:formatCode>
                <c:ptCount val="5"/>
                <c:pt idx="1">
                  <c:v>81135</c:v>
                </c:pt>
                <c:pt idx="2">
                  <c:v>85970</c:v>
                </c:pt>
                <c:pt idx="3">
                  <c:v>92319</c:v>
                </c:pt>
                <c:pt idx="4">
                  <c:v>93369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51-4EA0-A16C-4BC210154C4F}"/>
            </c:ext>
          </c:extLst>
        </c:ser>
        <c:ser>
          <c:idx val="3"/>
          <c:order val="3"/>
          <c:tx>
            <c:strRef>
              <c:f>'Table 9.42'!$S$12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9.42'!$U$2:$Y$2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9.42'!$U$12:$Y$12</c:f>
              <c:numCache>
                <c:formatCode>#,##0</c:formatCode>
                <c:ptCount val="5"/>
                <c:pt idx="1">
                  <c:v>7498</c:v>
                </c:pt>
                <c:pt idx="2">
                  <c:v>7872</c:v>
                </c:pt>
                <c:pt idx="3">
                  <c:v>8489</c:v>
                </c:pt>
                <c:pt idx="4">
                  <c:v>7857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651-4EA0-A16C-4BC210154C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9.42'!$S$1</c:f>
              <c:strCache>
                <c:ptCount val="1"/>
                <c:pt idx="0">
                  <c:v>Mackay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9.42'!$AB$15:$AB$33</c:f>
              <c:numCache>
                <c:formatCode>0.0%</c:formatCode>
                <c:ptCount val="19"/>
                <c:pt idx="0">
                  <c:v>2.717198027700618E-2</c:v>
                </c:pt>
                <c:pt idx="1">
                  <c:v>5.0672331100239332E-2</c:v>
                </c:pt>
                <c:pt idx="2">
                  <c:v>6.2042848492421254E-2</c:v>
                </c:pt>
                <c:pt idx="3">
                  <c:v>7.4297632664045909E-3</c:v>
                </c:pt>
                <c:pt idx="4">
                  <c:v>9.0589286915735145E-2</c:v>
                </c:pt>
                <c:pt idx="5">
                  <c:v>4.9528551244221029E-2</c:v>
                </c:pt>
                <c:pt idx="6">
                  <c:v>9.4011014888361319E-2</c:v>
                </c:pt>
                <c:pt idx="7">
                  <c:v>6.9318826231966238E-2</c:v>
                </c:pt>
                <c:pt idx="8">
                  <c:v>4.671235378360454E-2</c:v>
                </c:pt>
                <c:pt idx="9">
                  <c:v>2.7393046971866861E-3</c:v>
                </c:pt>
                <c:pt idx="10">
                  <c:v>2.25295796849319E-2</c:v>
                </c:pt>
                <c:pt idx="11">
                  <c:v>2.0511144644899608E-2</c:v>
                </c:pt>
                <c:pt idx="12">
                  <c:v>5.9899462711815538E-2</c:v>
                </c:pt>
                <c:pt idx="13">
                  <c:v>9.0512394152305345E-2</c:v>
                </c:pt>
                <c:pt idx="14">
                  <c:v>3.3621360809680798E-2</c:v>
                </c:pt>
                <c:pt idx="15">
                  <c:v>5.7285108755202277E-2</c:v>
                </c:pt>
                <c:pt idx="16">
                  <c:v>9.5337415057525396E-2</c:v>
                </c:pt>
                <c:pt idx="17">
                  <c:v>9.5539258561528635E-3</c:v>
                </c:pt>
                <c:pt idx="18">
                  <c:v>6.4666814044463242E-2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0F-4CBB-930F-79CB65A3F9F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0F-4CBB-930F-79CB65A3F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9.42'!$S$63:$S$79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9.42'!$Y$44:$Y$60</c:f>
              <c:numCache>
                <c:formatCode>#,##0</c:formatCode>
                <c:ptCount val="17"/>
                <c:pt idx="0">
                  <c:v>70</c:v>
                </c:pt>
                <c:pt idx="1">
                  <c:v>1342</c:v>
                </c:pt>
                <c:pt idx="2">
                  <c:v>3343</c:v>
                </c:pt>
                <c:pt idx="3">
                  <c:v>4842</c:v>
                </c:pt>
                <c:pt idx="4">
                  <c:v>6369</c:v>
                </c:pt>
                <c:pt idx="5">
                  <c:v>6134</c:v>
                </c:pt>
                <c:pt idx="6">
                  <c:v>5910</c:v>
                </c:pt>
                <c:pt idx="7">
                  <c:v>5271</c:v>
                </c:pt>
                <c:pt idx="8">
                  <c:v>5559</c:v>
                </c:pt>
                <c:pt idx="9">
                  <c:v>5250</c:v>
                </c:pt>
                <c:pt idx="10">
                  <c:v>4989</c:v>
                </c:pt>
                <c:pt idx="11">
                  <c:v>3586</c:v>
                </c:pt>
                <c:pt idx="12">
                  <c:v>1661</c:v>
                </c:pt>
                <c:pt idx="13">
                  <c:v>570</c:v>
                </c:pt>
                <c:pt idx="14">
                  <c:v>213</c:v>
                </c:pt>
                <c:pt idx="15">
                  <c:v>113</c:v>
                </c:pt>
                <c:pt idx="16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6A-4B84-B90A-651F05DAD94C}"/>
            </c:ext>
          </c:extLst>
        </c:ser>
        <c:ser>
          <c:idx val="1"/>
          <c:order val="1"/>
          <c:tx>
            <c:strRef>
              <c:f>'Table 9.42'!$S$62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9.42'!$S$63:$S$79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9.42'!$Y$63:$Y$79</c:f>
              <c:numCache>
                <c:formatCode>#,##0</c:formatCode>
                <c:ptCount val="17"/>
                <c:pt idx="0">
                  <c:v>105</c:v>
                </c:pt>
                <c:pt idx="1">
                  <c:v>1570</c:v>
                </c:pt>
                <c:pt idx="2">
                  <c:v>3443</c:v>
                </c:pt>
                <c:pt idx="3">
                  <c:v>4171</c:v>
                </c:pt>
                <c:pt idx="4">
                  <c:v>4918</c:v>
                </c:pt>
                <c:pt idx="5">
                  <c:v>4761</c:v>
                </c:pt>
                <c:pt idx="6">
                  <c:v>4600</c:v>
                </c:pt>
                <c:pt idx="7">
                  <c:v>4499</c:v>
                </c:pt>
                <c:pt idx="8">
                  <c:v>5077</c:v>
                </c:pt>
                <c:pt idx="9">
                  <c:v>4423</c:v>
                </c:pt>
                <c:pt idx="10">
                  <c:v>4103</c:v>
                </c:pt>
                <c:pt idx="11">
                  <c:v>2571</c:v>
                </c:pt>
                <c:pt idx="12">
                  <c:v>1011</c:v>
                </c:pt>
                <c:pt idx="13">
                  <c:v>376</c:v>
                </c:pt>
                <c:pt idx="14">
                  <c:v>153</c:v>
                </c:pt>
                <c:pt idx="15">
                  <c:v>105</c:v>
                </c:pt>
                <c:pt idx="16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6A-4B84-B90A-651F05DAD9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9.42'!$S$83:$S$90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9.42'!$Y$83:$Y$90</c:f>
              <c:numCache>
                <c:formatCode>#,##0</c:formatCode>
                <c:ptCount val="8"/>
                <c:pt idx="0">
                  <c:v>2884</c:v>
                </c:pt>
                <c:pt idx="1">
                  <c:v>3037</c:v>
                </c:pt>
                <c:pt idx="2">
                  <c:v>11364</c:v>
                </c:pt>
                <c:pt idx="3">
                  <c:v>1125</c:v>
                </c:pt>
                <c:pt idx="4">
                  <c:v>934</c:v>
                </c:pt>
                <c:pt idx="5">
                  <c:v>1298</c:v>
                </c:pt>
                <c:pt idx="6">
                  <c:v>7059</c:v>
                </c:pt>
                <c:pt idx="7">
                  <c:v>4907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08-4E31-97FA-BC8806520562}"/>
            </c:ext>
          </c:extLst>
        </c:ser>
        <c:ser>
          <c:idx val="1"/>
          <c:order val="1"/>
          <c:tx>
            <c:strRef>
              <c:f>'Table 9.42'!$S$92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9.42'!$S$83:$S$90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9.42'!$Y$93:$Y$100</c:f>
              <c:numCache>
                <c:formatCode>#,##0</c:formatCode>
                <c:ptCount val="8"/>
                <c:pt idx="0">
                  <c:v>2174</c:v>
                </c:pt>
                <c:pt idx="1">
                  <c:v>5521</c:v>
                </c:pt>
                <c:pt idx="2">
                  <c:v>1369</c:v>
                </c:pt>
                <c:pt idx="3">
                  <c:v>4633</c:v>
                </c:pt>
                <c:pt idx="4">
                  <c:v>6374</c:v>
                </c:pt>
                <c:pt idx="5">
                  <c:v>3730</c:v>
                </c:pt>
                <c:pt idx="6">
                  <c:v>1165</c:v>
                </c:pt>
                <c:pt idx="7">
                  <c:v>2653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08-4E31-97FA-BC8806520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9.42'!$S$1</c:f>
              <c:strCache>
                <c:ptCount val="1"/>
                <c:pt idx="0">
                  <c:v>Mackay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9.42'!$U$8:$Y$8</c:f>
              <c:numCache>
                <c:formatCode>#,##0</c:formatCode>
                <c:ptCount val="5"/>
                <c:pt idx="1">
                  <c:v>48408.49</c:v>
                </c:pt>
                <c:pt idx="2">
                  <c:v>48784.33</c:v>
                </c:pt>
                <c:pt idx="3">
                  <c:v>51367.69</c:v>
                </c:pt>
                <c:pt idx="4">
                  <c:v>52331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E2-47E1-BF77-7CFD78FAC93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E2-47E1-BF77-7CFD78FAC9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9.42'!$S$4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9.42'!$V$4:$Z$4</c:f>
              <c:numCache>
                <c:formatCode>#,##0</c:formatCode>
                <c:ptCount val="5"/>
                <c:pt idx="0">
                  <c:v>88631</c:v>
                </c:pt>
                <c:pt idx="1">
                  <c:v>93842</c:v>
                </c:pt>
                <c:pt idx="2">
                  <c:v>100805</c:v>
                </c:pt>
                <c:pt idx="3">
                  <c:v>101225</c:v>
                </c:pt>
                <c:pt idx="4">
                  <c:v>104045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4F-418A-AB09-28BA7BD95363}"/>
            </c:ext>
          </c:extLst>
        </c:ser>
        <c:ser>
          <c:idx val="1"/>
          <c:order val="1"/>
          <c:tx>
            <c:strRef>
              <c:f>'Table 9.42'!$S$7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9.42'!$V$7:$Z$7</c:f>
              <c:numCache>
                <c:formatCode>#,##0</c:formatCode>
                <c:ptCount val="5"/>
                <c:pt idx="0">
                  <c:v>62629</c:v>
                </c:pt>
                <c:pt idx="1">
                  <c:v>64575</c:v>
                </c:pt>
                <c:pt idx="2">
                  <c:v>68929</c:v>
                </c:pt>
                <c:pt idx="3">
                  <c:v>69699</c:v>
                </c:pt>
                <c:pt idx="4">
                  <c:v>72941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4F-418A-AB09-28BA7BD95363}"/>
            </c:ext>
          </c:extLst>
        </c:ser>
        <c:ser>
          <c:idx val="2"/>
          <c:order val="2"/>
          <c:tx>
            <c:strRef>
              <c:f>'Table 9.42'!$S$11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9.42'!$V$11:$Z$11</c:f>
              <c:numCache>
                <c:formatCode>#,##0</c:formatCode>
                <c:ptCount val="5"/>
                <c:pt idx="0">
                  <c:v>81135</c:v>
                </c:pt>
                <c:pt idx="1">
                  <c:v>85970</c:v>
                </c:pt>
                <c:pt idx="2">
                  <c:v>92319</c:v>
                </c:pt>
                <c:pt idx="3">
                  <c:v>93369</c:v>
                </c:pt>
                <c:pt idx="4">
                  <c:v>95573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4F-418A-AB09-28BA7BD95363}"/>
            </c:ext>
          </c:extLst>
        </c:ser>
        <c:ser>
          <c:idx val="3"/>
          <c:order val="3"/>
          <c:tx>
            <c:strRef>
              <c:f>'Table 9.42'!$S$12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9.42'!$V$12:$Z$12</c:f>
              <c:numCache>
                <c:formatCode>#,##0</c:formatCode>
                <c:ptCount val="5"/>
                <c:pt idx="0">
                  <c:v>7498</c:v>
                </c:pt>
                <c:pt idx="1">
                  <c:v>7872</c:v>
                </c:pt>
                <c:pt idx="2">
                  <c:v>8489</c:v>
                </c:pt>
                <c:pt idx="3">
                  <c:v>7857</c:v>
                </c:pt>
                <c:pt idx="4">
                  <c:v>8468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A4F-418A-AB09-28BA7BD95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9.42'!$S$1</c:f>
              <c:strCache>
                <c:ptCount val="1"/>
                <c:pt idx="0">
                  <c:v>Mackay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9.42'!$AB$15:$AB$33</c:f>
              <c:numCache>
                <c:formatCode>0.0%</c:formatCode>
                <c:ptCount val="19"/>
                <c:pt idx="0">
                  <c:v>2.717198027700618E-2</c:v>
                </c:pt>
                <c:pt idx="1">
                  <c:v>5.0672331100239332E-2</c:v>
                </c:pt>
                <c:pt idx="2">
                  <c:v>6.2042848492421254E-2</c:v>
                </c:pt>
                <c:pt idx="3">
                  <c:v>7.4297632664045909E-3</c:v>
                </c:pt>
                <c:pt idx="4">
                  <c:v>9.0589286915735145E-2</c:v>
                </c:pt>
                <c:pt idx="5">
                  <c:v>4.9528551244221029E-2</c:v>
                </c:pt>
                <c:pt idx="6">
                  <c:v>9.4011014888361319E-2</c:v>
                </c:pt>
                <c:pt idx="7">
                  <c:v>6.9318826231966238E-2</c:v>
                </c:pt>
                <c:pt idx="8">
                  <c:v>4.671235378360454E-2</c:v>
                </c:pt>
                <c:pt idx="9">
                  <c:v>2.7393046971866861E-3</c:v>
                </c:pt>
                <c:pt idx="10">
                  <c:v>2.25295796849319E-2</c:v>
                </c:pt>
                <c:pt idx="11">
                  <c:v>2.0511144644899608E-2</c:v>
                </c:pt>
                <c:pt idx="12">
                  <c:v>5.9899462711815538E-2</c:v>
                </c:pt>
                <c:pt idx="13">
                  <c:v>9.0512394152305345E-2</c:v>
                </c:pt>
                <c:pt idx="14">
                  <c:v>3.3621360809680798E-2</c:v>
                </c:pt>
                <c:pt idx="15">
                  <c:v>5.7285108755202277E-2</c:v>
                </c:pt>
                <c:pt idx="16">
                  <c:v>9.5337415057525396E-2</c:v>
                </c:pt>
                <c:pt idx="17">
                  <c:v>9.5539258561528635E-3</c:v>
                </c:pt>
                <c:pt idx="18">
                  <c:v>6.4666814044463242E-2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62-41B5-A751-00F964E801A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62-41B5-A751-00F964E801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9.42'!$S$63:$S$79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9.42'!$Z$44:$Z$60</c:f>
              <c:numCache>
                <c:formatCode>#,##0</c:formatCode>
                <c:ptCount val="17"/>
                <c:pt idx="0">
                  <c:v>87</c:v>
                </c:pt>
                <c:pt idx="1">
                  <c:v>1384</c:v>
                </c:pt>
                <c:pt idx="2">
                  <c:v>3289</c:v>
                </c:pt>
                <c:pt idx="3">
                  <c:v>4816</c:v>
                </c:pt>
                <c:pt idx="4">
                  <c:v>6624</c:v>
                </c:pt>
                <c:pt idx="5">
                  <c:v>6239</c:v>
                </c:pt>
                <c:pt idx="6">
                  <c:v>6206</c:v>
                </c:pt>
                <c:pt idx="7">
                  <c:v>5341</c:v>
                </c:pt>
                <c:pt idx="8">
                  <c:v>5519</c:v>
                </c:pt>
                <c:pt idx="9">
                  <c:v>5378</c:v>
                </c:pt>
                <c:pt idx="10">
                  <c:v>5013</c:v>
                </c:pt>
                <c:pt idx="11">
                  <c:v>3874</c:v>
                </c:pt>
                <c:pt idx="12">
                  <c:v>1843</c:v>
                </c:pt>
                <c:pt idx="13">
                  <c:v>684</c:v>
                </c:pt>
                <c:pt idx="14">
                  <c:v>248</c:v>
                </c:pt>
                <c:pt idx="15">
                  <c:v>117</c:v>
                </c:pt>
                <c:pt idx="16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EA-459F-A180-CD9F012AD22E}"/>
            </c:ext>
          </c:extLst>
        </c:ser>
        <c:ser>
          <c:idx val="1"/>
          <c:order val="1"/>
          <c:tx>
            <c:strRef>
              <c:f>'Table 9.42'!$S$62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9.42'!$S$63:$S$79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9.42'!$Z$63:$Z$79</c:f>
              <c:numCache>
                <c:formatCode>#,##0</c:formatCode>
                <c:ptCount val="17"/>
                <c:pt idx="0">
                  <c:v>149</c:v>
                </c:pt>
                <c:pt idx="1">
                  <c:v>1651</c:v>
                </c:pt>
                <c:pt idx="2">
                  <c:v>3412</c:v>
                </c:pt>
                <c:pt idx="3">
                  <c:v>4312</c:v>
                </c:pt>
                <c:pt idx="4">
                  <c:v>5130</c:v>
                </c:pt>
                <c:pt idx="5">
                  <c:v>4886</c:v>
                </c:pt>
                <c:pt idx="6">
                  <c:v>4909</c:v>
                </c:pt>
                <c:pt idx="7">
                  <c:v>4581</c:v>
                </c:pt>
                <c:pt idx="8">
                  <c:v>4971</c:v>
                </c:pt>
                <c:pt idx="9">
                  <c:v>4476</c:v>
                </c:pt>
                <c:pt idx="10">
                  <c:v>4188</c:v>
                </c:pt>
                <c:pt idx="11">
                  <c:v>2750</c:v>
                </c:pt>
                <c:pt idx="12">
                  <c:v>1149</c:v>
                </c:pt>
                <c:pt idx="13">
                  <c:v>425</c:v>
                </c:pt>
                <c:pt idx="14">
                  <c:v>181</c:v>
                </c:pt>
                <c:pt idx="15">
                  <c:v>101</c:v>
                </c:pt>
                <c:pt idx="16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EA-459F-A180-CD9F012AD2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9.42'!$Z$83:$Z$90</c:f>
              <c:numCache>
                <c:formatCode>#,##0</c:formatCode>
                <c:ptCount val="8"/>
                <c:pt idx="0">
                  <c:v>3042</c:v>
                </c:pt>
                <c:pt idx="1">
                  <c:v>3158</c:v>
                </c:pt>
                <c:pt idx="2">
                  <c:v>11846</c:v>
                </c:pt>
                <c:pt idx="3">
                  <c:v>1117</c:v>
                </c:pt>
                <c:pt idx="4">
                  <c:v>948</c:v>
                </c:pt>
                <c:pt idx="5">
                  <c:v>1369</c:v>
                </c:pt>
                <c:pt idx="6">
                  <c:v>7217</c:v>
                </c:pt>
                <c:pt idx="7">
                  <c:v>4949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F7-484F-87EB-C57877760E33}"/>
            </c:ext>
          </c:extLst>
        </c:ser>
        <c:ser>
          <c:idx val="1"/>
          <c:order val="1"/>
          <c:tx>
            <c:strRef>
              <c:f>'Table 9.42'!$S$92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9.42'!$S$83:$S$90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9.42'!$Z$93:$Z$100</c:f>
              <c:numCache>
                <c:formatCode>#,##0</c:formatCode>
                <c:ptCount val="8"/>
                <c:pt idx="0">
                  <c:v>2290</c:v>
                </c:pt>
                <c:pt idx="1">
                  <c:v>5740</c:v>
                </c:pt>
                <c:pt idx="2">
                  <c:v>1486</c:v>
                </c:pt>
                <c:pt idx="3">
                  <c:v>4802</c:v>
                </c:pt>
                <c:pt idx="4">
                  <c:v>6434</c:v>
                </c:pt>
                <c:pt idx="5">
                  <c:v>3858</c:v>
                </c:pt>
                <c:pt idx="6">
                  <c:v>1293</c:v>
                </c:pt>
                <c:pt idx="7">
                  <c:v>2854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F7-484F-87EB-C57877760E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9.5'!$S$1</c:f>
              <c:strCache>
                <c:ptCount val="1"/>
                <c:pt idx="0">
                  <c:v>Barcoo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9.5'!$AB$15:$AB$33</c:f>
              <c:numCache>
                <c:formatCode>0.0%</c:formatCode>
                <c:ptCount val="19"/>
                <c:pt idx="0">
                  <c:v>0.27323943661971833</c:v>
                </c:pt>
                <c:pt idx="1">
                  <c:v>2.2535211267605635E-2</c:v>
                </c:pt>
                <c:pt idx="2">
                  <c:v>0</c:v>
                </c:pt>
                <c:pt idx="3">
                  <c:v>1.6901408450704224E-2</c:v>
                </c:pt>
                <c:pt idx="4">
                  <c:v>2.8169014084507043E-2</c:v>
                </c:pt>
                <c:pt idx="5">
                  <c:v>1.4084507042253521E-2</c:v>
                </c:pt>
                <c:pt idx="6">
                  <c:v>3.0985915492957747E-2</c:v>
                </c:pt>
                <c:pt idx="7">
                  <c:v>3.6619718309859155E-2</c:v>
                </c:pt>
                <c:pt idx="8">
                  <c:v>1.9718309859154931E-2</c:v>
                </c:pt>
                <c:pt idx="9">
                  <c:v>0</c:v>
                </c:pt>
                <c:pt idx="10">
                  <c:v>2.2535211267605635E-2</c:v>
                </c:pt>
                <c:pt idx="11">
                  <c:v>8.4507042253521118E-3</c:v>
                </c:pt>
                <c:pt idx="12">
                  <c:v>2.8169014084507043E-2</c:v>
                </c:pt>
                <c:pt idx="13">
                  <c:v>2.5352112676056339E-2</c:v>
                </c:pt>
                <c:pt idx="14">
                  <c:v>0.21408450704225351</c:v>
                </c:pt>
                <c:pt idx="15">
                  <c:v>8.7323943661971826E-2</c:v>
                </c:pt>
                <c:pt idx="16">
                  <c:v>3.9436619718309862E-2</c:v>
                </c:pt>
                <c:pt idx="17">
                  <c:v>0</c:v>
                </c:pt>
                <c:pt idx="18">
                  <c:v>8.4507042253521118E-3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22-429C-987F-9132AEA5190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22-429C-987F-9132AEA519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9.42'!$S$1</c:f>
              <c:strCache>
                <c:ptCount val="1"/>
                <c:pt idx="0">
                  <c:v>Mackay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9.42'!$V$8:$Z$8</c:f>
              <c:numCache>
                <c:formatCode>#,##0</c:formatCode>
                <c:ptCount val="5"/>
                <c:pt idx="0">
                  <c:v>48408.49</c:v>
                </c:pt>
                <c:pt idx="1">
                  <c:v>48784.33</c:v>
                </c:pt>
                <c:pt idx="2">
                  <c:v>51367.69</c:v>
                </c:pt>
                <c:pt idx="3">
                  <c:v>52331</c:v>
                </c:pt>
                <c:pt idx="4">
                  <c:v>52227.91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0B-4D8A-8FE7-668730C91DA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42360.26</c:v>
                </c:pt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0B-4D8A-8FE7-668730C91D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9.43'!$S$4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9.43'!$U$2:$Y$2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9.43'!$U$4:$Y$4</c:f>
              <c:numCache>
                <c:formatCode>#,##0</c:formatCode>
                <c:ptCount val="5"/>
                <c:pt idx="1">
                  <c:v>335</c:v>
                </c:pt>
                <c:pt idx="2">
                  <c:v>462</c:v>
                </c:pt>
                <c:pt idx="3">
                  <c:v>842</c:v>
                </c:pt>
                <c:pt idx="4">
                  <c:v>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2B-4065-ACD6-98D16EAA8309}"/>
            </c:ext>
          </c:extLst>
        </c:ser>
        <c:ser>
          <c:idx val="1"/>
          <c:order val="1"/>
          <c:tx>
            <c:strRef>
              <c:f>'Table 9.43'!$S$7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9.43'!$U$2:$Y$2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9.43'!$U$7:$Y$7</c:f>
              <c:numCache>
                <c:formatCode>#,##0</c:formatCode>
                <c:ptCount val="5"/>
                <c:pt idx="1">
                  <c:v>233</c:v>
                </c:pt>
                <c:pt idx="2">
                  <c:v>305</c:v>
                </c:pt>
                <c:pt idx="3">
                  <c:v>556</c:v>
                </c:pt>
                <c:pt idx="4">
                  <c:v>320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2B-4065-ACD6-98D16EAA8309}"/>
            </c:ext>
          </c:extLst>
        </c:ser>
        <c:ser>
          <c:idx val="2"/>
          <c:order val="2"/>
          <c:tx>
            <c:strRef>
              <c:f>'Table 9.43'!$S$11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9.43'!$U$2:$Y$2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9.43'!$U$11:$Y$11</c:f>
              <c:numCache>
                <c:formatCode>#,##0</c:formatCode>
                <c:ptCount val="5"/>
                <c:pt idx="1">
                  <c:v>259</c:v>
                </c:pt>
                <c:pt idx="2">
                  <c:v>356</c:v>
                </c:pt>
                <c:pt idx="3">
                  <c:v>610</c:v>
                </c:pt>
                <c:pt idx="4">
                  <c:v>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2B-4065-ACD6-98D16EAA8309}"/>
            </c:ext>
          </c:extLst>
        </c:ser>
        <c:ser>
          <c:idx val="3"/>
          <c:order val="3"/>
          <c:tx>
            <c:strRef>
              <c:f>'Table 9.43'!$S$12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9.43'!$U$2:$Y$2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9.43'!$U$12:$Y$12</c:f>
              <c:numCache>
                <c:formatCode>#,##0</c:formatCode>
                <c:ptCount val="5"/>
                <c:pt idx="1">
                  <c:v>78</c:v>
                </c:pt>
                <c:pt idx="2">
                  <c:v>106</c:v>
                </c:pt>
                <c:pt idx="3">
                  <c:v>237</c:v>
                </c:pt>
                <c:pt idx="4">
                  <c:v>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2B-4065-ACD6-98D16EAA83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9.43'!$S$1</c:f>
              <c:strCache>
                <c:ptCount val="1"/>
                <c:pt idx="0">
                  <c:v>McKinlay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9.43'!$AB$15:$AB$33</c:f>
              <c:numCache>
                <c:formatCode>0.0%</c:formatCode>
                <c:ptCount val="19"/>
                <c:pt idx="0">
                  <c:v>0.33716075156576203</c:v>
                </c:pt>
                <c:pt idx="1">
                  <c:v>1.2526096033402923E-2</c:v>
                </c:pt>
                <c:pt idx="2">
                  <c:v>8.350730688935281E-3</c:v>
                </c:pt>
                <c:pt idx="3">
                  <c:v>4.1753653444676405E-3</c:v>
                </c:pt>
                <c:pt idx="4">
                  <c:v>8.1419624217118999E-2</c:v>
                </c:pt>
                <c:pt idx="5">
                  <c:v>1.1482254697286013E-2</c:v>
                </c:pt>
                <c:pt idx="6">
                  <c:v>3.8622129436325675E-2</c:v>
                </c:pt>
                <c:pt idx="7">
                  <c:v>7.0981210855949897E-2</c:v>
                </c:pt>
                <c:pt idx="8">
                  <c:v>3.7578288100208766E-2</c:v>
                </c:pt>
                <c:pt idx="9">
                  <c:v>0</c:v>
                </c:pt>
                <c:pt idx="10">
                  <c:v>1.1482254697286013E-2</c:v>
                </c:pt>
                <c:pt idx="11">
                  <c:v>2.6096033402922755E-2</c:v>
                </c:pt>
                <c:pt idx="12">
                  <c:v>1.5657620041753653E-2</c:v>
                </c:pt>
                <c:pt idx="13">
                  <c:v>4.3841336116910233E-2</c:v>
                </c:pt>
                <c:pt idx="14">
                  <c:v>8.2463465553235901E-2</c:v>
                </c:pt>
                <c:pt idx="15">
                  <c:v>1.6701461377870562E-2</c:v>
                </c:pt>
                <c:pt idx="16">
                  <c:v>5.4279749478079335E-2</c:v>
                </c:pt>
                <c:pt idx="17">
                  <c:v>6.2630480167014616E-3</c:v>
                </c:pt>
                <c:pt idx="18">
                  <c:v>8.350730688935281E-3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39-48D7-95DC-646DD555187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39-48D7-95DC-646DD5551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9.43'!$S$63:$S$79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9.43'!$Y$44:$Y$60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21</c:v>
                </c:pt>
                <c:pt idx="3">
                  <c:v>10</c:v>
                </c:pt>
                <c:pt idx="4">
                  <c:v>38</c:v>
                </c:pt>
                <c:pt idx="5">
                  <c:v>22</c:v>
                </c:pt>
                <c:pt idx="6">
                  <c:v>20</c:v>
                </c:pt>
                <c:pt idx="7">
                  <c:v>18</c:v>
                </c:pt>
                <c:pt idx="8">
                  <c:v>23</c:v>
                </c:pt>
                <c:pt idx="9">
                  <c:v>23</c:v>
                </c:pt>
                <c:pt idx="10">
                  <c:v>26</c:v>
                </c:pt>
                <c:pt idx="11">
                  <c:v>23</c:v>
                </c:pt>
                <c:pt idx="12">
                  <c:v>12</c:v>
                </c:pt>
                <c:pt idx="13">
                  <c:v>6</c:v>
                </c:pt>
                <c:pt idx="14">
                  <c:v>5</c:v>
                </c:pt>
                <c:pt idx="15">
                  <c:v>4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FD-44FF-8EB1-6A8607853D4C}"/>
            </c:ext>
          </c:extLst>
        </c:ser>
        <c:ser>
          <c:idx val="1"/>
          <c:order val="1"/>
          <c:tx>
            <c:strRef>
              <c:f>'Table 9.43'!$S$62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9.43'!$S$63:$S$79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9.43'!$Y$63:$Y$79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24</c:v>
                </c:pt>
                <c:pt idx="4">
                  <c:v>44</c:v>
                </c:pt>
                <c:pt idx="5">
                  <c:v>32</c:v>
                </c:pt>
                <c:pt idx="6">
                  <c:v>25</c:v>
                </c:pt>
                <c:pt idx="7">
                  <c:v>16</c:v>
                </c:pt>
                <c:pt idx="8">
                  <c:v>24</c:v>
                </c:pt>
                <c:pt idx="9">
                  <c:v>16</c:v>
                </c:pt>
                <c:pt idx="10">
                  <c:v>22</c:v>
                </c:pt>
                <c:pt idx="11">
                  <c:v>15</c:v>
                </c:pt>
                <c:pt idx="12">
                  <c:v>9</c:v>
                </c:pt>
                <c:pt idx="13">
                  <c:v>6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FD-44FF-8EB1-6A8607853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9.43'!$S$83:$S$90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9.43'!$Y$83:$Y$90</c:f>
              <c:numCache>
                <c:formatCode>#,##0</c:formatCode>
                <c:ptCount val="8"/>
                <c:pt idx="0">
                  <c:v>17</c:v>
                </c:pt>
                <c:pt idx="1">
                  <c:v>3</c:v>
                </c:pt>
                <c:pt idx="2">
                  <c:v>28</c:v>
                </c:pt>
                <c:pt idx="3">
                  <c:v>7</c:v>
                </c:pt>
                <c:pt idx="4">
                  <c:v>3</c:v>
                </c:pt>
                <c:pt idx="5">
                  <c:v>3</c:v>
                </c:pt>
                <c:pt idx="6">
                  <c:v>30</c:v>
                </c:pt>
                <c:pt idx="7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1F-426E-8EB1-B74A643D328F}"/>
            </c:ext>
          </c:extLst>
        </c:ser>
        <c:ser>
          <c:idx val="1"/>
          <c:order val="1"/>
          <c:tx>
            <c:strRef>
              <c:f>'Table 9.43'!$S$92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9.43'!$S$83:$S$90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9.43'!$Y$93:$Y$100</c:f>
              <c:numCache>
                <c:formatCode>#,##0</c:formatCode>
                <c:ptCount val="8"/>
                <c:pt idx="0">
                  <c:v>8</c:v>
                </c:pt>
                <c:pt idx="1">
                  <c:v>12</c:v>
                </c:pt>
                <c:pt idx="2">
                  <c:v>5</c:v>
                </c:pt>
                <c:pt idx="3">
                  <c:v>16</c:v>
                </c:pt>
                <c:pt idx="4">
                  <c:v>22</c:v>
                </c:pt>
                <c:pt idx="5">
                  <c:v>7</c:v>
                </c:pt>
                <c:pt idx="6">
                  <c:v>0</c:v>
                </c:pt>
                <c:pt idx="7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1F-426E-8EB1-B74A643D32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9.43'!$S$1</c:f>
              <c:strCache>
                <c:ptCount val="1"/>
                <c:pt idx="0">
                  <c:v>McKinlay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9.43'!$U$8:$Y$8</c:f>
              <c:numCache>
                <c:formatCode>#,##0</c:formatCode>
                <c:ptCount val="5"/>
                <c:pt idx="1">
                  <c:v>43010</c:v>
                </c:pt>
                <c:pt idx="2">
                  <c:v>43870.75</c:v>
                </c:pt>
                <c:pt idx="3">
                  <c:v>39447</c:v>
                </c:pt>
                <c:pt idx="4">
                  <c:v>48700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C2-43D2-BE11-6B951DF224E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C2-43D2-BE11-6B951DF224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9.43'!$S$4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9.43'!$V$4:$Z$4</c:f>
              <c:numCache>
                <c:formatCode>#,##0</c:formatCode>
                <c:ptCount val="5"/>
                <c:pt idx="0">
                  <c:v>335</c:v>
                </c:pt>
                <c:pt idx="1">
                  <c:v>462</c:v>
                </c:pt>
                <c:pt idx="2">
                  <c:v>842</c:v>
                </c:pt>
                <c:pt idx="3">
                  <c:v>498</c:v>
                </c:pt>
                <c:pt idx="4">
                  <c:v>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B9-4CC9-AD30-B096661B87CA}"/>
            </c:ext>
          </c:extLst>
        </c:ser>
        <c:ser>
          <c:idx val="1"/>
          <c:order val="1"/>
          <c:tx>
            <c:strRef>
              <c:f>'Table 9.43'!$S$7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9.43'!$V$7:$Z$7</c:f>
              <c:numCache>
                <c:formatCode>#,##0</c:formatCode>
                <c:ptCount val="5"/>
                <c:pt idx="0">
                  <c:v>233</c:v>
                </c:pt>
                <c:pt idx="1">
                  <c:v>305</c:v>
                </c:pt>
                <c:pt idx="2">
                  <c:v>556</c:v>
                </c:pt>
                <c:pt idx="3">
                  <c:v>320</c:v>
                </c:pt>
                <c:pt idx="4">
                  <c:v>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B9-4CC9-AD30-B096661B87CA}"/>
            </c:ext>
          </c:extLst>
        </c:ser>
        <c:ser>
          <c:idx val="2"/>
          <c:order val="2"/>
          <c:tx>
            <c:strRef>
              <c:f>'Table 9.43'!$S$11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9.43'!$V$11:$Z$11</c:f>
              <c:numCache>
                <c:formatCode>#,##0</c:formatCode>
                <c:ptCount val="5"/>
                <c:pt idx="0">
                  <c:v>259</c:v>
                </c:pt>
                <c:pt idx="1">
                  <c:v>356</c:v>
                </c:pt>
                <c:pt idx="2">
                  <c:v>610</c:v>
                </c:pt>
                <c:pt idx="3">
                  <c:v>373</c:v>
                </c:pt>
                <c:pt idx="4">
                  <c:v>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B9-4CC9-AD30-B096661B87CA}"/>
            </c:ext>
          </c:extLst>
        </c:ser>
        <c:ser>
          <c:idx val="3"/>
          <c:order val="3"/>
          <c:tx>
            <c:strRef>
              <c:f>'Table 9.43'!$S$12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9.43'!$V$12:$Z$12</c:f>
              <c:numCache>
                <c:formatCode>#,##0</c:formatCode>
                <c:ptCount val="5"/>
                <c:pt idx="0">
                  <c:v>78</c:v>
                </c:pt>
                <c:pt idx="1">
                  <c:v>106</c:v>
                </c:pt>
                <c:pt idx="2">
                  <c:v>237</c:v>
                </c:pt>
                <c:pt idx="3">
                  <c:v>123</c:v>
                </c:pt>
                <c:pt idx="4">
                  <c:v>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9B9-4CC9-AD30-B096661B87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9.43'!$S$1</c:f>
              <c:strCache>
                <c:ptCount val="1"/>
                <c:pt idx="0">
                  <c:v>McKinlay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9.43'!$AB$15:$AB$33</c:f>
              <c:numCache>
                <c:formatCode>0.0%</c:formatCode>
                <c:ptCount val="19"/>
                <c:pt idx="0">
                  <c:v>0.33716075156576203</c:v>
                </c:pt>
                <c:pt idx="1">
                  <c:v>1.2526096033402923E-2</c:v>
                </c:pt>
                <c:pt idx="2">
                  <c:v>8.350730688935281E-3</c:v>
                </c:pt>
                <c:pt idx="3">
                  <c:v>4.1753653444676405E-3</c:v>
                </c:pt>
                <c:pt idx="4">
                  <c:v>8.1419624217118999E-2</c:v>
                </c:pt>
                <c:pt idx="5">
                  <c:v>1.1482254697286013E-2</c:v>
                </c:pt>
                <c:pt idx="6">
                  <c:v>3.8622129436325675E-2</c:v>
                </c:pt>
                <c:pt idx="7">
                  <c:v>7.0981210855949897E-2</c:v>
                </c:pt>
                <c:pt idx="8">
                  <c:v>3.7578288100208766E-2</c:v>
                </c:pt>
                <c:pt idx="9">
                  <c:v>0</c:v>
                </c:pt>
                <c:pt idx="10">
                  <c:v>1.1482254697286013E-2</c:v>
                </c:pt>
                <c:pt idx="11">
                  <c:v>2.6096033402922755E-2</c:v>
                </c:pt>
                <c:pt idx="12">
                  <c:v>1.5657620041753653E-2</c:v>
                </c:pt>
                <c:pt idx="13">
                  <c:v>4.3841336116910233E-2</c:v>
                </c:pt>
                <c:pt idx="14">
                  <c:v>8.2463465553235901E-2</c:v>
                </c:pt>
                <c:pt idx="15">
                  <c:v>1.6701461377870562E-2</c:v>
                </c:pt>
                <c:pt idx="16">
                  <c:v>5.4279749478079335E-2</c:v>
                </c:pt>
                <c:pt idx="17">
                  <c:v>6.2630480167014616E-3</c:v>
                </c:pt>
                <c:pt idx="18">
                  <c:v>8.350730688935281E-3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95-4D1F-AD9C-B43D52F47BE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95-4D1F-AD9C-B43D52F47B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9.43'!$S$63:$S$79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9.43'!$Z$44:$Z$60</c:f>
              <c:numCache>
                <c:formatCode>#,##0</c:formatCode>
                <c:ptCount val="17"/>
                <c:pt idx="0">
                  <c:v>0</c:v>
                </c:pt>
                <c:pt idx="1">
                  <c:v>7</c:v>
                </c:pt>
                <c:pt idx="2">
                  <c:v>38</c:v>
                </c:pt>
                <c:pt idx="3">
                  <c:v>62</c:v>
                </c:pt>
                <c:pt idx="4">
                  <c:v>78</c:v>
                </c:pt>
                <c:pt idx="5">
                  <c:v>61</c:v>
                </c:pt>
                <c:pt idx="6">
                  <c:v>41</c:v>
                </c:pt>
                <c:pt idx="7">
                  <c:v>23</c:v>
                </c:pt>
                <c:pt idx="8">
                  <c:v>38</c:v>
                </c:pt>
                <c:pt idx="9">
                  <c:v>33</c:v>
                </c:pt>
                <c:pt idx="10">
                  <c:v>40</c:v>
                </c:pt>
                <c:pt idx="11">
                  <c:v>31</c:v>
                </c:pt>
                <c:pt idx="12">
                  <c:v>13</c:v>
                </c:pt>
                <c:pt idx="13">
                  <c:v>16</c:v>
                </c:pt>
                <c:pt idx="14">
                  <c:v>9</c:v>
                </c:pt>
                <c:pt idx="15">
                  <c:v>6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32-4956-85B2-677A106EB962}"/>
            </c:ext>
          </c:extLst>
        </c:ser>
        <c:ser>
          <c:idx val="1"/>
          <c:order val="1"/>
          <c:tx>
            <c:strRef>
              <c:f>'Table 9.43'!$S$62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9.43'!$S$63:$S$79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9.43'!$Z$63:$Z$79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22</c:v>
                </c:pt>
                <c:pt idx="3">
                  <c:v>68</c:v>
                </c:pt>
                <c:pt idx="4">
                  <c:v>91</c:v>
                </c:pt>
                <c:pt idx="5">
                  <c:v>56</c:v>
                </c:pt>
                <c:pt idx="6">
                  <c:v>37</c:v>
                </c:pt>
                <c:pt idx="7">
                  <c:v>29</c:v>
                </c:pt>
                <c:pt idx="8">
                  <c:v>44</c:v>
                </c:pt>
                <c:pt idx="9">
                  <c:v>36</c:v>
                </c:pt>
                <c:pt idx="10">
                  <c:v>36</c:v>
                </c:pt>
                <c:pt idx="11">
                  <c:v>25</c:v>
                </c:pt>
                <c:pt idx="12">
                  <c:v>19</c:v>
                </c:pt>
                <c:pt idx="13">
                  <c:v>10</c:v>
                </c:pt>
                <c:pt idx="14">
                  <c:v>5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32-4956-85B2-677A106EB9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9.43'!$Z$83:$Z$90</c:f>
              <c:numCache>
                <c:formatCode>#,##0</c:formatCode>
                <c:ptCount val="8"/>
                <c:pt idx="0">
                  <c:v>34</c:v>
                </c:pt>
                <c:pt idx="1">
                  <c:v>5</c:v>
                </c:pt>
                <c:pt idx="2">
                  <c:v>34</c:v>
                </c:pt>
                <c:pt idx="3">
                  <c:v>6</c:v>
                </c:pt>
                <c:pt idx="4">
                  <c:v>5</c:v>
                </c:pt>
                <c:pt idx="5">
                  <c:v>0</c:v>
                </c:pt>
                <c:pt idx="6">
                  <c:v>38</c:v>
                </c:pt>
                <c:pt idx="7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57-4049-97BF-077A6EBDF7BC}"/>
            </c:ext>
          </c:extLst>
        </c:ser>
        <c:ser>
          <c:idx val="1"/>
          <c:order val="1"/>
          <c:tx>
            <c:strRef>
              <c:f>'Table 9.43'!$S$92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9.43'!$S$83:$S$90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9.43'!$Z$93:$Z$100</c:f>
              <c:numCache>
                <c:formatCode>#,##0</c:formatCode>
                <c:ptCount val="8"/>
                <c:pt idx="0">
                  <c:v>26</c:v>
                </c:pt>
                <c:pt idx="1">
                  <c:v>23</c:v>
                </c:pt>
                <c:pt idx="2">
                  <c:v>7</c:v>
                </c:pt>
                <c:pt idx="3">
                  <c:v>30</c:v>
                </c:pt>
                <c:pt idx="4">
                  <c:v>43</c:v>
                </c:pt>
                <c:pt idx="5">
                  <c:v>7</c:v>
                </c:pt>
                <c:pt idx="6">
                  <c:v>4</c:v>
                </c:pt>
                <c:pt idx="7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57-4049-97BF-077A6EBDF7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9.5'!$Y$44:$Y$60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12</c:v>
                </c:pt>
                <c:pt idx="3">
                  <c:v>9</c:v>
                </c:pt>
                <c:pt idx="4">
                  <c:v>20</c:v>
                </c:pt>
                <c:pt idx="5">
                  <c:v>7</c:v>
                </c:pt>
                <c:pt idx="6">
                  <c:v>17</c:v>
                </c:pt>
                <c:pt idx="7">
                  <c:v>9</c:v>
                </c:pt>
                <c:pt idx="8">
                  <c:v>13</c:v>
                </c:pt>
                <c:pt idx="9">
                  <c:v>9</c:v>
                </c:pt>
                <c:pt idx="10">
                  <c:v>13</c:v>
                </c:pt>
                <c:pt idx="11">
                  <c:v>9</c:v>
                </c:pt>
                <c:pt idx="12">
                  <c:v>10</c:v>
                </c:pt>
                <c:pt idx="13">
                  <c:v>8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FC-4301-96EC-BB400EEFEDCB}"/>
            </c:ext>
          </c:extLst>
        </c:ser>
        <c:ser>
          <c:idx val="1"/>
          <c:order val="1"/>
          <c:tx>
            <c:strRef>
              <c:f>'Table 9.5'!$S$62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9.5'!$Y$63:$Y$79</c:f>
              <c:numCache>
                <c:formatCode>#,##0</c:formatCode>
                <c:ptCount val="17"/>
                <c:pt idx="0">
                  <c:v>0</c:v>
                </c:pt>
                <c:pt idx="1">
                  <c:v>6</c:v>
                </c:pt>
                <c:pt idx="2">
                  <c:v>12</c:v>
                </c:pt>
                <c:pt idx="3">
                  <c:v>11</c:v>
                </c:pt>
                <c:pt idx="4">
                  <c:v>13</c:v>
                </c:pt>
                <c:pt idx="5">
                  <c:v>5</c:v>
                </c:pt>
                <c:pt idx="6">
                  <c:v>13</c:v>
                </c:pt>
                <c:pt idx="7">
                  <c:v>10</c:v>
                </c:pt>
                <c:pt idx="8">
                  <c:v>16</c:v>
                </c:pt>
                <c:pt idx="9">
                  <c:v>22</c:v>
                </c:pt>
                <c:pt idx="10">
                  <c:v>10</c:v>
                </c:pt>
                <c:pt idx="11">
                  <c:v>6</c:v>
                </c:pt>
                <c:pt idx="12">
                  <c:v>10</c:v>
                </c:pt>
                <c:pt idx="13">
                  <c:v>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FC-4301-96EC-BB400EEFED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9.43'!$S$1</c:f>
              <c:strCache>
                <c:ptCount val="1"/>
                <c:pt idx="0">
                  <c:v>McKinlay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9.43'!$V$8:$Z$8</c:f>
              <c:numCache>
                <c:formatCode>#,##0</c:formatCode>
                <c:ptCount val="5"/>
                <c:pt idx="0">
                  <c:v>43010</c:v>
                </c:pt>
                <c:pt idx="1">
                  <c:v>43870.75</c:v>
                </c:pt>
                <c:pt idx="2">
                  <c:v>39447</c:v>
                </c:pt>
                <c:pt idx="3">
                  <c:v>48700</c:v>
                </c:pt>
                <c:pt idx="4">
                  <c:v>43229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0B-45A7-A276-63F4633DACA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42360.26</c:v>
                </c:pt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0B-45A7-A276-63F4633DAC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9.44'!$S$4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9.44'!$U$2:$Y$2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9.44'!$U$4:$Y$4</c:f>
              <c:numCache>
                <c:formatCode>#,##0</c:formatCode>
                <c:ptCount val="5"/>
                <c:pt idx="1">
                  <c:v>9</c:v>
                </c:pt>
                <c:pt idx="2">
                  <c:v>55</c:v>
                </c:pt>
                <c:pt idx="3">
                  <c:v>140</c:v>
                </c:pt>
                <c:pt idx="4">
                  <c:v>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E5-46C5-BED7-42DF3CCD5D4C}"/>
            </c:ext>
          </c:extLst>
        </c:ser>
        <c:ser>
          <c:idx val="1"/>
          <c:order val="1"/>
          <c:tx>
            <c:strRef>
              <c:f>'Table 9.44'!$S$7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9.44'!$U$2:$Y$2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9.44'!$U$7:$Y$7</c:f>
              <c:numCache>
                <c:formatCode>#,##0</c:formatCode>
                <c:ptCount val="5"/>
                <c:pt idx="1">
                  <c:v>11</c:v>
                </c:pt>
                <c:pt idx="2">
                  <c:v>38</c:v>
                </c:pt>
                <c:pt idx="3">
                  <c:v>97</c:v>
                </c:pt>
                <c:pt idx="4">
                  <c:v>110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E5-46C5-BED7-42DF3CCD5D4C}"/>
            </c:ext>
          </c:extLst>
        </c:ser>
        <c:ser>
          <c:idx val="2"/>
          <c:order val="2"/>
          <c:tx>
            <c:strRef>
              <c:f>'Table 9.44'!$S$11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9.44'!$U$2:$Y$2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9.44'!$U$11:$Y$11</c:f>
              <c:numCache>
                <c:formatCode>#,##0</c:formatCode>
                <c:ptCount val="5"/>
                <c:pt idx="1">
                  <c:v>10</c:v>
                </c:pt>
                <c:pt idx="2">
                  <c:v>54</c:v>
                </c:pt>
                <c:pt idx="3">
                  <c:v>143</c:v>
                </c:pt>
                <c:pt idx="4">
                  <c:v>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E5-46C5-BED7-42DF3CCD5D4C}"/>
            </c:ext>
          </c:extLst>
        </c:ser>
        <c:ser>
          <c:idx val="3"/>
          <c:order val="3"/>
          <c:tx>
            <c:strRef>
              <c:f>'Table 9.44'!$S$12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9.44'!$U$2:$Y$2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9.44'!$U$12:$Y$12</c:f>
              <c:numCache>
                <c:formatCode>#,##0</c:formatCode>
                <c:ptCount val="5"/>
                <c:pt idx="1">
                  <c:v>0</c:v>
                </c:pt>
                <c:pt idx="2">
                  <c:v>3</c:v>
                </c:pt>
                <c:pt idx="3">
                  <c:v>0</c:v>
                </c:pt>
                <c:pt idx="4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2E5-46C5-BED7-42DF3CCD5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9.44'!$S$1</c:f>
              <c:strCache>
                <c:ptCount val="1"/>
                <c:pt idx="0">
                  <c:v>Mapoon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9.44'!$AB$15:$AB$33</c:f>
              <c:numCache>
                <c:formatCode>0.0%</c:formatCode>
                <c:ptCount val="19"/>
                <c:pt idx="0">
                  <c:v>0</c:v>
                </c:pt>
                <c:pt idx="1">
                  <c:v>1.7045454545454544E-2</c:v>
                </c:pt>
                <c:pt idx="2">
                  <c:v>0</c:v>
                </c:pt>
                <c:pt idx="3">
                  <c:v>0</c:v>
                </c:pt>
                <c:pt idx="4">
                  <c:v>7.3863636363636367E-2</c:v>
                </c:pt>
                <c:pt idx="5">
                  <c:v>0</c:v>
                </c:pt>
                <c:pt idx="6">
                  <c:v>0</c:v>
                </c:pt>
                <c:pt idx="7">
                  <c:v>2.2727272727272728E-2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2.8409090909090908E-2</c:v>
                </c:pt>
                <c:pt idx="12">
                  <c:v>0</c:v>
                </c:pt>
                <c:pt idx="13">
                  <c:v>0</c:v>
                </c:pt>
                <c:pt idx="14">
                  <c:v>0.39772727272727271</c:v>
                </c:pt>
                <c:pt idx="15">
                  <c:v>0.11931818181818182</c:v>
                </c:pt>
                <c:pt idx="16">
                  <c:v>0.11363636363636363</c:v>
                </c:pt>
                <c:pt idx="17">
                  <c:v>0</c:v>
                </c:pt>
                <c:pt idx="18">
                  <c:v>7.3863636363636367E-2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85-4874-829D-E11C0CDC181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85-4874-829D-E11C0CDC18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9.44'!$S$63:$S$79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9.44'!$Y$44:$Y$60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7</c:v>
                </c:pt>
                <c:pt idx="3">
                  <c:v>6</c:v>
                </c:pt>
                <c:pt idx="4">
                  <c:v>5</c:v>
                </c:pt>
                <c:pt idx="5">
                  <c:v>16</c:v>
                </c:pt>
                <c:pt idx="6">
                  <c:v>10</c:v>
                </c:pt>
                <c:pt idx="7">
                  <c:v>3</c:v>
                </c:pt>
                <c:pt idx="8">
                  <c:v>8</c:v>
                </c:pt>
                <c:pt idx="9">
                  <c:v>3</c:v>
                </c:pt>
                <c:pt idx="10">
                  <c:v>10</c:v>
                </c:pt>
                <c:pt idx="11">
                  <c:v>3</c:v>
                </c:pt>
                <c:pt idx="12">
                  <c:v>6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97-49E7-9A9F-A248183940A7}"/>
            </c:ext>
          </c:extLst>
        </c:ser>
        <c:ser>
          <c:idx val="1"/>
          <c:order val="1"/>
          <c:tx>
            <c:strRef>
              <c:f>'Table 9.44'!$S$62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9.44'!$S$63:$S$79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9.44'!$Y$63:$Y$79</c:f>
              <c:numCache>
                <c:formatCode>#,##0</c:formatCode>
                <c:ptCount val="17"/>
                <c:pt idx="0">
                  <c:v>0</c:v>
                </c:pt>
                <c:pt idx="1">
                  <c:v>5</c:v>
                </c:pt>
                <c:pt idx="2">
                  <c:v>7</c:v>
                </c:pt>
                <c:pt idx="3">
                  <c:v>6</c:v>
                </c:pt>
                <c:pt idx="4">
                  <c:v>8</c:v>
                </c:pt>
                <c:pt idx="5">
                  <c:v>12</c:v>
                </c:pt>
                <c:pt idx="6">
                  <c:v>8</c:v>
                </c:pt>
                <c:pt idx="7">
                  <c:v>6</c:v>
                </c:pt>
                <c:pt idx="8">
                  <c:v>6</c:v>
                </c:pt>
                <c:pt idx="9">
                  <c:v>7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97-49E7-9A9F-A248183940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9.44'!$S$83:$S$90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9.44'!$Y$83:$Y$90</c:f>
              <c:numCache>
                <c:formatCode>#,##0</c:formatCode>
                <c:ptCount val="8"/>
                <c:pt idx="0">
                  <c:v>8</c:v>
                </c:pt>
                <c:pt idx="1">
                  <c:v>4</c:v>
                </c:pt>
                <c:pt idx="2">
                  <c:v>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</c:v>
                </c:pt>
                <c:pt idx="7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B8-4882-A652-E3760042067E}"/>
            </c:ext>
          </c:extLst>
        </c:ser>
        <c:ser>
          <c:idx val="1"/>
          <c:order val="1"/>
          <c:tx>
            <c:strRef>
              <c:f>'Table 9.44'!$S$92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9.44'!$S$83:$S$90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9.44'!$Y$93:$Y$100</c:f>
              <c:numCache>
                <c:formatCode>#,##0</c:formatCode>
                <c:ptCount val="8"/>
                <c:pt idx="0">
                  <c:v>5</c:v>
                </c:pt>
                <c:pt idx="1">
                  <c:v>5</c:v>
                </c:pt>
                <c:pt idx="2">
                  <c:v>0</c:v>
                </c:pt>
                <c:pt idx="3">
                  <c:v>5</c:v>
                </c:pt>
                <c:pt idx="4">
                  <c:v>12</c:v>
                </c:pt>
                <c:pt idx="5">
                  <c:v>6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B8-4882-A652-E376004206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9.44'!$S$1</c:f>
              <c:strCache>
                <c:ptCount val="1"/>
                <c:pt idx="0">
                  <c:v>Mapoon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9.44'!$U$8:$Y$8</c:f>
              <c:numCache>
                <c:formatCode>#,##0</c:formatCode>
                <c:ptCount val="5"/>
                <c:pt idx="1">
                  <c:v>36626.800000000003</c:v>
                </c:pt>
                <c:pt idx="2">
                  <c:v>23591.11</c:v>
                </c:pt>
                <c:pt idx="3">
                  <c:v>36955.67</c:v>
                </c:pt>
                <c:pt idx="4">
                  <c:v>32193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DE-4257-B24E-73A27B3C033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DE-4257-B24E-73A27B3C03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9.44'!$S$4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9.44'!$V$4:$Z$4</c:f>
              <c:numCache>
                <c:formatCode>#,##0</c:formatCode>
                <c:ptCount val="5"/>
                <c:pt idx="0">
                  <c:v>9</c:v>
                </c:pt>
                <c:pt idx="1">
                  <c:v>55</c:v>
                </c:pt>
                <c:pt idx="2">
                  <c:v>140</c:v>
                </c:pt>
                <c:pt idx="3">
                  <c:v>170</c:v>
                </c:pt>
                <c:pt idx="4">
                  <c:v>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35-443C-B808-E1FD9E1EB8D5}"/>
            </c:ext>
          </c:extLst>
        </c:ser>
        <c:ser>
          <c:idx val="1"/>
          <c:order val="1"/>
          <c:tx>
            <c:strRef>
              <c:f>'Table 9.44'!$S$7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9.44'!$V$7:$Z$7</c:f>
              <c:numCache>
                <c:formatCode>#,##0</c:formatCode>
                <c:ptCount val="5"/>
                <c:pt idx="0">
                  <c:v>11</c:v>
                </c:pt>
                <c:pt idx="1">
                  <c:v>38</c:v>
                </c:pt>
                <c:pt idx="2">
                  <c:v>97</c:v>
                </c:pt>
                <c:pt idx="3">
                  <c:v>110</c:v>
                </c:pt>
                <c:pt idx="4">
                  <c:v>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35-443C-B808-E1FD9E1EB8D5}"/>
            </c:ext>
          </c:extLst>
        </c:ser>
        <c:ser>
          <c:idx val="2"/>
          <c:order val="2"/>
          <c:tx>
            <c:strRef>
              <c:f>'Table 9.44'!$S$11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9.44'!$V$11:$Z$11</c:f>
              <c:numCache>
                <c:formatCode>#,##0</c:formatCode>
                <c:ptCount val="5"/>
                <c:pt idx="0">
                  <c:v>10</c:v>
                </c:pt>
                <c:pt idx="1">
                  <c:v>54</c:v>
                </c:pt>
                <c:pt idx="2">
                  <c:v>143</c:v>
                </c:pt>
                <c:pt idx="3">
                  <c:v>163</c:v>
                </c:pt>
                <c:pt idx="4">
                  <c:v>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35-443C-B808-E1FD9E1EB8D5}"/>
            </c:ext>
          </c:extLst>
        </c:ser>
        <c:ser>
          <c:idx val="3"/>
          <c:order val="3"/>
          <c:tx>
            <c:strRef>
              <c:f>'Table 9.44'!$S$12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9.44'!$V$12:$Z$12</c:f>
              <c:numCache>
                <c:formatCode>#,##0</c:formatCode>
                <c:ptCount val="5"/>
                <c:pt idx="0">
                  <c:v>0</c:v>
                </c:pt>
                <c:pt idx="1">
                  <c:v>3</c:v>
                </c:pt>
                <c:pt idx="2">
                  <c:v>0</c:v>
                </c:pt>
                <c:pt idx="3">
                  <c:v>4</c:v>
                </c:pt>
                <c:pt idx="4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B35-443C-B808-E1FD9E1EB8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9.44'!$S$1</c:f>
              <c:strCache>
                <c:ptCount val="1"/>
                <c:pt idx="0">
                  <c:v>Mapoon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9.44'!$AB$15:$AB$33</c:f>
              <c:numCache>
                <c:formatCode>0.0%</c:formatCode>
                <c:ptCount val="19"/>
                <c:pt idx="0">
                  <c:v>0</c:v>
                </c:pt>
                <c:pt idx="1">
                  <c:v>1.7045454545454544E-2</c:v>
                </c:pt>
                <c:pt idx="2">
                  <c:v>0</c:v>
                </c:pt>
                <c:pt idx="3">
                  <c:v>0</c:v>
                </c:pt>
                <c:pt idx="4">
                  <c:v>7.3863636363636367E-2</c:v>
                </c:pt>
                <c:pt idx="5">
                  <c:v>0</c:v>
                </c:pt>
                <c:pt idx="6">
                  <c:v>0</c:v>
                </c:pt>
                <c:pt idx="7">
                  <c:v>2.2727272727272728E-2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2.8409090909090908E-2</c:v>
                </c:pt>
                <c:pt idx="12">
                  <c:v>0</c:v>
                </c:pt>
                <c:pt idx="13">
                  <c:v>0</c:v>
                </c:pt>
                <c:pt idx="14">
                  <c:v>0.39772727272727271</c:v>
                </c:pt>
                <c:pt idx="15">
                  <c:v>0.11931818181818182</c:v>
                </c:pt>
                <c:pt idx="16">
                  <c:v>0.11363636363636363</c:v>
                </c:pt>
                <c:pt idx="17">
                  <c:v>0</c:v>
                </c:pt>
                <c:pt idx="18">
                  <c:v>7.3863636363636367E-2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AF-4077-9941-CD68B9C5266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AF-4077-9941-CD68B9C52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9.44'!$S$63:$S$79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9.44'!$Z$44:$Z$60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13</c:v>
                </c:pt>
                <c:pt idx="4">
                  <c:v>12</c:v>
                </c:pt>
                <c:pt idx="5">
                  <c:v>11</c:v>
                </c:pt>
                <c:pt idx="6">
                  <c:v>5</c:v>
                </c:pt>
                <c:pt idx="7">
                  <c:v>8</c:v>
                </c:pt>
                <c:pt idx="8">
                  <c:v>3</c:v>
                </c:pt>
                <c:pt idx="9">
                  <c:v>0</c:v>
                </c:pt>
                <c:pt idx="10">
                  <c:v>9</c:v>
                </c:pt>
                <c:pt idx="11">
                  <c:v>6</c:v>
                </c:pt>
                <c:pt idx="12">
                  <c:v>9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B0-4F18-B06C-AB8300D6DB78}"/>
            </c:ext>
          </c:extLst>
        </c:ser>
        <c:ser>
          <c:idx val="1"/>
          <c:order val="1"/>
          <c:tx>
            <c:strRef>
              <c:f>'Table 9.44'!$S$62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9.44'!$S$63:$S$79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9.44'!$Z$63:$Z$79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8</c:v>
                </c:pt>
                <c:pt idx="3">
                  <c:v>5</c:v>
                </c:pt>
                <c:pt idx="4">
                  <c:v>13</c:v>
                </c:pt>
                <c:pt idx="5">
                  <c:v>8</c:v>
                </c:pt>
                <c:pt idx="6">
                  <c:v>13</c:v>
                </c:pt>
                <c:pt idx="7">
                  <c:v>3</c:v>
                </c:pt>
                <c:pt idx="8">
                  <c:v>3</c:v>
                </c:pt>
                <c:pt idx="9">
                  <c:v>6</c:v>
                </c:pt>
                <c:pt idx="10">
                  <c:v>10</c:v>
                </c:pt>
                <c:pt idx="11">
                  <c:v>12</c:v>
                </c:pt>
                <c:pt idx="12">
                  <c:v>5</c:v>
                </c:pt>
                <c:pt idx="13">
                  <c:v>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B0-4F18-B06C-AB8300D6DB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9.44'!$Z$83:$Z$90</c:f>
              <c:numCache>
                <c:formatCode>#,##0</c:formatCode>
                <c:ptCount val="8"/>
                <c:pt idx="0">
                  <c:v>7</c:v>
                </c:pt>
                <c:pt idx="1">
                  <c:v>10</c:v>
                </c:pt>
                <c:pt idx="2">
                  <c:v>17</c:v>
                </c:pt>
                <c:pt idx="3">
                  <c:v>4</c:v>
                </c:pt>
                <c:pt idx="4">
                  <c:v>0</c:v>
                </c:pt>
                <c:pt idx="5">
                  <c:v>4</c:v>
                </c:pt>
                <c:pt idx="6">
                  <c:v>4</c:v>
                </c:pt>
                <c:pt idx="7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CD-4F25-B23F-E7C7B58EF4C3}"/>
            </c:ext>
          </c:extLst>
        </c:ser>
        <c:ser>
          <c:idx val="1"/>
          <c:order val="1"/>
          <c:tx>
            <c:strRef>
              <c:f>'Table 9.44'!$S$92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9.44'!$S$83:$S$90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9.44'!$Z$93:$Z$100</c:f>
              <c:numCache>
                <c:formatCode>#,##0</c:formatCode>
                <c:ptCount val="8"/>
                <c:pt idx="0">
                  <c:v>5</c:v>
                </c:pt>
                <c:pt idx="1">
                  <c:v>10</c:v>
                </c:pt>
                <c:pt idx="2">
                  <c:v>0</c:v>
                </c:pt>
                <c:pt idx="3">
                  <c:v>14</c:v>
                </c:pt>
                <c:pt idx="4">
                  <c:v>14</c:v>
                </c:pt>
                <c:pt idx="5">
                  <c:v>4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CD-4F25-B23F-E7C7B58EF4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9.5'!$Y$83:$Y$90</c:f>
              <c:numCache>
                <c:formatCode>#,##0</c:formatCode>
                <c:ptCount val="8"/>
                <c:pt idx="0">
                  <c:v>9</c:v>
                </c:pt>
                <c:pt idx="1">
                  <c:v>4</c:v>
                </c:pt>
                <c:pt idx="2">
                  <c:v>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</c:v>
                </c:pt>
                <c:pt idx="7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66-472C-8CB4-FE8DC6D736A9}"/>
            </c:ext>
          </c:extLst>
        </c:ser>
        <c:ser>
          <c:idx val="1"/>
          <c:order val="1"/>
          <c:tx>
            <c:strRef>
              <c:f>'Table 9.5'!$S$92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9.5'!$Y$93:$Y$100</c:f>
              <c:numCache>
                <c:formatCode>#,##0</c:formatCode>
                <c:ptCount val="8"/>
                <c:pt idx="0">
                  <c:v>5</c:v>
                </c:pt>
                <c:pt idx="1">
                  <c:v>9</c:v>
                </c:pt>
                <c:pt idx="2">
                  <c:v>3</c:v>
                </c:pt>
                <c:pt idx="3">
                  <c:v>7</c:v>
                </c:pt>
                <c:pt idx="4">
                  <c:v>24</c:v>
                </c:pt>
                <c:pt idx="5">
                  <c:v>3</c:v>
                </c:pt>
                <c:pt idx="6">
                  <c:v>0</c:v>
                </c:pt>
                <c:pt idx="7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66-472C-8CB4-FE8DC6D736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9.44'!$S$1</c:f>
              <c:strCache>
                <c:ptCount val="1"/>
                <c:pt idx="0">
                  <c:v>Mapoon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9.44'!$V$8:$Z$8</c:f>
              <c:numCache>
                <c:formatCode>#,##0</c:formatCode>
                <c:ptCount val="5"/>
                <c:pt idx="0">
                  <c:v>36626.800000000003</c:v>
                </c:pt>
                <c:pt idx="1">
                  <c:v>23591.11</c:v>
                </c:pt>
                <c:pt idx="2">
                  <c:v>36955.67</c:v>
                </c:pt>
                <c:pt idx="3">
                  <c:v>32193</c:v>
                </c:pt>
                <c:pt idx="4">
                  <c:v>29820.799999999999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58-4A49-AB36-3EB5F36A4C9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42360.26</c:v>
                </c:pt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58-4A49-AB36-3EB5F36A4C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9.45'!$S$4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9.45'!$U$2:$Y$2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9.45'!$U$4:$Y$4</c:f>
              <c:numCache>
                <c:formatCode>#,##0</c:formatCode>
                <c:ptCount val="5"/>
                <c:pt idx="1">
                  <c:v>9226</c:v>
                </c:pt>
                <c:pt idx="2">
                  <c:v>9954</c:v>
                </c:pt>
                <c:pt idx="3">
                  <c:v>11705</c:v>
                </c:pt>
                <c:pt idx="4">
                  <c:v>10771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20-42DE-925A-AE8E149BEAF8}"/>
            </c:ext>
          </c:extLst>
        </c:ser>
        <c:ser>
          <c:idx val="1"/>
          <c:order val="1"/>
          <c:tx>
            <c:strRef>
              <c:f>'Table 9.45'!$S$7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9.45'!$U$2:$Y$2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9.45'!$U$7:$Y$7</c:f>
              <c:numCache>
                <c:formatCode>#,##0</c:formatCode>
                <c:ptCount val="5"/>
                <c:pt idx="1">
                  <c:v>6366</c:v>
                </c:pt>
                <c:pt idx="2">
                  <c:v>6640</c:v>
                </c:pt>
                <c:pt idx="3">
                  <c:v>7946</c:v>
                </c:pt>
                <c:pt idx="4">
                  <c:v>7226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20-42DE-925A-AE8E149BEAF8}"/>
            </c:ext>
          </c:extLst>
        </c:ser>
        <c:ser>
          <c:idx val="2"/>
          <c:order val="2"/>
          <c:tx>
            <c:strRef>
              <c:f>'Table 9.45'!$S$11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9.45'!$U$2:$Y$2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9.45'!$U$11:$Y$11</c:f>
              <c:numCache>
                <c:formatCode>#,##0</c:formatCode>
                <c:ptCount val="5"/>
                <c:pt idx="1">
                  <c:v>7570</c:v>
                </c:pt>
                <c:pt idx="2">
                  <c:v>8093</c:v>
                </c:pt>
                <c:pt idx="3">
                  <c:v>9040</c:v>
                </c:pt>
                <c:pt idx="4">
                  <c:v>8706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20-42DE-925A-AE8E149BEAF8}"/>
            </c:ext>
          </c:extLst>
        </c:ser>
        <c:ser>
          <c:idx val="3"/>
          <c:order val="3"/>
          <c:tx>
            <c:strRef>
              <c:f>'Table 9.45'!$S$12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9.45'!$U$2:$Y$2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9.45'!$U$12:$Y$12</c:f>
              <c:numCache>
                <c:formatCode>#,##0</c:formatCode>
                <c:ptCount val="5"/>
                <c:pt idx="1">
                  <c:v>1660</c:v>
                </c:pt>
                <c:pt idx="2">
                  <c:v>1861</c:v>
                </c:pt>
                <c:pt idx="3">
                  <c:v>2663</c:v>
                </c:pt>
                <c:pt idx="4">
                  <c:v>2066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C20-42DE-925A-AE8E149BEA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9.45'!$S$1</c:f>
              <c:strCache>
                <c:ptCount val="1"/>
                <c:pt idx="0">
                  <c:v>Maranoa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9.45'!$AB$15:$AB$33</c:f>
              <c:numCache>
                <c:formatCode>0.0%</c:formatCode>
                <c:ptCount val="19"/>
                <c:pt idx="0">
                  <c:v>0.14524476117756852</c:v>
                </c:pt>
                <c:pt idx="1">
                  <c:v>3.3002460337660133E-2</c:v>
                </c:pt>
                <c:pt idx="2">
                  <c:v>4.403156019343344E-2</c:v>
                </c:pt>
                <c:pt idx="3">
                  <c:v>9.0777975735980322E-3</c:v>
                </c:pt>
                <c:pt idx="4">
                  <c:v>6.5750402986340883E-2</c:v>
                </c:pt>
                <c:pt idx="5">
                  <c:v>3.5971833375752951E-2</c:v>
                </c:pt>
                <c:pt idx="6">
                  <c:v>6.965300755069144E-2</c:v>
                </c:pt>
                <c:pt idx="7">
                  <c:v>4.9630949350979892E-2</c:v>
                </c:pt>
                <c:pt idx="8">
                  <c:v>3.6396029524051923E-2</c:v>
                </c:pt>
                <c:pt idx="9">
                  <c:v>1.6119453635360991E-3</c:v>
                </c:pt>
                <c:pt idx="10">
                  <c:v>2.1124968185288879E-2</c:v>
                </c:pt>
                <c:pt idx="11">
                  <c:v>2.2397556630185798E-2</c:v>
                </c:pt>
                <c:pt idx="12">
                  <c:v>3.690506490201069E-2</c:v>
                </c:pt>
                <c:pt idx="13">
                  <c:v>5.8539068465258338E-2</c:v>
                </c:pt>
                <c:pt idx="14">
                  <c:v>6.2271994570289299E-2</c:v>
                </c:pt>
                <c:pt idx="15">
                  <c:v>6.0575209977093411E-2</c:v>
                </c:pt>
                <c:pt idx="16">
                  <c:v>9.0693136506320521E-2</c:v>
                </c:pt>
                <c:pt idx="17">
                  <c:v>1.3828794434546534E-2</c:v>
                </c:pt>
                <c:pt idx="18">
                  <c:v>3.6820225672350895E-2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C3-4873-B96C-D34BC81D6F7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C3-4873-B96C-D34BC81D6F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9.45'!$S$63:$S$79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9.45'!$Y$44:$Y$60</c:f>
              <c:numCache>
                <c:formatCode>#,##0</c:formatCode>
                <c:ptCount val="17"/>
                <c:pt idx="0">
                  <c:v>31</c:v>
                </c:pt>
                <c:pt idx="1">
                  <c:v>233</c:v>
                </c:pt>
                <c:pt idx="2">
                  <c:v>485</c:v>
                </c:pt>
                <c:pt idx="3">
                  <c:v>543</c:v>
                </c:pt>
                <c:pt idx="4">
                  <c:v>626</c:v>
                </c:pt>
                <c:pt idx="5">
                  <c:v>626</c:v>
                </c:pt>
                <c:pt idx="6">
                  <c:v>526</c:v>
                </c:pt>
                <c:pt idx="7">
                  <c:v>437</c:v>
                </c:pt>
                <c:pt idx="8">
                  <c:v>475</c:v>
                </c:pt>
                <c:pt idx="9">
                  <c:v>445</c:v>
                </c:pt>
                <c:pt idx="10">
                  <c:v>489</c:v>
                </c:pt>
                <c:pt idx="11">
                  <c:v>357</c:v>
                </c:pt>
                <c:pt idx="12">
                  <c:v>167</c:v>
                </c:pt>
                <c:pt idx="13">
                  <c:v>98</c:v>
                </c:pt>
                <c:pt idx="14">
                  <c:v>70</c:v>
                </c:pt>
                <c:pt idx="15">
                  <c:v>23</c:v>
                </c:pt>
                <c:pt idx="16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DB-401F-A974-5E906249B390}"/>
            </c:ext>
          </c:extLst>
        </c:ser>
        <c:ser>
          <c:idx val="1"/>
          <c:order val="1"/>
          <c:tx>
            <c:strRef>
              <c:f>'Table 9.45'!$S$62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9.45'!$S$63:$S$79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9.45'!$Y$63:$Y$79</c:f>
              <c:numCache>
                <c:formatCode>#,##0</c:formatCode>
                <c:ptCount val="17"/>
                <c:pt idx="0">
                  <c:v>18</c:v>
                </c:pt>
                <c:pt idx="1">
                  <c:v>221</c:v>
                </c:pt>
                <c:pt idx="2">
                  <c:v>341</c:v>
                </c:pt>
                <c:pt idx="3">
                  <c:v>450</c:v>
                </c:pt>
                <c:pt idx="4">
                  <c:v>577</c:v>
                </c:pt>
                <c:pt idx="5">
                  <c:v>512</c:v>
                </c:pt>
                <c:pt idx="6">
                  <c:v>550</c:v>
                </c:pt>
                <c:pt idx="7">
                  <c:v>484</c:v>
                </c:pt>
                <c:pt idx="8">
                  <c:v>485</c:v>
                </c:pt>
                <c:pt idx="9">
                  <c:v>460</c:v>
                </c:pt>
                <c:pt idx="10">
                  <c:v>437</c:v>
                </c:pt>
                <c:pt idx="11">
                  <c:v>304</c:v>
                </c:pt>
                <c:pt idx="12">
                  <c:v>133</c:v>
                </c:pt>
                <c:pt idx="13">
                  <c:v>68</c:v>
                </c:pt>
                <c:pt idx="14">
                  <c:v>48</c:v>
                </c:pt>
                <c:pt idx="15">
                  <c:v>19</c:v>
                </c:pt>
                <c:pt idx="16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DB-401F-A974-5E906249B3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9.45'!$S$83:$S$90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9.45'!$Y$83:$Y$90</c:f>
              <c:numCache>
                <c:formatCode>#,##0</c:formatCode>
                <c:ptCount val="8"/>
                <c:pt idx="0">
                  <c:v>336</c:v>
                </c:pt>
                <c:pt idx="1">
                  <c:v>234</c:v>
                </c:pt>
                <c:pt idx="2">
                  <c:v>678</c:v>
                </c:pt>
                <c:pt idx="3">
                  <c:v>143</c:v>
                </c:pt>
                <c:pt idx="4">
                  <c:v>95</c:v>
                </c:pt>
                <c:pt idx="5">
                  <c:v>139</c:v>
                </c:pt>
                <c:pt idx="6">
                  <c:v>474</c:v>
                </c:pt>
                <c:pt idx="7">
                  <c:v>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9C-4174-BB5B-B5414EAACC57}"/>
            </c:ext>
          </c:extLst>
        </c:ser>
        <c:ser>
          <c:idx val="1"/>
          <c:order val="1"/>
          <c:tx>
            <c:strRef>
              <c:f>'Table 9.45'!$S$92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9.45'!$S$83:$S$90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9.45'!$Y$93:$Y$100</c:f>
              <c:numCache>
                <c:formatCode>#,##0</c:formatCode>
                <c:ptCount val="8"/>
                <c:pt idx="0">
                  <c:v>238</c:v>
                </c:pt>
                <c:pt idx="1">
                  <c:v>572</c:v>
                </c:pt>
                <c:pt idx="2">
                  <c:v>89</c:v>
                </c:pt>
                <c:pt idx="3">
                  <c:v>467</c:v>
                </c:pt>
                <c:pt idx="4">
                  <c:v>670</c:v>
                </c:pt>
                <c:pt idx="5">
                  <c:v>301</c:v>
                </c:pt>
                <c:pt idx="6">
                  <c:v>40</c:v>
                </c:pt>
                <c:pt idx="7">
                  <c:v>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9C-4174-BB5B-B5414EAACC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9.45'!$S$1</c:f>
              <c:strCache>
                <c:ptCount val="1"/>
                <c:pt idx="0">
                  <c:v>Maranoa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9.45'!$U$8:$Y$8</c:f>
              <c:numCache>
                <c:formatCode>#,##0</c:formatCode>
                <c:ptCount val="5"/>
                <c:pt idx="1">
                  <c:v>42136</c:v>
                </c:pt>
                <c:pt idx="2">
                  <c:v>41428</c:v>
                </c:pt>
                <c:pt idx="3">
                  <c:v>42775.15</c:v>
                </c:pt>
                <c:pt idx="4">
                  <c:v>45023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61-4C38-86CC-1B2FFD19D19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61-4C38-86CC-1B2FFD19D1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9.45'!$S$4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9.45'!$V$4:$Z$4</c:f>
              <c:numCache>
                <c:formatCode>#,##0</c:formatCode>
                <c:ptCount val="5"/>
                <c:pt idx="0">
                  <c:v>9226</c:v>
                </c:pt>
                <c:pt idx="1">
                  <c:v>9954</c:v>
                </c:pt>
                <c:pt idx="2">
                  <c:v>11705</c:v>
                </c:pt>
                <c:pt idx="3">
                  <c:v>10771</c:v>
                </c:pt>
                <c:pt idx="4">
                  <c:v>11788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20-454B-B366-1E33B65F09F0}"/>
            </c:ext>
          </c:extLst>
        </c:ser>
        <c:ser>
          <c:idx val="1"/>
          <c:order val="1"/>
          <c:tx>
            <c:strRef>
              <c:f>'Table 9.45'!$S$7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9.45'!$V$7:$Z$7</c:f>
              <c:numCache>
                <c:formatCode>#,##0</c:formatCode>
                <c:ptCount val="5"/>
                <c:pt idx="0">
                  <c:v>6366</c:v>
                </c:pt>
                <c:pt idx="1">
                  <c:v>6640</c:v>
                </c:pt>
                <c:pt idx="2">
                  <c:v>7946</c:v>
                </c:pt>
                <c:pt idx="3">
                  <c:v>7226</c:v>
                </c:pt>
                <c:pt idx="4">
                  <c:v>8070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20-454B-B366-1E33B65F09F0}"/>
            </c:ext>
          </c:extLst>
        </c:ser>
        <c:ser>
          <c:idx val="2"/>
          <c:order val="2"/>
          <c:tx>
            <c:strRef>
              <c:f>'Table 9.45'!$S$11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9.45'!$V$11:$Z$11</c:f>
              <c:numCache>
                <c:formatCode>#,##0</c:formatCode>
                <c:ptCount val="5"/>
                <c:pt idx="0">
                  <c:v>7570</c:v>
                </c:pt>
                <c:pt idx="1">
                  <c:v>8093</c:v>
                </c:pt>
                <c:pt idx="2">
                  <c:v>9040</c:v>
                </c:pt>
                <c:pt idx="3">
                  <c:v>8706</c:v>
                </c:pt>
                <c:pt idx="4">
                  <c:v>9171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20-454B-B366-1E33B65F09F0}"/>
            </c:ext>
          </c:extLst>
        </c:ser>
        <c:ser>
          <c:idx val="3"/>
          <c:order val="3"/>
          <c:tx>
            <c:strRef>
              <c:f>'Table 9.45'!$S$12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9.45'!$V$12:$Z$12</c:f>
              <c:numCache>
                <c:formatCode>#,##0</c:formatCode>
                <c:ptCount val="5"/>
                <c:pt idx="0">
                  <c:v>1660</c:v>
                </c:pt>
                <c:pt idx="1">
                  <c:v>1861</c:v>
                </c:pt>
                <c:pt idx="2">
                  <c:v>2663</c:v>
                </c:pt>
                <c:pt idx="3">
                  <c:v>2066</c:v>
                </c:pt>
                <c:pt idx="4">
                  <c:v>2613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320-454B-B366-1E33B65F09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9.45'!$S$1</c:f>
              <c:strCache>
                <c:ptCount val="1"/>
                <c:pt idx="0">
                  <c:v>Maranoa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9.45'!$AB$15:$AB$33</c:f>
              <c:numCache>
                <c:formatCode>0.0%</c:formatCode>
                <c:ptCount val="19"/>
                <c:pt idx="0">
                  <c:v>0.14524476117756852</c:v>
                </c:pt>
                <c:pt idx="1">
                  <c:v>3.3002460337660133E-2</c:v>
                </c:pt>
                <c:pt idx="2">
                  <c:v>4.403156019343344E-2</c:v>
                </c:pt>
                <c:pt idx="3">
                  <c:v>9.0777975735980322E-3</c:v>
                </c:pt>
                <c:pt idx="4">
                  <c:v>6.5750402986340883E-2</c:v>
                </c:pt>
                <c:pt idx="5">
                  <c:v>3.5971833375752951E-2</c:v>
                </c:pt>
                <c:pt idx="6">
                  <c:v>6.965300755069144E-2</c:v>
                </c:pt>
                <c:pt idx="7">
                  <c:v>4.9630949350979892E-2</c:v>
                </c:pt>
                <c:pt idx="8">
                  <c:v>3.6396029524051923E-2</c:v>
                </c:pt>
                <c:pt idx="9">
                  <c:v>1.6119453635360991E-3</c:v>
                </c:pt>
                <c:pt idx="10">
                  <c:v>2.1124968185288879E-2</c:v>
                </c:pt>
                <c:pt idx="11">
                  <c:v>2.2397556630185798E-2</c:v>
                </c:pt>
                <c:pt idx="12">
                  <c:v>3.690506490201069E-2</c:v>
                </c:pt>
                <c:pt idx="13">
                  <c:v>5.8539068465258338E-2</c:v>
                </c:pt>
                <c:pt idx="14">
                  <c:v>6.2271994570289299E-2</c:v>
                </c:pt>
                <c:pt idx="15">
                  <c:v>6.0575209977093411E-2</c:v>
                </c:pt>
                <c:pt idx="16">
                  <c:v>9.0693136506320521E-2</c:v>
                </c:pt>
                <c:pt idx="17">
                  <c:v>1.3828794434546534E-2</c:v>
                </c:pt>
                <c:pt idx="18">
                  <c:v>3.6820225672350895E-2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CE-4A31-A1D8-7363C1474FB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CE-4A31-A1D8-7363C1474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9.45'!$S$63:$S$79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9.45'!$Z$44:$Z$60</c:f>
              <c:numCache>
                <c:formatCode>#,##0</c:formatCode>
                <c:ptCount val="17"/>
                <c:pt idx="0">
                  <c:v>28</c:v>
                </c:pt>
                <c:pt idx="1">
                  <c:v>185</c:v>
                </c:pt>
                <c:pt idx="2">
                  <c:v>453</c:v>
                </c:pt>
                <c:pt idx="3">
                  <c:v>603</c:v>
                </c:pt>
                <c:pt idx="4">
                  <c:v>632</c:v>
                </c:pt>
                <c:pt idx="5">
                  <c:v>688</c:v>
                </c:pt>
                <c:pt idx="6">
                  <c:v>582</c:v>
                </c:pt>
                <c:pt idx="7">
                  <c:v>435</c:v>
                </c:pt>
                <c:pt idx="8">
                  <c:v>535</c:v>
                </c:pt>
                <c:pt idx="9">
                  <c:v>493</c:v>
                </c:pt>
                <c:pt idx="10">
                  <c:v>534</c:v>
                </c:pt>
                <c:pt idx="11">
                  <c:v>428</c:v>
                </c:pt>
                <c:pt idx="12">
                  <c:v>233</c:v>
                </c:pt>
                <c:pt idx="13">
                  <c:v>133</c:v>
                </c:pt>
                <c:pt idx="14">
                  <c:v>98</c:v>
                </c:pt>
                <c:pt idx="15">
                  <c:v>37</c:v>
                </c:pt>
                <c:pt idx="16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F7-407D-86AA-87BC41D91132}"/>
            </c:ext>
          </c:extLst>
        </c:ser>
        <c:ser>
          <c:idx val="1"/>
          <c:order val="1"/>
          <c:tx>
            <c:strRef>
              <c:f>'Table 9.45'!$S$62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9.45'!$S$63:$S$79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9.45'!$Z$63:$Z$79</c:f>
              <c:numCache>
                <c:formatCode>#,##0</c:formatCode>
                <c:ptCount val="17"/>
                <c:pt idx="0">
                  <c:v>24</c:v>
                </c:pt>
                <c:pt idx="1">
                  <c:v>217</c:v>
                </c:pt>
                <c:pt idx="2">
                  <c:v>345</c:v>
                </c:pt>
                <c:pt idx="3">
                  <c:v>531</c:v>
                </c:pt>
                <c:pt idx="4">
                  <c:v>618</c:v>
                </c:pt>
                <c:pt idx="5">
                  <c:v>546</c:v>
                </c:pt>
                <c:pt idx="6">
                  <c:v>588</c:v>
                </c:pt>
                <c:pt idx="7">
                  <c:v>499</c:v>
                </c:pt>
                <c:pt idx="8">
                  <c:v>543</c:v>
                </c:pt>
                <c:pt idx="9">
                  <c:v>523</c:v>
                </c:pt>
                <c:pt idx="10">
                  <c:v>488</c:v>
                </c:pt>
                <c:pt idx="11">
                  <c:v>328</c:v>
                </c:pt>
                <c:pt idx="12">
                  <c:v>179</c:v>
                </c:pt>
                <c:pt idx="13">
                  <c:v>93</c:v>
                </c:pt>
                <c:pt idx="14">
                  <c:v>67</c:v>
                </c:pt>
                <c:pt idx="15">
                  <c:v>34</c:v>
                </c:pt>
                <c:pt idx="16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F7-407D-86AA-87BC41D911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9.45'!$Z$83:$Z$90</c:f>
              <c:numCache>
                <c:formatCode>#,##0</c:formatCode>
                <c:ptCount val="8"/>
                <c:pt idx="0">
                  <c:v>388</c:v>
                </c:pt>
                <c:pt idx="1">
                  <c:v>245</c:v>
                </c:pt>
                <c:pt idx="2">
                  <c:v>687</c:v>
                </c:pt>
                <c:pt idx="3">
                  <c:v>143</c:v>
                </c:pt>
                <c:pt idx="4">
                  <c:v>97</c:v>
                </c:pt>
                <c:pt idx="5">
                  <c:v>141</c:v>
                </c:pt>
                <c:pt idx="6">
                  <c:v>482</c:v>
                </c:pt>
                <c:pt idx="7">
                  <c:v>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EF-4A31-A000-C9CE224F762D}"/>
            </c:ext>
          </c:extLst>
        </c:ser>
        <c:ser>
          <c:idx val="1"/>
          <c:order val="1"/>
          <c:tx>
            <c:strRef>
              <c:f>'Table 9.45'!$S$92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9.45'!$S$83:$S$90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9.45'!$Z$93:$Z$100</c:f>
              <c:numCache>
                <c:formatCode>#,##0</c:formatCode>
                <c:ptCount val="8"/>
                <c:pt idx="0">
                  <c:v>277</c:v>
                </c:pt>
                <c:pt idx="1">
                  <c:v>603</c:v>
                </c:pt>
                <c:pt idx="2">
                  <c:v>105</c:v>
                </c:pt>
                <c:pt idx="3">
                  <c:v>493</c:v>
                </c:pt>
                <c:pt idx="4">
                  <c:v>700</c:v>
                </c:pt>
                <c:pt idx="5">
                  <c:v>329</c:v>
                </c:pt>
                <c:pt idx="6">
                  <c:v>54</c:v>
                </c:pt>
                <c:pt idx="7">
                  <c:v>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EF-4A31-A000-C9CE224F76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9.5'!$S$1</c:f>
              <c:strCache>
                <c:ptCount val="1"/>
                <c:pt idx="0">
                  <c:v>Barcoo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9.5'!$U$8:$Y$8</c:f>
              <c:numCache>
                <c:formatCode>#,##0</c:formatCode>
                <c:ptCount val="5"/>
                <c:pt idx="1">
                  <c:v>48042.93</c:v>
                </c:pt>
                <c:pt idx="2">
                  <c:v>50345.97</c:v>
                </c:pt>
                <c:pt idx="3">
                  <c:v>42762.35</c:v>
                </c:pt>
                <c:pt idx="4">
                  <c:v>44365.23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D2-40CE-B7C7-2F9A9D4CDCC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D2-40CE-B7C7-2F9A9D4CDC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9.45'!$S$1</c:f>
              <c:strCache>
                <c:ptCount val="1"/>
                <c:pt idx="0">
                  <c:v>Maranoa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9.45'!$V$8:$Z$8</c:f>
              <c:numCache>
                <c:formatCode>#,##0</c:formatCode>
                <c:ptCount val="5"/>
                <c:pt idx="0">
                  <c:v>42136</c:v>
                </c:pt>
                <c:pt idx="1">
                  <c:v>41428</c:v>
                </c:pt>
                <c:pt idx="2">
                  <c:v>42775.15</c:v>
                </c:pt>
                <c:pt idx="3">
                  <c:v>45023</c:v>
                </c:pt>
                <c:pt idx="4">
                  <c:v>45810.82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CA-477E-96B5-0709961EA3F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42360.26</c:v>
                </c:pt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CA-477E-96B5-0709961EA3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9.46'!$S$4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9.46'!$U$2:$Y$2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9.46'!$U$4:$Y$4</c:f>
              <c:numCache>
                <c:formatCode>#,##0</c:formatCode>
                <c:ptCount val="5"/>
                <c:pt idx="1">
                  <c:v>17354</c:v>
                </c:pt>
                <c:pt idx="2">
                  <c:v>18479</c:v>
                </c:pt>
                <c:pt idx="3">
                  <c:v>20367</c:v>
                </c:pt>
                <c:pt idx="4">
                  <c:v>20312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13-4DBD-98DC-88AF277482CB}"/>
            </c:ext>
          </c:extLst>
        </c:ser>
        <c:ser>
          <c:idx val="1"/>
          <c:order val="1"/>
          <c:tx>
            <c:strRef>
              <c:f>'Table 9.46'!$S$7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9.46'!$U$2:$Y$2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9.46'!$U$7:$Y$7</c:f>
              <c:numCache>
                <c:formatCode>#,##0</c:formatCode>
                <c:ptCount val="5"/>
                <c:pt idx="1">
                  <c:v>11168</c:v>
                </c:pt>
                <c:pt idx="2">
                  <c:v>11856</c:v>
                </c:pt>
                <c:pt idx="3">
                  <c:v>13071</c:v>
                </c:pt>
                <c:pt idx="4">
                  <c:v>12916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13-4DBD-98DC-88AF277482CB}"/>
            </c:ext>
          </c:extLst>
        </c:ser>
        <c:ser>
          <c:idx val="2"/>
          <c:order val="2"/>
          <c:tx>
            <c:strRef>
              <c:f>'Table 9.46'!$S$11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9.46'!$U$2:$Y$2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9.46'!$U$11:$Y$11</c:f>
              <c:numCache>
                <c:formatCode>#,##0</c:formatCode>
                <c:ptCount val="5"/>
                <c:pt idx="1">
                  <c:v>14962</c:v>
                </c:pt>
                <c:pt idx="2">
                  <c:v>15951</c:v>
                </c:pt>
                <c:pt idx="3">
                  <c:v>17624</c:v>
                </c:pt>
                <c:pt idx="4">
                  <c:v>17770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13-4DBD-98DC-88AF277482CB}"/>
            </c:ext>
          </c:extLst>
        </c:ser>
        <c:ser>
          <c:idx val="3"/>
          <c:order val="3"/>
          <c:tx>
            <c:strRef>
              <c:f>'Table 9.46'!$S$12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9.46'!$U$2:$Y$2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9.46'!$U$12:$Y$12</c:f>
              <c:numCache>
                <c:formatCode>#,##0</c:formatCode>
                <c:ptCount val="5"/>
                <c:pt idx="1">
                  <c:v>2391</c:v>
                </c:pt>
                <c:pt idx="2">
                  <c:v>2528</c:v>
                </c:pt>
                <c:pt idx="3">
                  <c:v>2740</c:v>
                </c:pt>
                <c:pt idx="4">
                  <c:v>2540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E13-4DBD-98DC-88AF277482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9.46'!$S$1</c:f>
              <c:strCache>
                <c:ptCount val="1"/>
                <c:pt idx="0">
                  <c:v>Mareeba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9.46'!$AB$15:$AB$33</c:f>
              <c:numCache>
                <c:formatCode>0.0%</c:formatCode>
                <c:ptCount val="19"/>
                <c:pt idx="0">
                  <c:v>0.22060438248913924</c:v>
                </c:pt>
                <c:pt idx="1">
                  <c:v>1.9095813242946486E-2</c:v>
                </c:pt>
                <c:pt idx="2">
                  <c:v>4.7262137776292547E-2</c:v>
                </c:pt>
                <c:pt idx="3">
                  <c:v>6.6835346350312694E-3</c:v>
                </c:pt>
                <c:pt idx="4">
                  <c:v>5.714422112951735E-2</c:v>
                </c:pt>
                <c:pt idx="5">
                  <c:v>2.4633599083400966E-2</c:v>
                </c:pt>
                <c:pt idx="6">
                  <c:v>6.4687067360481215E-2</c:v>
                </c:pt>
                <c:pt idx="7">
                  <c:v>5.59507328018332E-2</c:v>
                </c:pt>
                <c:pt idx="8">
                  <c:v>3.4658901035947869E-2</c:v>
                </c:pt>
                <c:pt idx="9">
                  <c:v>3.007590585764071E-3</c:v>
                </c:pt>
                <c:pt idx="10">
                  <c:v>2.014608297130854E-2</c:v>
                </c:pt>
                <c:pt idx="11">
                  <c:v>1.651787845514871E-2</c:v>
                </c:pt>
                <c:pt idx="12">
                  <c:v>3.1699049983291164E-2</c:v>
                </c:pt>
                <c:pt idx="13">
                  <c:v>9.3092089559364113E-2</c:v>
                </c:pt>
                <c:pt idx="14">
                  <c:v>4.7691793574258845E-2</c:v>
                </c:pt>
                <c:pt idx="15">
                  <c:v>6.0772425645677183E-2</c:v>
                </c:pt>
                <c:pt idx="16">
                  <c:v>7.9772759822408931E-2</c:v>
                </c:pt>
                <c:pt idx="17">
                  <c:v>1.5563087793001385E-2</c:v>
                </c:pt>
                <c:pt idx="18">
                  <c:v>3.5756910297417288E-2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0F-4F14-807B-0D186AF9AE2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0F-4F14-807B-0D186AF9AE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9.46'!$S$63:$S$79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9.46'!$Y$44:$Y$60</c:f>
              <c:numCache>
                <c:formatCode>#,##0</c:formatCode>
                <c:ptCount val="17"/>
                <c:pt idx="0">
                  <c:v>22</c:v>
                </c:pt>
                <c:pt idx="1">
                  <c:v>295</c:v>
                </c:pt>
                <c:pt idx="2">
                  <c:v>717</c:v>
                </c:pt>
                <c:pt idx="3">
                  <c:v>1341</c:v>
                </c:pt>
                <c:pt idx="4">
                  <c:v>1835</c:v>
                </c:pt>
                <c:pt idx="5">
                  <c:v>1154</c:v>
                </c:pt>
                <c:pt idx="6">
                  <c:v>838</c:v>
                </c:pt>
                <c:pt idx="7">
                  <c:v>879</c:v>
                </c:pt>
                <c:pt idx="8">
                  <c:v>993</c:v>
                </c:pt>
                <c:pt idx="9">
                  <c:v>901</c:v>
                </c:pt>
                <c:pt idx="10">
                  <c:v>836</c:v>
                </c:pt>
                <c:pt idx="11">
                  <c:v>633</c:v>
                </c:pt>
                <c:pt idx="12">
                  <c:v>378</c:v>
                </c:pt>
                <c:pt idx="13">
                  <c:v>129</c:v>
                </c:pt>
                <c:pt idx="14">
                  <c:v>94</c:v>
                </c:pt>
                <c:pt idx="15">
                  <c:v>43</c:v>
                </c:pt>
                <c:pt idx="16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63-4C16-A3B8-686F67F3E942}"/>
            </c:ext>
          </c:extLst>
        </c:ser>
        <c:ser>
          <c:idx val="1"/>
          <c:order val="1"/>
          <c:tx>
            <c:strRef>
              <c:f>'Table 9.46'!$S$62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9.46'!$S$63:$S$79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9.46'!$Y$63:$Y$79</c:f>
              <c:numCache>
                <c:formatCode>#,##0</c:formatCode>
                <c:ptCount val="17"/>
                <c:pt idx="0">
                  <c:v>19</c:v>
                </c:pt>
                <c:pt idx="1">
                  <c:v>270</c:v>
                </c:pt>
                <c:pt idx="2">
                  <c:v>638</c:v>
                </c:pt>
                <c:pt idx="3">
                  <c:v>921</c:v>
                </c:pt>
                <c:pt idx="4">
                  <c:v>1459</c:v>
                </c:pt>
                <c:pt idx="5">
                  <c:v>851</c:v>
                </c:pt>
                <c:pt idx="6">
                  <c:v>743</c:v>
                </c:pt>
                <c:pt idx="7">
                  <c:v>699</c:v>
                </c:pt>
                <c:pt idx="8">
                  <c:v>915</c:v>
                </c:pt>
                <c:pt idx="9">
                  <c:v>864</c:v>
                </c:pt>
                <c:pt idx="10">
                  <c:v>741</c:v>
                </c:pt>
                <c:pt idx="11">
                  <c:v>547</c:v>
                </c:pt>
                <c:pt idx="12">
                  <c:v>292</c:v>
                </c:pt>
                <c:pt idx="13">
                  <c:v>120</c:v>
                </c:pt>
                <c:pt idx="14">
                  <c:v>74</c:v>
                </c:pt>
                <c:pt idx="15">
                  <c:v>19</c:v>
                </c:pt>
                <c:pt idx="1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63-4C16-A3B8-686F67F3E9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9.46'!$S$83:$S$90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9.46'!$Y$83:$Y$90</c:f>
              <c:numCache>
                <c:formatCode>#,##0</c:formatCode>
                <c:ptCount val="8"/>
                <c:pt idx="0">
                  <c:v>592</c:v>
                </c:pt>
                <c:pt idx="1">
                  <c:v>427</c:v>
                </c:pt>
                <c:pt idx="2">
                  <c:v>1068</c:v>
                </c:pt>
                <c:pt idx="3">
                  <c:v>381</c:v>
                </c:pt>
                <c:pt idx="4">
                  <c:v>139</c:v>
                </c:pt>
                <c:pt idx="5">
                  <c:v>177</c:v>
                </c:pt>
                <c:pt idx="6">
                  <c:v>671</c:v>
                </c:pt>
                <c:pt idx="7">
                  <c:v>1403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5A-4AAF-B614-4CC508426701}"/>
            </c:ext>
          </c:extLst>
        </c:ser>
        <c:ser>
          <c:idx val="1"/>
          <c:order val="1"/>
          <c:tx>
            <c:strRef>
              <c:f>'Table 9.46'!$S$92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9.46'!$S$83:$S$90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9.46'!$Y$93:$Y$100</c:f>
              <c:numCache>
                <c:formatCode>#,##0</c:formatCode>
                <c:ptCount val="8"/>
                <c:pt idx="0">
                  <c:v>399</c:v>
                </c:pt>
                <c:pt idx="1">
                  <c:v>874</c:v>
                </c:pt>
                <c:pt idx="2">
                  <c:v>172</c:v>
                </c:pt>
                <c:pt idx="3">
                  <c:v>897</c:v>
                </c:pt>
                <c:pt idx="4">
                  <c:v>780</c:v>
                </c:pt>
                <c:pt idx="5">
                  <c:v>495</c:v>
                </c:pt>
                <c:pt idx="6">
                  <c:v>73</c:v>
                </c:pt>
                <c:pt idx="7">
                  <c:v>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5A-4AAF-B614-4CC5084267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9.46'!$S$1</c:f>
              <c:strCache>
                <c:ptCount val="1"/>
                <c:pt idx="0">
                  <c:v>Mareeba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9.46'!$U$8:$Y$8</c:f>
              <c:numCache>
                <c:formatCode>#,##0</c:formatCode>
                <c:ptCount val="5"/>
                <c:pt idx="1">
                  <c:v>33306</c:v>
                </c:pt>
                <c:pt idx="2">
                  <c:v>32906</c:v>
                </c:pt>
                <c:pt idx="3">
                  <c:v>35379.17</c:v>
                </c:pt>
                <c:pt idx="4">
                  <c:v>33387.279999999999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51-4918-ACF8-2652AEDBEE0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51-4918-ACF8-2652AEDBE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9.46'!$S$4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9.46'!$V$4:$Z$4</c:f>
              <c:numCache>
                <c:formatCode>#,##0</c:formatCode>
                <c:ptCount val="5"/>
                <c:pt idx="0">
                  <c:v>17354</c:v>
                </c:pt>
                <c:pt idx="1">
                  <c:v>18479</c:v>
                </c:pt>
                <c:pt idx="2">
                  <c:v>20367</c:v>
                </c:pt>
                <c:pt idx="3">
                  <c:v>20312</c:v>
                </c:pt>
                <c:pt idx="4">
                  <c:v>20943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08-4E1E-B682-7641D41FF64F}"/>
            </c:ext>
          </c:extLst>
        </c:ser>
        <c:ser>
          <c:idx val="1"/>
          <c:order val="1"/>
          <c:tx>
            <c:strRef>
              <c:f>'Table 9.46'!$S$7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9.46'!$V$7:$Z$7</c:f>
              <c:numCache>
                <c:formatCode>#,##0</c:formatCode>
                <c:ptCount val="5"/>
                <c:pt idx="0">
                  <c:v>11168</c:v>
                </c:pt>
                <c:pt idx="1">
                  <c:v>11856</c:v>
                </c:pt>
                <c:pt idx="2">
                  <c:v>13071</c:v>
                </c:pt>
                <c:pt idx="3">
                  <c:v>12916</c:v>
                </c:pt>
                <c:pt idx="4">
                  <c:v>13547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08-4E1E-B682-7641D41FF64F}"/>
            </c:ext>
          </c:extLst>
        </c:ser>
        <c:ser>
          <c:idx val="2"/>
          <c:order val="2"/>
          <c:tx>
            <c:strRef>
              <c:f>'Table 9.46'!$S$11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9.46'!$V$11:$Z$11</c:f>
              <c:numCache>
                <c:formatCode>#,##0</c:formatCode>
                <c:ptCount val="5"/>
                <c:pt idx="0">
                  <c:v>14962</c:v>
                </c:pt>
                <c:pt idx="1">
                  <c:v>15951</c:v>
                </c:pt>
                <c:pt idx="2">
                  <c:v>17624</c:v>
                </c:pt>
                <c:pt idx="3">
                  <c:v>17770</c:v>
                </c:pt>
                <c:pt idx="4">
                  <c:v>18204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08-4E1E-B682-7641D41FF64F}"/>
            </c:ext>
          </c:extLst>
        </c:ser>
        <c:ser>
          <c:idx val="3"/>
          <c:order val="3"/>
          <c:tx>
            <c:strRef>
              <c:f>'Table 9.46'!$S$12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9.46'!$V$12:$Z$12</c:f>
              <c:numCache>
                <c:formatCode>#,##0</c:formatCode>
                <c:ptCount val="5"/>
                <c:pt idx="0">
                  <c:v>2391</c:v>
                </c:pt>
                <c:pt idx="1">
                  <c:v>2528</c:v>
                </c:pt>
                <c:pt idx="2">
                  <c:v>2740</c:v>
                </c:pt>
                <c:pt idx="3">
                  <c:v>2540</c:v>
                </c:pt>
                <c:pt idx="4">
                  <c:v>2738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208-4E1E-B682-7641D41FF6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9.46'!$S$1</c:f>
              <c:strCache>
                <c:ptCount val="1"/>
                <c:pt idx="0">
                  <c:v>Mareeba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9.46'!$AB$15:$AB$33</c:f>
              <c:numCache>
                <c:formatCode>0.0%</c:formatCode>
                <c:ptCount val="19"/>
                <c:pt idx="0">
                  <c:v>0.22060438248913924</c:v>
                </c:pt>
                <c:pt idx="1">
                  <c:v>1.9095813242946486E-2</c:v>
                </c:pt>
                <c:pt idx="2">
                  <c:v>4.7262137776292547E-2</c:v>
                </c:pt>
                <c:pt idx="3">
                  <c:v>6.6835346350312694E-3</c:v>
                </c:pt>
                <c:pt idx="4">
                  <c:v>5.714422112951735E-2</c:v>
                </c:pt>
                <c:pt idx="5">
                  <c:v>2.4633599083400966E-2</c:v>
                </c:pt>
                <c:pt idx="6">
                  <c:v>6.4687067360481215E-2</c:v>
                </c:pt>
                <c:pt idx="7">
                  <c:v>5.59507328018332E-2</c:v>
                </c:pt>
                <c:pt idx="8">
                  <c:v>3.4658901035947869E-2</c:v>
                </c:pt>
                <c:pt idx="9">
                  <c:v>3.007590585764071E-3</c:v>
                </c:pt>
                <c:pt idx="10">
                  <c:v>2.014608297130854E-2</c:v>
                </c:pt>
                <c:pt idx="11">
                  <c:v>1.651787845514871E-2</c:v>
                </c:pt>
                <c:pt idx="12">
                  <c:v>3.1699049983291164E-2</c:v>
                </c:pt>
                <c:pt idx="13">
                  <c:v>9.3092089559364113E-2</c:v>
                </c:pt>
                <c:pt idx="14">
                  <c:v>4.7691793574258845E-2</c:v>
                </c:pt>
                <c:pt idx="15">
                  <c:v>6.0772425645677183E-2</c:v>
                </c:pt>
                <c:pt idx="16">
                  <c:v>7.9772759822408931E-2</c:v>
                </c:pt>
                <c:pt idx="17">
                  <c:v>1.5563087793001385E-2</c:v>
                </c:pt>
                <c:pt idx="18">
                  <c:v>3.5756910297417288E-2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A8-452D-8855-04D2B63104C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A8-452D-8855-04D2B6310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9.46'!$S$63:$S$79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9.46'!$Z$44:$Z$60</c:f>
              <c:numCache>
                <c:formatCode>#,##0</c:formatCode>
                <c:ptCount val="17"/>
                <c:pt idx="0">
                  <c:v>36</c:v>
                </c:pt>
                <c:pt idx="1">
                  <c:v>303</c:v>
                </c:pt>
                <c:pt idx="2">
                  <c:v>637</c:v>
                </c:pt>
                <c:pt idx="3">
                  <c:v>1251</c:v>
                </c:pt>
                <c:pt idx="4">
                  <c:v>1912</c:v>
                </c:pt>
                <c:pt idx="5">
                  <c:v>1221</c:v>
                </c:pt>
                <c:pt idx="6">
                  <c:v>880</c:v>
                </c:pt>
                <c:pt idx="7">
                  <c:v>886</c:v>
                </c:pt>
                <c:pt idx="8">
                  <c:v>1037</c:v>
                </c:pt>
                <c:pt idx="9">
                  <c:v>919</c:v>
                </c:pt>
                <c:pt idx="10">
                  <c:v>877</c:v>
                </c:pt>
                <c:pt idx="11">
                  <c:v>741</c:v>
                </c:pt>
                <c:pt idx="12">
                  <c:v>403</c:v>
                </c:pt>
                <c:pt idx="13">
                  <c:v>167</c:v>
                </c:pt>
                <c:pt idx="14">
                  <c:v>102</c:v>
                </c:pt>
                <c:pt idx="15">
                  <c:v>45</c:v>
                </c:pt>
                <c:pt idx="16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D9-40E4-931E-02908BEDE0BC}"/>
            </c:ext>
          </c:extLst>
        </c:ser>
        <c:ser>
          <c:idx val="1"/>
          <c:order val="1"/>
          <c:tx>
            <c:strRef>
              <c:f>'Table 9.46'!$S$62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9.46'!$S$63:$S$79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9.46'!$Z$63:$Z$79</c:f>
              <c:numCache>
                <c:formatCode>#,##0</c:formatCode>
                <c:ptCount val="17"/>
                <c:pt idx="0">
                  <c:v>27</c:v>
                </c:pt>
                <c:pt idx="1">
                  <c:v>220</c:v>
                </c:pt>
                <c:pt idx="2">
                  <c:v>593</c:v>
                </c:pt>
                <c:pt idx="3">
                  <c:v>913</c:v>
                </c:pt>
                <c:pt idx="4">
                  <c:v>1571</c:v>
                </c:pt>
                <c:pt idx="5">
                  <c:v>933</c:v>
                </c:pt>
                <c:pt idx="6">
                  <c:v>688</c:v>
                </c:pt>
                <c:pt idx="7">
                  <c:v>731</c:v>
                </c:pt>
                <c:pt idx="8">
                  <c:v>916</c:v>
                </c:pt>
                <c:pt idx="9">
                  <c:v>928</c:v>
                </c:pt>
                <c:pt idx="10">
                  <c:v>790</c:v>
                </c:pt>
                <c:pt idx="11">
                  <c:v>614</c:v>
                </c:pt>
                <c:pt idx="12">
                  <c:v>339</c:v>
                </c:pt>
                <c:pt idx="13">
                  <c:v>123</c:v>
                </c:pt>
                <c:pt idx="14">
                  <c:v>85</c:v>
                </c:pt>
                <c:pt idx="15">
                  <c:v>24</c:v>
                </c:pt>
                <c:pt idx="1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D9-40E4-931E-02908BEDE0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9.46'!$Z$83:$Z$90</c:f>
              <c:numCache>
                <c:formatCode>#,##0</c:formatCode>
                <c:ptCount val="8"/>
                <c:pt idx="0">
                  <c:v>650</c:v>
                </c:pt>
                <c:pt idx="1">
                  <c:v>444</c:v>
                </c:pt>
                <c:pt idx="2">
                  <c:v>1085</c:v>
                </c:pt>
                <c:pt idx="3">
                  <c:v>411</c:v>
                </c:pt>
                <c:pt idx="4">
                  <c:v>138</c:v>
                </c:pt>
                <c:pt idx="5">
                  <c:v>189</c:v>
                </c:pt>
                <c:pt idx="6">
                  <c:v>687</c:v>
                </c:pt>
                <c:pt idx="7">
                  <c:v>1535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76-4E62-9797-C4B52618AD0E}"/>
            </c:ext>
          </c:extLst>
        </c:ser>
        <c:ser>
          <c:idx val="1"/>
          <c:order val="1"/>
          <c:tx>
            <c:strRef>
              <c:f>'Table 9.46'!$S$92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9.46'!$S$83:$S$90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9.46'!$Z$93:$Z$100</c:f>
              <c:numCache>
                <c:formatCode>#,##0</c:formatCode>
                <c:ptCount val="8"/>
                <c:pt idx="0">
                  <c:v>459</c:v>
                </c:pt>
                <c:pt idx="1">
                  <c:v>903</c:v>
                </c:pt>
                <c:pt idx="2">
                  <c:v>191</c:v>
                </c:pt>
                <c:pt idx="3">
                  <c:v>894</c:v>
                </c:pt>
                <c:pt idx="4">
                  <c:v>827</c:v>
                </c:pt>
                <c:pt idx="5">
                  <c:v>471</c:v>
                </c:pt>
                <c:pt idx="6">
                  <c:v>79</c:v>
                </c:pt>
                <c:pt idx="7">
                  <c:v>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76-4E62-9797-C4B52618A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9.5'!$V$4:$Z$4</c:f>
              <c:numCache>
                <c:formatCode>#,##0</c:formatCode>
                <c:ptCount val="5"/>
                <c:pt idx="0">
                  <c:v>189</c:v>
                </c:pt>
                <c:pt idx="1">
                  <c:v>226</c:v>
                </c:pt>
                <c:pt idx="2">
                  <c:v>302</c:v>
                </c:pt>
                <c:pt idx="3">
                  <c:v>273</c:v>
                </c:pt>
                <c:pt idx="4">
                  <c:v>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75-40AF-8FBA-81DCF2067244}"/>
            </c:ext>
          </c:extLst>
        </c:ser>
        <c:ser>
          <c:idx val="1"/>
          <c:order val="1"/>
          <c:tx>
            <c:strRef>
              <c:f>'Table 9.5'!$S$7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9.5'!$V$7:$Z$7</c:f>
              <c:numCache>
                <c:formatCode>#,##0</c:formatCode>
                <c:ptCount val="5"/>
                <c:pt idx="0">
                  <c:v>130</c:v>
                </c:pt>
                <c:pt idx="1">
                  <c:v>143</c:v>
                </c:pt>
                <c:pt idx="2">
                  <c:v>197</c:v>
                </c:pt>
                <c:pt idx="3">
                  <c:v>168</c:v>
                </c:pt>
                <c:pt idx="4">
                  <c:v>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75-40AF-8FBA-81DCF2067244}"/>
            </c:ext>
          </c:extLst>
        </c:ser>
        <c:ser>
          <c:idx val="2"/>
          <c:order val="2"/>
          <c:tx>
            <c:strRef>
              <c:f>'Table 9.5'!$S$11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9.5'!$V$11:$Z$11</c:f>
              <c:numCache>
                <c:formatCode>#,##0</c:formatCode>
                <c:ptCount val="5"/>
                <c:pt idx="0">
                  <c:v>148</c:v>
                </c:pt>
                <c:pt idx="1">
                  <c:v>181</c:v>
                </c:pt>
                <c:pt idx="2">
                  <c:v>235</c:v>
                </c:pt>
                <c:pt idx="3">
                  <c:v>217</c:v>
                </c:pt>
                <c:pt idx="4">
                  <c:v>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75-40AF-8FBA-81DCF2067244}"/>
            </c:ext>
          </c:extLst>
        </c:ser>
        <c:ser>
          <c:idx val="3"/>
          <c:order val="3"/>
          <c:tx>
            <c:strRef>
              <c:f>'Table 9.5'!$S$12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9.5'!$V$12:$Z$12</c:f>
              <c:numCache>
                <c:formatCode>#,##0</c:formatCode>
                <c:ptCount val="5"/>
                <c:pt idx="0">
                  <c:v>41</c:v>
                </c:pt>
                <c:pt idx="1">
                  <c:v>45</c:v>
                </c:pt>
                <c:pt idx="2">
                  <c:v>66</c:v>
                </c:pt>
                <c:pt idx="3">
                  <c:v>59</c:v>
                </c:pt>
                <c:pt idx="4">
                  <c:v>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575-40AF-8FBA-81DCF20672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9.46'!$S$1</c:f>
              <c:strCache>
                <c:ptCount val="1"/>
                <c:pt idx="0">
                  <c:v>Mareeba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9.46'!$V$8:$Z$8</c:f>
              <c:numCache>
                <c:formatCode>#,##0</c:formatCode>
                <c:ptCount val="5"/>
                <c:pt idx="0">
                  <c:v>33306</c:v>
                </c:pt>
                <c:pt idx="1">
                  <c:v>32906</c:v>
                </c:pt>
                <c:pt idx="2">
                  <c:v>35379.17</c:v>
                </c:pt>
                <c:pt idx="3">
                  <c:v>33387.279999999999</c:v>
                </c:pt>
                <c:pt idx="4">
                  <c:v>31937.5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92-402A-81D6-423C1D3F3F6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42360.26</c:v>
                </c:pt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92-402A-81D6-423C1D3F3F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9.47'!$S$4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9.47'!$U$2:$Y$2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9.47'!$U$4:$Y$4</c:f>
              <c:numCache>
                <c:formatCode>#,##0</c:formatCode>
                <c:ptCount val="5"/>
                <c:pt idx="1">
                  <c:v>312800</c:v>
                </c:pt>
                <c:pt idx="2">
                  <c:v>326949</c:v>
                </c:pt>
                <c:pt idx="3">
                  <c:v>336173</c:v>
                </c:pt>
                <c:pt idx="4">
                  <c:v>347909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80-4DAC-BEE5-AA3C650E291D}"/>
            </c:ext>
          </c:extLst>
        </c:ser>
        <c:ser>
          <c:idx val="1"/>
          <c:order val="1"/>
          <c:tx>
            <c:strRef>
              <c:f>'Table 9.47'!$S$7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9.47'!$U$2:$Y$2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9.47'!$U$7:$Y$7</c:f>
              <c:numCache>
                <c:formatCode>#,##0</c:formatCode>
                <c:ptCount val="5"/>
                <c:pt idx="1">
                  <c:v>226448</c:v>
                </c:pt>
                <c:pt idx="2">
                  <c:v>234110</c:v>
                </c:pt>
                <c:pt idx="3">
                  <c:v>241456</c:v>
                </c:pt>
                <c:pt idx="4">
                  <c:v>248319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80-4DAC-BEE5-AA3C650E291D}"/>
            </c:ext>
          </c:extLst>
        </c:ser>
        <c:ser>
          <c:idx val="2"/>
          <c:order val="2"/>
          <c:tx>
            <c:strRef>
              <c:f>'Table 9.47'!$S$11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9.47'!$U$2:$Y$2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9.47'!$U$11:$Y$11</c:f>
              <c:numCache>
                <c:formatCode>#,##0</c:formatCode>
                <c:ptCount val="5"/>
                <c:pt idx="1">
                  <c:v>286726</c:v>
                </c:pt>
                <c:pt idx="2">
                  <c:v>300140</c:v>
                </c:pt>
                <c:pt idx="3">
                  <c:v>308681</c:v>
                </c:pt>
                <c:pt idx="4">
                  <c:v>319554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80-4DAC-BEE5-AA3C650E291D}"/>
            </c:ext>
          </c:extLst>
        </c:ser>
        <c:ser>
          <c:idx val="3"/>
          <c:order val="3"/>
          <c:tx>
            <c:strRef>
              <c:f>'Table 9.47'!$S$12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9.47'!$U$2:$Y$2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9.47'!$U$12:$Y$12</c:f>
              <c:numCache>
                <c:formatCode>#,##0</c:formatCode>
                <c:ptCount val="5"/>
                <c:pt idx="1">
                  <c:v>26074</c:v>
                </c:pt>
                <c:pt idx="2">
                  <c:v>26809</c:v>
                </c:pt>
                <c:pt idx="3">
                  <c:v>27492</c:v>
                </c:pt>
                <c:pt idx="4">
                  <c:v>28357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80-4DAC-BEE5-AA3C650E29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9.47'!$S$1</c:f>
              <c:strCache>
                <c:ptCount val="1"/>
                <c:pt idx="0">
                  <c:v>Moreton Bay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9.47'!$AB$15:$AB$33</c:f>
              <c:numCache>
                <c:formatCode>0.0%</c:formatCode>
                <c:ptCount val="19"/>
                <c:pt idx="0">
                  <c:v>1.5445467253370534E-2</c:v>
                </c:pt>
                <c:pt idx="1">
                  <c:v>7.8906503399954649E-3</c:v>
                </c:pt>
                <c:pt idx="2">
                  <c:v>6.0630850175236159E-2</c:v>
                </c:pt>
                <c:pt idx="3">
                  <c:v>7.9968540732002057E-3</c:v>
                </c:pt>
                <c:pt idx="4">
                  <c:v>9.0324839905048124E-2</c:v>
                </c:pt>
                <c:pt idx="5">
                  <c:v>3.9450381328809625E-2</c:v>
                </c:pt>
                <c:pt idx="6">
                  <c:v>9.5175767178453843E-2</c:v>
                </c:pt>
                <c:pt idx="7">
                  <c:v>6.4583351273153136E-2</c:v>
                </c:pt>
                <c:pt idx="8">
                  <c:v>4.650288328783795E-2</c:v>
                </c:pt>
                <c:pt idx="9">
                  <c:v>7.9537985056847699E-3</c:v>
                </c:pt>
                <c:pt idx="10">
                  <c:v>3.6499639768418454E-2</c:v>
                </c:pt>
                <c:pt idx="11">
                  <c:v>1.8640190363015841E-2</c:v>
                </c:pt>
                <c:pt idx="12">
                  <c:v>6.2487980320735277E-2</c:v>
                </c:pt>
                <c:pt idx="13">
                  <c:v>9.9030675656669162E-2</c:v>
                </c:pt>
                <c:pt idx="14">
                  <c:v>5.585742292335822E-2</c:v>
                </c:pt>
                <c:pt idx="15">
                  <c:v>6.9600760074285201E-2</c:v>
                </c:pt>
                <c:pt idx="16">
                  <c:v>0.13086022153524673</c:v>
                </c:pt>
                <c:pt idx="17">
                  <c:v>1.565500434861232E-2</c:v>
                </c:pt>
                <c:pt idx="18">
                  <c:v>4.3905197381073346E-2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0-4368-9D49-442C0A36F4A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0-4368-9D49-442C0A36F4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9.47'!$S$63:$S$79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9.47'!$Y$44:$Y$60</c:f>
              <c:numCache>
                <c:formatCode>#,##0</c:formatCode>
                <c:ptCount val="17"/>
                <c:pt idx="0">
                  <c:v>195</c:v>
                </c:pt>
                <c:pt idx="1">
                  <c:v>4187</c:v>
                </c:pt>
                <c:pt idx="2">
                  <c:v>11572</c:v>
                </c:pt>
                <c:pt idx="3">
                  <c:v>17124</c:v>
                </c:pt>
                <c:pt idx="4">
                  <c:v>21652</c:v>
                </c:pt>
                <c:pt idx="5">
                  <c:v>19500</c:v>
                </c:pt>
                <c:pt idx="6">
                  <c:v>19667</c:v>
                </c:pt>
                <c:pt idx="7">
                  <c:v>18122</c:v>
                </c:pt>
                <c:pt idx="8">
                  <c:v>19132</c:v>
                </c:pt>
                <c:pt idx="9">
                  <c:v>16185</c:v>
                </c:pt>
                <c:pt idx="10">
                  <c:v>14300</c:v>
                </c:pt>
                <c:pt idx="11">
                  <c:v>9911</c:v>
                </c:pt>
                <c:pt idx="12">
                  <c:v>4840</c:v>
                </c:pt>
                <c:pt idx="13">
                  <c:v>1781</c:v>
                </c:pt>
                <c:pt idx="14">
                  <c:v>606</c:v>
                </c:pt>
                <c:pt idx="15">
                  <c:v>282</c:v>
                </c:pt>
                <c:pt idx="16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A2-4696-9AD0-14B0DA329F1A}"/>
            </c:ext>
          </c:extLst>
        </c:ser>
        <c:ser>
          <c:idx val="1"/>
          <c:order val="1"/>
          <c:tx>
            <c:strRef>
              <c:f>'Table 9.47'!$S$62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9.47'!$S$63:$S$79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9.47'!$Y$63:$Y$79</c:f>
              <c:numCache>
                <c:formatCode>#,##0</c:formatCode>
                <c:ptCount val="17"/>
                <c:pt idx="0">
                  <c:v>324</c:v>
                </c:pt>
                <c:pt idx="1">
                  <c:v>5332</c:v>
                </c:pt>
                <c:pt idx="2">
                  <c:v>12005</c:v>
                </c:pt>
                <c:pt idx="3">
                  <c:v>16352</c:v>
                </c:pt>
                <c:pt idx="4">
                  <c:v>19809</c:v>
                </c:pt>
                <c:pt idx="5">
                  <c:v>17257</c:v>
                </c:pt>
                <c:pt idx="6">
                  <c:v>17294</c:v>
                </c:pt>
                <c:pt idx="7">
                  <c:v>16982</c:v>
                </c:pt>
                <c:pt idx="8">
                  <c:v>18661</c:v>
                </c:pt>
                <c:pt idx="9">
                  <c:v>15898</c:v>
                </c:pt>
                <c:pt idx="10">
                  <c:v>13789</c:v>
                </c:pt>
                <c:pt idx="11">
                  <c:v>8919</c:v>
                </c:pt>
                <c:pt idx="12">
                  <c:v>3900</c:v>
                </c:pt>
                <c:pt idx="13">
                  <c:v>1301</c:v>
                </c:pt>
                <c:pt idx="14">
                  <c:v>474</c:v>
                </c:pt>
                <c:pt idx="15">
                  <c:v>228</c:v>
                </c:pt>
                <c:pt idx="16">
                  <c:v>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A2-4696-9AD0-14B0DA329F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9.47'!$S$83:$S$90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9.47'!$Y$83:$Y$90</c:f>
              <c:numCache>
                <c:formatCode>#,##0</c:formatCode>
                <c:ptCount val="8"/>
                <c:pt idx="0">
                  <c:v>14695</c:v>
                </c:pt>
                <c:pt idx="1">
                  <c:v>14507</c:v>
                </c:pt>
                <c:pt idx="2">
                  <c:v>26457</c:v>
                </c:pt>
                <c:pt idx="3">
                  <c:v>8010</c:v>
                </c:pt>
                <c:pt idx="4">
                  <c:v>6659</c:v>
                </c:pt>
                <c:pt idx="5">
                  <c:v>6866</c:v>
                </c:pt>
                <c:pt idx="6">
                  <c:v>13364</c:v>
                </c:pt>
                <c:pt idx="7">
                  <c:v>16423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4D-43CA-957A-7503170EEF89}"/>
            </c:ext>
          </c:extLst>
        </c:ser>
        <c:ser>
          <c:idx val="1"/>
          <c:order val="1"/>
          <c:tx>
            <c:strRef>
              <c:f>'Table 9.47'!$S$92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9.47'!$S$83:$S$90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9.47'!$Y$93:$Y$100</c:f>
              <c:numCache>
                <c:formatCode>#,##0</c:formatCode>
                <c:ptCount val="8"/>
                <c:pt idx="0">
                  <c:v>10726</c:v>
                </c:pt>
                <c:pt idx="1">
                  <c:v>21446</c:v>
                </c:pt>
                <c:pt idx="2">
                  <c:v>4039</c:v>
                </c:pt>
                <c:pt idx="3">
                  <c:v>20827</c:v>
                </c:pt>
                <c:pt idx="4">
                  <c:v>24703</c:v>
                </c:pt>
                <c:pt idx="5">
                  <c:v>13320</c:v>
                </c:pt>
                <c:pt idx="6">
                  <c:v>1627</c:v>
                </c:pt>
                <c:pt idx="7">
                  <c:v>8413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4D-43CA-957A-7503170EEF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9.47'!$S$1</c:f>
              <c:strCache>
                <c:ptCount val="1"/>
                <c:pt idx="0">
                  <c:v>Moreton Bay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9.47'!$U$8:$Y$8</c:f>
              <c:numCache>
                <c:formatCode>#,##0</c:formatCode>
                <c:ptCount val="5"/>
                <c:pt idx="1">
                  <c:v>44207</c:v>
                </c:pt>
                <c:pt idx="2">
                  <c:v>44517</c:v>
                </c:pt>
                <c:pt idx="3">
                  <c:v>45784</c:v>
                </c:pt>
                <c:pt idx="4">
                  <c:v>46733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FF-47F7-B7B9-2E3179D490A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FF-47F7-B7B9-2E3179D490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9.47'!$S$4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9.47'!$V$4:$Z$4</c:f>
              <c:numCache>
                <c:formatCode>#,##0</c:formatCode>
                <c:ptCount val="5"/>
                <c:pt idx="0">
                  <c:v>312800</c:v>
                </c:pt>
                <c:pt idx="1">
                  <c:v>326949</c:v>
                </c:pt>
                <c:pt idx="2">
                  <c:v>336173</c:v>
                </c:pt>
                <c:pt idx="3">
                  <c:v>347909</c:v>
                </c:pt>
                <c:pt idx="4">
                  <c:v>348382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3F-4EEE-8ADE-8F78AA6BE7F1}"/>
            </c:ext>
          </c:extLst>
        </c:ser>
        <c:ser>
          <c:idx val="1"/>
          <c:order val="1"/>
          <c:tx>
            <c:strRef>
              <c:f>'Table 9.47'!$S$7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9.47'!$V$7:$Z$7</c:f>
              <c:numCache>
                <c:formatCode>#,##0</c:formatCode>
                <c:ptCount val="5"/>
                <c:pt idx="0">
                  <c:v>226448</c:v>
                </c:pt>
                <c:pt idx="1">
                  <c:v>234110</c:v>
                </c:pt>
                <c:pt idx="2">
                  <c:v>241456</c:v>
                </c:pt>
                <c:pt idx="3">
                  <c:v>248319</c:v>
                </c:pt>
                <c:pt idx="4">
                  <c:v>253120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3F-4EEE-8ADE-8F78AA6BE7F1}"/>
            </c:ext>
          </c:extLst>
        </c:ser>
        <c:ser>
          <c:idx val="2"/>
          <c:order val="2"/>
          <c:tx>
            <c:strRef>
              <c:f>'Table 9.47'!$S$11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9.47'!$V$11:$Z$11</c:f>
              <c:numCache>
                <c:formatCode>#,##0</c:formatCode>
                <c:ptCount val="5"/>
                <c:pt idx="0">
                  <c:v>286726</c:v>
                </c:pt>
                <c:pt idx="1">
                  <c:v>300140</c:v>
                </c:pt>
                <c:pt idx="2">
                  <c:v>308681</c:v>
                </c:pt>
                <c:pt idx="3">
                  <c:v>319554</c:v>
                </c:pt>
                <c:pt idx="4">
                  <c:v>318738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3F-4EEE-8ADE-8F78AA6BE7F1}"/>
            </c:ext>
          </c:extLst>
        </c:ser>
        <c:ser>
          <c:idx val="3"/>
          <c:order val="3"/>
          <c:tx>
            <c:strRef>
              <c:f>'Table 9.47'!$S$12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9.47'!$V$12:$Z$12</c:f>
              <c:numCache>
                <c:formatCode>#,##0</c:formatCode>
                <c:ptCount val="5"/>
                <c:pt idx="0">
                  <c:v>26074</c:v>
                </c:pt>
                <c:pt idx="1">
                  <c:v>26809</c:v>
                </c:pt>
                <c:pt idx="2">
                  <c:v>27492</c:v>
                </c:pt>
                <c:pt idx="3">
                  <c:v>28357</c:v>
                </c:pt>
                <c:pt idx="4">
                  <c:v>29642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43F-4EEE-8ADE-8F78AA6BE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9.47'!$S$1</c:f>
              <c:strCache>
                <c:ptCount val="1"/>
                <c:pt idx="0">
                  <c:v>Moreton Bay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9.47'!$AB$15:$AB$33</c:f>
              <c:numCache>
                <c:formatCode>0.0%</c:formatCode>
                <c:ptCount val="19"/>
                <c:pt idx="0">
                  <c:v>1.5445467253370534E-2</c:v>
                </c:pt>
                <c:pt idx="1">
                  <c:v>7.8906503399954649E-3</c:v>
                </c:pt>
                <c:pt idx="2">
                  <c:v>6.0630850175236159E-2</c:v>
                </c:pt>
                <c:pt idx="3">
                  <c:v>7.9968540732002057E-3</c:v>
                </c:pt>
                <c:pt idx="4">
                  <c:v>9.0324839905048124E-2</c:v>
                </c:pt>
                <c:pt idx="5">
                  <c:v>3.9450381328809625E-2</c:v>
                </c:pt>
                <c:pt idx="6">
                  <c:v>9.5175767178453843E-2</c:v>
                </c:pt>
                <c:pt idx="7">
                  <c:v>6.4583351273153136E-2</c:v>
                </c:pt>
                <c:pt idx="8">
                  <c:v>4.650288328783795E-2</c:v>
                </c:pt>
                <c:pt idx="9">
                  <c:v>7.9537985056847699E-3</c:v>
                </c:pt>
                <c:pt idx="10">
                  <c:v>3.6499639768418454E-2</c:v>
                </c:pt>
                <c:pt idx="11">
                  <c:v>1.8640190363015841E-2</c:v>
                </c:pt>
                <c:pt idx="12">
                  <c:v>6.2487980320735277E-2</c:v>
                </c:pt>
                <c:pt idx="13">
                  <c:v>9.9030675656669162E-2</c:v>
                </c:pt>
                <c:pt idx="14">
                  <c:v>5.585742292335822E-2</c:v>
                </c:pt>
                <c:pt idx="15">
                  <c:v>6.9600760074285201E-2</c:v>
                </c:pt>
                <c:pt idx="16">
                  <c:v>0.13086022153524673</c:v>
                </c:pt>
                <c:pt idx="17">
                  <c:v>1.565500434861232E-2</c:v>
                </c:pt>
                <c:pt idx="18">
                  <c:v>4.3905197381073346E-2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72-4EEF-B80B-EE3C21C8C26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72-4EEF-B80B-EE3C21C8C2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9.47'!$S$63:$S$79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9.47'!$Z$44:$Z$60</c:f>
              <c:numCache>
                <c:formatCode>#,##0</c:formatCode>
                <c:ptCount val="17"/>
                <c:pt idx="0">
                  <c:v>202</c:v>
                </c:pt>
                <c:pt idx="1">
                  <c:v>3816</c:v>
                </c:pt>
                <c:pt idx="2">
                  <c:v>10845</c:v>
                </c:pt>
                <c:pt idx="3">
                  <c:v>16269</c:v>
                </c:pt>
                <c:pt idx="4">
                  <c:v>21610</c:v>
                </c:pt>
                <c:pt idx="5">
                  <c:v>19826</c:v>
                </c:pt>
                <c:pt idx="6">
                  <c:v>19581</c:v>
                </c:pt>
                <c:pt idx="7">
                  <c:v>18192</c:v>
                </c:pt>
                <c:pt idx="8">
                  <c:v>18954</c:v>
                </c:pt>
                <c:pt idx="9">
                  <c:v>16452</c:v>
                </c:pt>
                <c:pt idx="10">
                  <c:v>14293</c:v>
                </c:pt>
                <c:pt idx="11">
                  <c:v>10262</c:v>
                </c:pt>
                <c:pt idx="12">
                  <c:v>5145</c:v>
                </c:pt>
                <c:pt idx="13">
                  <c:v>1925</c:v>
                </c:pt>
                <c:pt idx="14">
                  <c:v>695</c:v>
                </c:pt>
                <c:pt idx="15">
                  <c:v>299</c:v>
                </c:pt>
                <c:pt idx="16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C1-4257-A1ED-8C2A4D0BA852}"/>
            </c:ext>
          </c:extLst>
        </c:ser>
        <c:ser>
          <c:idx val="1"/>
          <c:order val="1"/>
          <c:tx>
            <c:strRef>
              <c:f>'Table 9.47'!$S$62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9.47'!$S$63:$S$79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9.47'!$Z$63:$Z$79</c:f>
              <c:numCache>
                <c:formatCode>#,##0</c:formatCode>
                <c:ptCount val="17"/>
                <c:pt idx="0">
                  <c:v>308</c:v>
                </c:pt>
                <c:pt idx="1">
                  <c:v>5083</c:v>
                </c:pt>
                <c:pt idx="2">
                  <c:v>11569</c:v>
                </c:pt>
                <c:pt idx="3">
                  <c:v>16188</c:v>
                </c:pt>
                <c:pt idx="4">
                  <c:v>19853</c:v>
                </c:pt>
                <c:pt idx="5">
                  <c:v>17804</c:v>
                </c:pt>
                <c:pt idx="6">
                  <c:v>17635</c:v>
                </c:pt>
                <c:pt idx="7">
                  <c:v>17181</c:v>
                </c:pt>
                <c:pt idx="8">
                  <c:v>18446</c:v>
                </c:pt>
                <c:pt idx="9">
                  <c:v>16166</c:v>
                </c:pt>
                <c:pt idx="10">
                  <c:v>13903</c:v>
                </c:pt>
                <c:pt idx="11">
                  <c:v>9258</c:v>
                </c:pt>
                <c:pt idx="12">
                  <c:v>4134</c:v>
                </c:pt>
                <c:pt idx="13">
                  <c:v>1407</c:v>
                </c:pt>
                <c:pt idx="14">
                  <c:v>488</c:v>
                </c:pt>
                <c:pt idx="15">
                  <c:v>244</c:v>
                </c:pt>
                <c:pt idx="16">
                  <c:v>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C1-4257-A1ED-8C2A4D0BA8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9.47'!$Z$83:$Z$90</c:f>
              <c:numCache>
                <c:formatCode>#,##0</c:formatCode>
                <c:ptCount val="8"/>
                <c:pt idx="0">
                  <c:v>15162</c:v>
                </c:pt>
                <c:pt idx="1">
                  <c:v>14977</c:v>
                </c:pt>
                <c:pt idx="2">
                  <c:v>26676</c:v>
                </c:pt>
                <c:pt idx="3">
                  <c:v>8451</c:v>
                </c:pt>
                <c:pt idx="4">
                  <c:v>6706</c:v>
                </c:pt>
                <c:pt idx="5">
                  <c:v>7072</c:v>
                </c:pt>
                <c:pt idx="6">
                  <c:v>13303</c:v>
                </c:pt>
                <c:pt idx="7">
                  <c:v>16609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1D-42AB-BD16-7109B82CCE25}"/>
            </c:ext>
          </c:extLst>
        </c:ser>
        <c:ser>
          <c:idx val="1"/>
          <c:order val="1"/>
          <c:tx>
            <c:strRef>
              <c:f>'Table 9.47'!$S$92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9.47'!$S$83:$S$90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9.47'!$Z$93:$Z$100</c:f>
              <c:numCache>
                <c:formatCode>#,##0</c:formatCode>
                <c:ptCount val="8"/>
                <c:pt idx="0">
                  <c:v>11051</c:v>
                </c:pt>
                <c:pt idx="1">
                  <c:v>22345</c:v>
                </c:pt>
                <c:pt idx="2">
                  <c:v>4222</c:v>
                </c:pt>
                <c:pt idx="3">
                  <c:v>21602</c:v>
                </c:pt>
                <c:pt idx="4">
                  <c:v>24642</c:v>
                </c:pt>
                <c:pt idx="5">
                  <c:v>13422</c:v>
                </c:pt>
                <c:pt idx="6">
                  <c:v>1606</c:v>
                </c:pt>
                <c:pt idx="7">
                  <c:v>8615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1D-42AB-BD16-7109B82CCE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9.5'!$S$1</c:f>
              <c:strCache>
                <c:ptCount val="1"/>
                <c:pt idx="0">
                  <c:v>Barcoo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9.5'!$AB$15:$AB$33</c:f>
              <c:numCache>
                <c:formatCode>0.0%</c:formatCode>
                <c:ptCount val="19"/>
                <c:pt idx="0">
                  <c:v>0.27323943661971833</c:v>
                </c:pt>
                <c:pt idx="1">
                  <c:v>2.2535211267605635E-2</c:v>
                </c:pt>
                <c:pt idx="2">
                  <c:v>0</c:v>
                </c:pt>
                <c:pt idx="3">
                  <c:v>1.6901408450704224E-2</c:v>
                </c:pt>
                <c:pt idx="4">
                  <c:v>2.8169014084507043E-2</c:v>
                </c:pt>
                <c:pt idx="5">
                  <c:v>1.4084507042253521E-2</c:v>
                </c:pt>
                <c:pt idx="6">
                  <c:v>3.0985915492957747E-2</c:v>
                </c:pt>
                <c:pt idx="7">
                  <c:v>3.6619718309859155E-2</c:v>
                </c:pt>
                <c:pt idx="8">
                  <c:v>1.9718309859154931E-2</c:v>
                </c:pt>
                <c:pt idx="9">
                  <c:v>0</c:v>
                </c:pt>
                <c:pt idx="10">
                  <c:v>2.2535211267605635E-2</c:v>
                </c:pt>
                <c:pt idx="11">
                  <c:v>8.4507042253521118E-3</c:v>
                </c:pt>
                <c:pt idx="12">
                  <c:v>2.8169014084507043E-2</c:v>
                </c:pt>
                <c:pt idx="13">
                  <c:v>2.5352112676056339E-2</c:v>
                </c:pt>
                <c:pt idx="14">
                  <c:v>0.21408450704225351</c:v>
                </c:pt>
                <c:pt idx="15">
                  <c:v>8.7323943661971826E-2</c:v>
                </c:pt>
                <c:pt idx="16">
                  <c:v>3.9436619718309862E-2</c:v>
                </c:pt>
                <c:pt idx="17">
                  <c:v>0</c:v>
                </c:pt>
                <c:pt idx="18">
                  <c:v>8.4507042253521118E-3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C6-4893-9938-657C5A60534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C6-4893-9938-657C5A6053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9.47'!$S$1</c:f>
              <c:strCache>
                <c:ptCount val="1"/>
                <c:pt idx="0">
                  <c:v>Moreton Bay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9.47'!$V$8:$Z$8</c:f>
              <c:numCache>
                <c:formatCode>#,##0</c:formatCode>
                <c:ptCount val="5"/>
                <c:pt idx="0">
                  <c:v>44207</c:v>
                </c:pt>
                <c:pt idx="1">
                  <c:v>44517</c:v>
                </c:pt>
                <c:pt idx="2">
                  <c:v>45784</c:v>
                </c:pt>
                <c:pt idx="3">
                  <c:v>46733</c:v>
                </c:pt>
                <c:pt idx="4">
                  <c:v>46752.91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D4-4E2F-A67F-C1E568E7245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42360.26</c:v>
                </c:pt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D4-4E2F-A67F-C1E568E72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9.48'!$S$4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9.48'!$U$2:$Y$2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9.48'!$U$4:$Y$4</c:f>
              <c:numCache>
                <c:formatCode>#,##0</c:formatCode>
                <c:ptCount val="5"/>
                <c:pt idx="1">
                  <c:v>340</c:v>
                </c:pt>
                <c:pt idx="2">
                  <c:v>493</c:v>
                </c:pt>
                <c:pt idx="3">
                  <c:v>550</c:v>
                </c:pt>
                <c:pt idx="4">
                  <c:v>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A7-4839-8168-903860EA69D6}"/>
            </c:ext>
          </c:extLst>
        </c:ser>
        <c:ser>
          <c:idx val="1"/>
          <c:order val="1"/>
          <c:tx>
            <c:strRef>
              <c:f>'Table 9.48'!$S$7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9.48'!$U$2:$Y$2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9.48'!$U$7:$Y$7</c:f>
              <c:numCache>
                <c:formatCode>#,##0</c:formatCode>
                <c:ptCount val="5"/>
                <c:pt idx="1">
                  <c:v>245</c:v>
                </c:pt>
                <c:pt idx="2">
                  <c:v>372</c:v>
                </c:pt>
                <c:pt idx="3">
                  <c:v>404</c:v>
                </c:pt>
                <c:pt idx="4">
                  <c:v>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A7-4839-8168-903860EA69D6}"/>
            </c:ext>
          </c:extLst>
        </c:ser>
        <c:ser>
          <c:idx val="2"/>
          <c:order val="2"/>
          <c:tx>
            <c:strRef>
              <c:f>'Table 9.48'!$S$11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9.48'!$U$2:$Y$2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9.48'!$U$11:$Y$11</c:f>
              <c:numCache>
                <c:formatCode>#,##0</c:formatCode>
                <c:ptCount val="5"/>
                <c:pt idx="1">
                  <c:v>333</c:v>
                </c:pt>
                <c:pt idx="2">
                  <c:v>484</c:v>
                </c:pt>
                <c:pt idx="3">
                  <c:v>533</c:v>
                </c:pt>
                <c:pt idx="4">
                  <c:v>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A7-4839-8168-903860EA69D6}"/>
            </c:ext>
          </c:extLst>
        </c:ser>
        <c:ser>
          <c:idx val="3"/>
          <c:order val="3"/>
          <c:tx>
            <c:strRef>
              <c:f>'Table 9.48'!$S$12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9.48'!$U$2:$Y$2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9.48'!$U$12:$Y$12</c:f>
              <c:numCache>
                <c:formatCode>#,##0</c:formatCode>
                <c:ptCount val="5"/>
                <c:pt idx="1">
                  <c:v>5</c:v>
                </c:pt>
                <c:pt idx="2">
                  <c:v>7</c:v>
                </c:pt>
                <c:pt idx="3">
                  <c:v>10</c:v>
                </c:pt>
                <c:pt idx="4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5A7-4839-8168-903860EA69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9.48'!$S$1</c:f>
              <c:strCache>
                <c:ptCount val="1"/>
                <c:pt idx="0">
                  <c:v>Mornington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9.48'!$AB$15:$AB$33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5.7361376673040155E-3</c:v>
                </c:pt>
                <c:pt idx="4">
                  <c:v>3.4416826003824091E-2</c:v>
                </c:pt>
                <c:pt idx="5">
                  <c:v>0</c:v>
                </c:pt>
                <c:pt idx="6">
                  <c:v>1.1472275334608031E-2</c:v>
                </c:pt>
                <c:pt idx="7">
                  <c:v>9.5602294455066923E-3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1.5296367112810707E-2</c:v>
                </c:pt>
                <c:pt idx="13">
                  <c:v>2.676864244741874E-2</c:v>
                </c:pt>
                <c:pt idx="14">
                  <c:v>0.29636711281070743</c:v>
                </c:pt>
                <c:pt idx="15">
                  <c:v>0.17973231357552583</c:v>
                </c:pt>
                <c:pt idx="16">
                  <c:v>0.15105162523900573</c:v>
                </c:pt>
                <c:pt idx="17">
                  <c:v>8.0305927342256209E-2</c:v>
                </c:pt>
                <c:pt idx="18">
                  <c:v>0.124282982791587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AF-4FDA-AF95-03AF20666B0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AF-4FDA-AF95-03AF20666B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9.48'!$S$63:$S$79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9.48'!$Y$44:$Y$60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22</c:v>
                </c:pt>
                <c:pt idx="3">
                  <c:v>27</c:v>
                </c:pt>
                <c:pt idx="4">
                  <c:v>41</c:v>
                </c:pt>
                <c:pt idx="5">
                  <c:v>30</c:v>
                </c:pt>
                <c:pt idx="6">
                  <c:v>32</c:v>
                </c:pt>
                <c:pt idx="7">
                  <c:v>36</c:v>
                </c:pt>
                <c:pt idx="8">
                  <c:v>35</c:v>
                </c:pt>
                <c:pt idx="9">
                  <c:v>26</c:v>
                </c:pt>
                <c:pt idx="10">
                  <c:v>19</c:v>
                </c:pt>
                <c:pt idx="11">
                  <c:v>16</c:v>
                </c:pt>
                <c:pt idx="12">
                  <c:v>4</c:v>
                </c:pt>
                <c:pt idx="13">
                  <c:v>5</c:v>
                </c:pt>
                <c:pt idx="14">
                  <c:v>4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BD-46E5-B081-9B9CF67C5013}"/>
            </c:ext>
          </c:extLst>
        </c:ser>
        <c:ser>
          <c:idx val="1"/>
          <c:order val="1"/>
          <c:tx>
            <c:strRef>
              <c:f>'Table 9.48'!$S$62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9.48'!$S$63:$S$79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9.48'!$Y$63:$Y$79</c:f>
              <c:numCache>
                <c:formatCode>#,##0</c:formatCode>
                <c:ptCount val="17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20</c:v>
                </c:pt>
                <c:pt idx="4">
                  <c:v>45</c:v>
                </c:pt>
                <c:pt idx="5">
                  <c:v>35</c:v>
                </c:pt>
                <c:pt idx="6">
                  <c:v>30</c:v>
                </c:pt>
                <c:pt idx="7">
                  <c:v>33</c:v>
                </c:pt>
                <c:pt idx="8">
                  <c:v>28</c:v>
                </c:pt>
                <c:pt idx="9">
                  <c:v>18</c:v>
                </c:pt>
                <c:pt idx="10">
                  <c:v>21</c:v>
                </c:pt>
                <c:pt idx="11">
                  <c:v>9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BD-46E5-B081-9B9CF67C50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9.48'!$S$83:$S$90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9.48'!$Y$83:$Y$90</c:f>
              <c:numCache>
                <c:formatCode>#,##0</c:formatCode>
                <c:ptCount val="8"/>
                <c:pt idx="0">
                  <c:v>12</c:v>
                </c:pt>
                <c:pt idx="1">
                  <c:v>23</c:v>
                </c:pt>
                <c:pt idx="2">
                  <c:v>38</c:v>
                </c:pt>
                <c:pt idx="3">
                  <c:v>33</c:v>
                </c:pt>
                <c:pt idx="4">
                  <c:v>4</c:v>
                </c:pt>
                <c:pt idx="5">
                  <c:v>3</c:v>
                </c:pt>
                <c:pt idx="6">
                  <c:v>15</c:v>
                </c:pt>
                <c:pt idx="7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F7-48A9-9DC9-373AA61FCB67}"/>
            </c:ext>
          </c:extLst>
        </c:ser>
        <c:ser>
          <c:idx val="1"/>
          <c:order val="1"/>
          <c:tx>
            <c:strRef>
              <c:f>'Table 9.48'!$S$92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9.48'!$S$83:$S$90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9.48'!$Y$93:$Y$100</c:f>
              <c:numCache>
                <c:formatCode>#,##0</c:formatCode>
                <c:ptCount val="8"/>
                <c:pt idx="0">
                  <c:v>12</c:v>
                </c:pt>
                <c:pt idx="1">
                  <c:v>33</c:v>
                </c:pt>
                <c:pt idx="2">
                  <c:v>0</c:v>
                </c:pt>
                <c:pt idx="3">
                  <c:v>58</c:v>
                </c:pt>
                <c:pt idx="4">
                  <c:v>32</c:v>
                </c:pt>
                <c:pt idx="5">
                  <c:v>11</c:v>
                </c:pt>
                <c:pt idx="6">
                  <c:v>0</c:v>
                </c:pt>
                <c:pt idx="7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F7-48A9-9DC9-373AA61FCB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9.48'!$S$1</c:f>
              <c:strCache>
                <c:ptCount val="1"/>
                <c:pt idx="0">
                  <c:v>Mornington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9.48'!$U$8:$Y$8</c:f>
              <c:numCache>
                <c:formatCode>#,##0</c:formatCode>
                <c:ptCount val="5"/>
                <c:pt idx="1">
                  <c:v>30241.279999999999</c:v>
                </c:pt>
                <c:pt idx="2">
                  <c:v>30038</c:v>
                </c:pt>
                <c:pt idx="3">
                  <c:v>34646.480000000003</c:v>
                </c:pt>
                <c:pt idx="4">
                  <c:v>33384.449999999997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B0-43F0-82FB-57155FFE323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B0-43F0-82FB-57155FFE32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9.48'!$S$4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9.48'!$V$4:$Z$4</c:f>
              <c:numCache>
                <c:formatCode>#,##0</c:formatCode>
                <c:ptCount val="5"/>
                <c:pt idx="0">
                  <c:v>340</c:v>
                </c:pt>
                <c:pt idx="1">
                  <c:v>493</c:v>
                </c:pt>
                <c:pt idx="2">
                  <c:v>550</c:v>
                </c:pt>
                <c:pt idx="3">
                  <c:v>567</c:v>
                </c:pt>
                <c:pt idx="4">
                  <c:v>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7B-49C1-BE5C-20EAEDDF04B6}"/>
            </c:ext>
          </c:extLst>
        </c:ser>
        <c:ser>
          <c:idx val="1"/>
          <c:order val="1"/>
          <c:tx>
            <c:strRef>
              <c:f>'Table 9.48'!$S$7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9.48'!$V$7:$Z$7</c:f>
              <c:numCache>
                <c:formatCode>#,##0</c:formatCode>
                <c:ptCount val="5"/>
                <c:pt idx="0">
                  <c:v>245</c:v>
                </c:pt>
                <c:pt idx="1">
                  <c:v>372</c:v>
                </c:pt>
                <c:pt idx="2">
                  <c:v>404</c:v>
                </c:pt>
                <c:pt idx="3">
                  <c:v>434</c:v>
                </c:pt>
                <c:pt idx="4">
                  <c:v>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7B-49C1-BE5C-20EAEDDF04B6}"/>
            </c:ext>
          </c:extLst>
        </c:ser>
        <c:ser>
          <c:idx val="2"/>
          <c:order val="2"/>
          <c:tx>
            <c:strRef>
              <c:f>'Table 9.48'!$S$11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9.48'!$V$11:$Z$11</c:f>
              <c:numCache>
                <c:formatCode>#,##0</c:formatCode>
                <c:ptCount val="5"/>
                <c:pt idx="0">
                  <c:v>333</c:v>
                </c:pt>
                <c:pt idx="1">
                  <c:v>484</c:v>
                </c:pt>
                <c:pt idx="2">
                  <c:v>533</c:v>
                </c:pt>
                <c:pt idx="3">
                  <c:v>558</c:v>
                </c:pt>
                <c:pt idx="4">
                  <c:v>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7B-49C1-BE5C-20EAEDDF04B6}"/>
            </c:ext>
          </c:extLst>
        </c:ser>
        <c:ser>
          <c:idx val="3"/>
          <c:order val="3"/>
          <c:tx>
            <c:strRef>
              <c:f>'Table 9.48'!$S$12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9.48'!$V$12:$Z$12</c:f>
              <c:numCache>
                <c:formatCode>#,##0</c:formatCode>
                <c:ptCount val="5"/>
                <c:pt idx="0">
                  <c:v>5</c:v>
                </c:pt>
                <c:pt idx="1">
                  <c:v>7</c:v>
                </c:pt>
                <c:pt idx="2">
                  <c:v>10</c:v>
                </c:pt>
                <c:pt idx="3">
                  <c:v>9</c:v>
                </c:pt>
                <c:pt idx="4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7B-49C1-BE5C-20EAEDDF0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9.48'!$S$1</c:f>
              <c:strCache>
                <c:ptCount val="1"/>
                <c:pt idx="0">
                  <c:v>Mornington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9.48'!$AB$15:$AB$33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5.7361376673040155E-3</c:v>
                </c:pt>
                <c:pt idx="4">
                  <c:v>3.4416826003824091E-2</c:v>
                </c:pt>
                <c:pt idx="5">
                  <c:v>0</c:v>
                </c:pt>
                <c:pt idx="6">
                  <c:v>1.1472275334608031E-2</c:v>
                </c:pt>
                <c:pt idx="7">
                  <c:v>9.5602294455066923E-3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1.5296367112810707E-2</c:v>
                </c:pt>
                <c:pt idx="13">
                  <c:v>2.676864244741874E-2</c:v>
                </c:pt>
                <c:pt idx="14">
                  <c:v>0.29636711281070743</c:v>
                </c:pt>
                <c:pt idx="15">
                  <c:v>0.17973231357552583</c:v>
                </c:pt>
                <c:pt idx="16">
                  <c:v>0.15105162523900573</c:v>
                </c:pt>
                <c:pt idx="17">
                  <c:v>8.0305927342256209E-2</c:v>
                </c:pt>
                <c:pt idx="18">
                  <c:v>0.124282982791587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92-4ABC-B632-6E7EC0B8712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92-4ABC-B632-6E7EC0B87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9.48'!$S$63:$S$79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9.48'!$Z$44:$Z$60</c:f>
              <c:numCache>
                <c:formatCode>#,##0</c:formatCode>
                <c:ptCount val="17"/>
                <c:pt idx="0">
                  <c:v>0</c:v>
                </c:pt>
                <c:pt idx="1">
                  <c:v>9</c:v>
                </c:pt>
                <c:pt idx="2">
                  <c:v>17</c:v>
                </c:pt>
                <c:pt idx="3">
                  <c:v>19</c:v>
                </c:pt>
                <c:pt idx="4">
                  <c:v>32</c:v>
                </c:pt>
                <c:pt idx="5">
                  <c:v>34</c:v>
                </c:pt>
                <c:pt idx="6">
                  <c:v>21</c:v>
                </c:pt>
                <c:pt idx="7">
                  <c:v>32</c:v>
                </c:pt>
                <c:pt idx="8">
                  <c:v>27</c:v>
                </c:pt>
                <c:pt idx="9">
                  <c:v>28</c:v>
                </c:pt>
                <c:pt idx="10">
                  <c:v>13</c:v>
                </c:pt>
                <c:pt idx="11">
                  <c:v>18</c:v>
                </c:pt>
                <c:pt idx="12">
                  <c:v>12</c:v>
                </c:pt>
                <c:pt idx="13">
                  <c:v>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D9-456D-A1E2-E6A7FF1823FD}"/>
            </c:ext>
          </c:extLst>
        </c:ser>
        <c:ser>
          <c:idx val="1"/>
          <c:order val="1"/>
          <c:tx>
            <c:strRef>
              <c:f>'Table 9.48'!$S$62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9.48'!$S$63:$S$79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9.48'!$Z$63:$Z$79</c:f>
              <c:numCache>
                <c:formatCode>#,##0</c:formatCode>
                <c:ptCount val="17"/>
                <c:pt idx="0">
                  <c:v>0</c:v>
                </c:pt>
                <c:pt idx="1">
                  <c:v>3</c:v>
                </c:pt>
                <c:pt idx="2">
                  <c:v>12</c:v>
                </c:pt>
                <c:pt idx="3">
                  <c:v>24</c:v>
                </c:pt>
                <c:pt idx="4">
                  <c:v>35</c:v>
                </c:pt>
                <c:pt idx="5">
                  <c:v>30</c:v>
                </c:pt>
                <c:pt idx="6">
                  <c:v>39</c:v>
                </c:pt>
                <c:pt idx="7">
                  <c:v>33</c:v>
                </c:pt>
                <c:pt idx="8">
                  <c:v>24</c:v>
                </c:pt>
                <c:pt idx="9">
                  <c:v>23</c:v>
                </c:pt>
                <c:pt idx="10">
                  <c:v>20</c:v>
                </c:pt>
                <c:pt idx="11">
                  <c:v>15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D9-456D-A1E2-E6A7FF1823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9.48'!$Z$83:$Z$90</c:f>
              <c:numCache>
                <c:formatCode>#,##0</c:formatCode>
                <c:ptCount val="8"/>
                <c:pt idx="0">
                  <c:v>14</c:v>
                </c:pt>
                <c:pt idx="1">
                  <c:v>20</c:v>
                </c:pt>
                <c:pt idx="2">
                  <c:v>34</c:v>
                </c:pt>
                <c:pt idx="3">
                  <c:v>23</c:v>
                </c:pt>
                <c:pt idx="4">
                  <c:v>3</c:v>
                </c:pt>
                <c:pt idx="5">
                  <c:v>11</c:v>
                </c:pt>
                <c:pt idx="6">
                  <c:v>17</c:v>
                </c:pt>
                <c:pt idx="7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5F-4C8F-A22A-D806CB2F1D89}"/>
            </c:ext>
          </c:extLst>
        </c:ser>
        <c:ser>
          <c:idx val="1"/>
          <c:order val="1"/>
          <c:tx>
            <c:strRef>
              <c:f>'Table 9.48'!$S$92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9.48'!$S$83:$S$90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9.48'!$Z$93:$Z$100</c:f>
              <c:numCache>
                <c:formatCode>#,##0</c:formatCode>
                <c:ptCount val="8"/>
                <c:pt idx="0">
                  <c:v>14</c:v>
                </c:pt>
                <c:pt idx="1">
                  <c:v>40</c:v>
                </c:pt>
                <c:pt idx="2">
                  <c:v>0</c:v>
                </c:pt>
                <c:pt idx="3">
                  <c:v>63</c:v>
                </c:pt>
                <c:pt idx="4">
                  <c:v>26</c:v>
                </c:pt>
                <c:pt idx="5">
                  <c:v>9</c:v>
                </c:pt>
                <c:pt idx="6">
                  <c:v>0</c:v>
                </c:pt>
                <c:pt idx="7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5F-4C8F-A22A-D806CB2F1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9.5'!$Z$44:$Z$60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13</c:v>
                </c:pt>
                <c:pt idx="3">
                  <c:v>21</c:v>
                </c:pt>
                <c:pt idx="4">
                  <c:v>9</c:v>
                </c:pt>
                <c:pt idx="5">
                  <c:v>8</c:v>
                </c:pt>
                <c:pt idx="6">
                  <c:v>19</c:v>
                </c:pt>
                <c:pt idx="7">
                  <c:v>15</c:v>
                </c:pt>
                <c:pt idx="8">
                  <c:v>15</c:v>
                </c:pt>
                <c:pt idx="9">
                  <c:v>11</c:v>
                </c:pt>
                <c:pt idx="10">
                  <c:v>26</c:v>
                </c:pt>
                <c:pt idx="11">
                  <c:v>18</c:v>
                </c:pt>
                <c:pt idx="12">
                  <c:v>7</c:v>
                </c:pt>
                <c:pt idx="13">
                  <c:v>8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5F-4DBB-83E8-B6DC726902A0}"/>
            </c:ext>
          </c:extLst>
        </c:ser>
        <c:ser>
          <c:idx val="1"/>
          <c:order val="1"/>
          <c:tx>
            <c:strRef>
              <c:f>'Table 9.5'!$S$62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9.5'!$Z$63:$Z$79</c:f>
              <c:numCache>
                <c:formatCode>#,##0</c:formatCode>
                <c:ptCount val="17"/>
                <c:pt idx="0">
                  <c:v>0</c:v>
                </c:pt>
                <c:pt idx="1">
                  <c:v>4</c:v>
                </c:pt>
                <c:pt idx="2">
                  <c:v>8</c:v>
                </c:pt>
                <c:pt idx="3">
                  <c:v>20</c:v>
                </c:pt>
                <c:pt idx="4">
                  <c:v>20</c:v>
                </c:pt>
                <c:pt idx="5">
                  <c:v>12</c:v>
                </c:pt>
                <c:pt idx="6">
                  <c:v>15</c:v>
                </c:pt>
                <c:pt idx="7">
                  <c:v>16</c:v>
                </c:pt>
                <c:pt idx="8">
                  <c:v>18</c:v>
                </c:pt>
                <c:pt idx="9">
                  <c:v>28</c:v>
                </c:pt>
                <c:pt idx="10">
                  <c:v>26</c:v>
                </c:pt>
                <c:pt idx="11">
                  <c:v>5</c:v>
                </c:pt>
                <c:pt idx="12">
                  <c:v>4</c:v>
                </c:pt>
                <c:pt idx="13">
                  <c:v>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5F-4DBB-83E8-B6DC726902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9.48'!$S$1</c:f>
              <c:strCache>
                <c:ptCount val="1"/>
                <c:pt idx="0">
                  <c:v>Mornington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9.48'!$V$8:$Z$8</c:f>
              <c:numCache>
                <c:formatCode>#,##0</c:formatCode>
                <c:ptCount val="5"/>
                <c:pt idx="0">
                  <c:v>30241.279999999999</c:v>
                </c:pt>
                <c:pt idx="1">
                  <c:v>30038</c:v>
                </c:pt>
                <c:pt idx="2">
                  <c:v>34646.480000000003</c:v>
                </c:pt>
                <c:pt idx="3">
                  <c:v>33384.449999999997</c:v>
                </c:pt>
                <c:pt idx="4">
                  <c:v>32204.94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9A-499D-884C-3A8184C12E6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42360.26</c:v>
                </c:pt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9A-499D-884C-3A8184C12E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9.49'!$S$4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9.49'!$U$2:$Y$2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9.49'!$U$4:$Y$4</c:f>
              <c:numCache>
                <c:formatCode>#,##0</c:formatCode>
                <c:ptCount val="5"/>
                <c:pt idx="1">
                  <c:v>15975</c:v>
                </c:pt>
                <c:pt idx="2">
                  <c:v>16779</c:v>
                </c:pt>
                <c:pt idx="3">
                  <c:v>17832</c:v>
                </c:pt>
                <c:pt idx="4">
                  <c:v>17550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42-45D2-8FE9-57F8769F6F54}"/>
            </c:ext>
          </c:extLst>
        </c:ser>
        <c:ser>
          <c:idx val="1"/>
          <c:order val="1"/>
          <c:tx>
            <c:strRef>
              <c:f>'Table 9.49'!$S$7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9.49'!$U$2:$Y$2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9.49'!$U$7:$Y$7</c:f>
              <c:numCache>
                <c:formatCode>#,##0</c:formatCode>
                <c:ptCount val="5"/>
                <c:pt idx="1">
                  <c:v>11391</c:v>
                </c:pt>
                <c:pt idx="2">
                  <c:v>11470</c:v>
                </c:pt>
                <c:pt idx="3">
                  <c:v>12113</c:v>
                </c:pt>
                <c:pt idx="4">
                  <c:v>11951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42-45D2-8FE9-57F8769F6F54}"/>
            </c:ext>
          </c:extLst>
        </c:ser>
        <c:ser>
          <c:idx val="2"/>
          <c:order val="2"/>
          <c:tx>
            <c:strRef>
              <c:f>'Table 9.49'!$S$11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9.49'!$U$2:$Y$2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9.49'!$U$11:$Y$11</c:f>
              <c:numCache>
                <c:formatCode>#,##0</c:formatCode>
                <c:ptCount val="5"/>
                <c:pt idx="1">
                  <c:v>15044</c:v>
                </c:pt>
                <c:pt idx="2">
                  <c:v>15807</c:v>
                </c:pt>
                <c:pt idx="3">
                  <c:v>16688</c:v>
                </c:pt>
                <c:pt idx="4">
                  <c:v>16450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42-45D2-8FE9-57F8769F6F54}"/>
            </c:ext>
          </c:extLst>
        </c:ser>
        <c:ser>
          <c:idx val="3"/>
          <c:order val="3"/>
          <c:tx>
            <c:strRef>
              <c:f>'Table 9.49'!$S$12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9.49'!$U$2:$Y$2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9.49'!$U$12:$Y$12</c:f>
              <c:numCache>
                <c:formatCode>#,##0</c:formatCode>
                <c:ptCount val="5"/>
                <c:pt idx="1">
                  <c:v>934</c:v>
                </c:pt>
                <c:pt idx="2">
                  <c:v>972</c:v>
                </c:pt>
                <c:pt idx="3">
                  <c:v>1144</c:v>
                </c:pt>
                <c:pt idx="4">
                  <c:v>1101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42-45D2-8FE9-57F8769F6F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9.49'!$S$1</c:f>
              <c:strCache>
                <c:ptCount val="1"/>
                <c:pt idx="0">
                  <c:v>Mount Isa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9.49'!$AB$15:$AB$33</c:f>
              <c:numCache>
                <c:formatCode>0.0%</c:formatCode>
                <c:ptCount val="19"/>
                <c:pt idx="0">
                  <c:v>2.0090956191353405E-2</c:v>
                </c:pt>
                <c:pt idx="1">
                  <c:v>0.16947786540786369</c:v>
                </c:pt>
                <c:pt idx="2">
                  <c:v>3.4252489781820272E-2</c:v>
                </c:pt>
                <c:pt idx="3">
                  <c:v>5.8718553911691904E-3</c:v>
                </c:pt>
                <c:pt idx="4">
                  <c:v>6.5972022336077366E-2</c:v>
                </c:pt>
                <c:pt idx="5">
                  <c:v>2.4063093661850211E-2</c:v>
                </c:pt>
                <c:pt idx="6">
                  <c:v>8.1054631282021755E-2</c:v>
                </c:pt>
                <c:pt idx="7">
                  <c:v>8.629324736630016E-2</c:v>
                </c:pt>
                <c:pt idx="8">
                  <c:v>3.0395486730758162E-2</c:v>
                </c:pt>
                <c:pt idx="9">
                  <c:v>1.9572851303897298E-3</c:v>
                </c:pt>
                <c:pt idx="10">
                  <c:v>1.416153359046687E-2</c:v>
                </c:pt>
                <c:pt idx="11">
                  <c:v>1.6579356398595362E-2</c:v>
                </c:pt>
                <c:pt idx="12">
                  <c:v>3.6382476541362042E-2</c:v>
                </c:pt>
                <c:pt idx="13">
                  <c:v>0.10903229520465144</c:v>
                </c:pt>
                <c:pt idx="14">
                  <c:v>5.7912612975649071E-2</c:v>
                </c:pt>
                <c:pt idx="15">
                  <c:v>7.0231995855160906E-2</c:v>
                </c:pt>
                <c:pt idx="16">
                  <c:v>0.1110471475447585</c:v>
                </c:pt>
                <c:pt idx="17">
                  <c:v>5.8718553911691904E-3</c:v>
                </c:pt>
                <c:pt idx="18">
                  <c:v>4.2599735190835299E-2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9A-4939-8DEE-E3553831BDA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9A-4939-8DEE-E3553831BD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9.49'!$S$63:$S$79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9.49'!$Y$44:$Y$60</c:f>
              <c:numCache>
                <c:formatCode>#,##0</c:formatCode>
                <c:ptCount val="17"/>
                <c:pt idx="0">
                  <c:v>17</c:v>
                </c:pt>
                <c:pt idx="1">
                  <c:v>219</c:v>
                </c:pt>
                <c:pt idx="2">
                  <c:v>601</c:v>
                </c:pt>
                <c:pt idx="3">
                  <c:v>1025</c:v>
                </c:pt>
                <c:pt idx="4">
                  <c:v>1570</c:v>
                </c:pt>
                <c:pt idx="5">
                  <c:v>1267</c:v>
                </c:pt>
                <c:pt idx="6">
                  <c:v>999</c:v>
                </c:pt>
                <c:pt idx="7">
                  <c:v>812</c:v>
                </c:pt>
                <c:pt idx="8">
                  <c:v>831</c:v>
                </c:pt>
                <c:pt idx="9">
                  <c:v>733</c:v>
                </c:pt>
                <c:pt idx="10">
                  <c:v>706</c:v>
                </c:pt>
                <c:pt idx="11">
                  <c:v>423</c:v>
                </c:pt>
                <c:pt idx="12">
                  <c:v>198</c:v>
                </c:pt>
                <c:pt idx="13">
                  <c:v>71</c:v>
                </c:pt>
                <c:pt idx="14">
                  <c:v>43</c:v>
                </c:pt>
                <c:pt idx="15">
                  <c:v>10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5A-4855-8A8A-C7CFBD4026F8}"/>
            </c:ext>
          </c:extLst>
        </c:ser>
        <c:ser>
          <c:idx val="1"/>
          <c:order val="1"/>
          <c:tx>
            <c:strRef>
              <c:f>'Table 9.49'!$S$62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9.49'!$S$63:$S$79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9.49'!$Y$63:$Y$79</c:f>
              <c:numCache>
                <c:formatCode>#,##0</c:formatCode>
                <c:ptCount val="17"/>
                <c:pt idx="0">
                  <c:v>24</c:v>
                </c:pt>
                <c:pt idx="1">
                  <c:v>260</c:v>
                </c:pt>
                <c:pt idx="2">
                  <c:v>551</c:v>
                </c:pt>
                <c:pt idx="3">
                  <c:v>798</c:v>
                </c:pt>
                <c:pt idx="4">
                  <c:v>1224</c:v>
                </c:pt>
                <c:pt idx="5">
                  <c:v>1029</c:v>
                </c:pt>
                <c:pt idx="6">
                  <c:v>869</c:v>
                </c:pt>
                <c:pt idx="7">
                  <c:v>712</c:v>
                </c:pt>
                <c:pt idx="8">
                  <c:v>775</c:v>
                </c:pt>
                <c:pt idx="9">
                  <c:v>705</c:v>
                </c:pt>
                <c:pt idx="10">
                  <c:v>568</c:v>
                </c:pt>
                <c:pt idx="11">
                  <c:v>302</c:v>
                </c:pt>
                <c:pt idx="12">
                  <c:v>129</c:v>
                </c:pt>
                <c:pt idx="13">
                  <c:v>44</c:v>
                </c:pt>
                <c:pt idx="14">
                  <c:v>14</c:v>
                </c:pt>
                <c:pt idx="15">
                  <c:v>5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5A-4855-8A8A-C7CFBD4026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9.49'!$S$83:$S$90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9.49'!$Y$83:$Y$90</c:f>
              <c:numCache>
                <c:formatCode>#,##0</c:formatCode>
                <c:ptCount val="8"/>
                <c:pt idx="0">
                  <c:v>369</c:v>
                </c:pt>
                <c:pt idx="1">
                  <c:v>525</c:v>
                </c:pt>
                <c:pt idx="2">
                  <c:v>1909</c:v>
                </c:pt>
                <c:pt idx="3">
                  <c:v>300</c:v>
                </c:pt>
                <c:pt idx="4">
                  <c:v>89</c:v>
                </c:pt>
                <c:pt idx="5">
                  <c:v>169</c:v>
                </c:pt>
                <c:pt idx="6">
                  <c:v>1311</c:v>
                </c:pt>
                <c:pt idx="7">
                  <c:v>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BA-4DAD-A689-150EC338F17E}"/>
            </c:ext>
          </c:extLst>
        </c:ser>
        <c:ser>
          <c:idx val="1"/>
          <c:order val="1"/>
          <c:tx>
            <c:strRef>
              <c:f>'Table 9.49'!$S$92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9.49'!$S$83:$S$90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9.49'!$Y$93:$Y$100</c:f>
              <c:numCache>
                <c:formatCode>#,##0</c:formatCode>
                <c:ptCount val="8"/>
                <c:pt idx="0">
                  <c:v>420</c:v>
                </c:pt>
                <c:pt idx="1">
                  <c:v>1006</c:v>
                </c:pt>
                <c:pt idx="2">
                  <c:v>230</c:v>
                </c:pt>
                <c:pt idx="3">
                  <c:v>921</c:v>
                </c:pt>
                <c:pt idx="4">
                  <c:v>1034</c:v>
                </c:pt>
                <c:pt idx="5">
                  <c:v>463</c:v>
                </c:pt>
                <c:pt idx="6">
                  <c:v>187</c:v>
                </c:pt>
                <c:pt idx="7">
                  <c:v>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BA-4DAD-A689-150EC338F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9.49'!$S$1</c:f>
              <c:strCache>
                <c:ptCount val="1"/>
                <c:pt idx="0">
                  <c:v>Mount Isa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9.49'!$U$8:$Y$8</c:f>
              <c:numCache>
                <c:formatCode>#,##0</c:formatCode>
                <c:ptCount val="5"/>
                <c:pt idx="1">
                  <c:v>59215</c:v>
                </c:pt>
                <c:pt idx="2">
                  <c:v>55855</c:v>
                </c:pt>
                <c:pt idx="3">
                  <c:v>58076</c:v>
                </c:pt>
                <c:pt idx="4">
                  <c:v>59129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62-4207-A390-B0D81B6B548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62-4207-A390-B0D81B6B54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9.49'!$S$4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9.49'!$V$4:$Z$4</c:f>
              <c:numCache>
                <c:formatCode>#,##0</c:formatCode>
                <c:ptCount val="5"/>
                <c:pt idx="0">
                  <c:v>15975</c:v>
                </c:pt>
                <c:pt idx="1">
                  <c:v>16779</c:v>
                </c:pt>
                <c:pt idx="2">
                  <c:v>17832</c:v>
                </c:pt>
                <c:pt idx="3">
                  <c:v>17550</c:v>
                </c:pt>
                <c:pt idx="4">
                  <c:v>17377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5B-4446-A2A5-B144593BAB08}"/>
            </c:ext>
          </c:extLst>
        </c:ser>
        <c:ser>
          <c:idx val="1"/>
          <c:order val="1"/>
          <c:tx>
            <c:strRef>
              <c:f>'Table 9.49'!$S$7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9.49'!$V$7:$Z$7</c:f>
              <c:numCache>
                <c:formatCode>#,##0</c:formatCode>
                <c:ptCount val="5"/>
                <c:pt idx="0">
                  <c:v>11391</c:v>
                </c:pt>
                <c:pt idx="1">
                  <c:v>11470</c:v>
                </c:pt>
                <c:pt idx="2">
                  <c:v>12113</c:v>
                </c:pt>
                <c:pt idx="3">
                  <c:v>11951</c:v>
                </c:pt>
                <c:pt idx="4">
                  <c:v>12192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5B-4446-A2A5-B144593BAB08}"/>
            </c:ext>
          </c:extLst>
        </c:ser>
        <c:ser>
          <c:idx val="2"/>
          <c:order val="2"/>
          <c:tx>
            <c:strRef>
              <c:f>'Table 9.49'!$S$11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9.49'!$V$11:$Z$11</c:f>
              <c:numCache>
                <c:formatCode>#,##0</c:formatCode>
                <c:ptCount val="5"/>
                <c:pt idx="0">
                  <c:v>15044</c:v>
                </c:pt>
                <c:pt idx="1">
                  <c:v>15807</c:v>
                </c:pt>
                <c:pt idx="2">
                  <c:v>16688</c:v>
                </c:pt>
                <c:pt idx="3">
                  <c:v>16450</c:v>
                </c:pt>
                <c:pt idx="4">
                  <c:v>16584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5B-4446-A2A5-B144593BAB08}"/>
            </c:ext>
          </c:extLst>
        </c:ser>
        <c:ser>
          <c:idx val="3"/>
          <c:order val="3"/>
          <c:tx>
            <c:strRef>
              <c:f>'Table 9.49'!$S$12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9.49'!$V$12:$Z$12</c:f>
              <c:numCache>
                <c:formatCode>#,##0</c:formatCode>
                <c:ptCount val="5"/>
                <c:pt idx="0">
                  <c:v>934</c:v>
                </c:pt>
                <c:pt idx="1">
                  <c:v>972</c:v>
                </c:pt>
                <c:pt idx="2">
                  <c:v>1144</c:v>
                </c:pt>
                <c:pt idx="3">
                  <c:v>1101</c:v>
                </c:pt>
                <c:pt idx="4">
                  <c:v>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A5B-4446-A2A5-B144593BAB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9.49'!$S$1</c:f>
              <c:strCache>
                <c:ptCount val="1"/>
                <c:pt idx="0">
                  <c:v>Mount Isa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9.49'!$AB$15:$AB$33</c:f>
              <c:numCache>
                <c:formatCode>0.0%</c:formatCode>
                <c:ptCount val="19"/>
                <c:pt idx="0">
                  <c:v>2.0090956191353405E-2</c:v>
                </c:pt>
                <c:pt idx="1">
                  <c:v>0.16947786540786369</c:v>
                </c:pt>
                <c:pt idx="2">
                  <c:v>3.4252489781820272E-2</c:v>
                </c:pt>
                <c:pt idx="3">
                  <c:v>5.8718553911691904E-3</c:v>
                </c:pt>
                <c:pt idx="4">
                  <c:v>6.5972022336077366E-2</c:v>
                </c:pt>
                <c:pt idx="5">
                  <c:v>2.4063093661850211E-2</c:v>
                </c:pt>
                <c:pt idx="6">
                  <c:v>8.1054631282021755E-2</c:v>
                </c:pt>
                <c:pt idx="7">
                  <c:v>8.629324736630016E-2</c:v>
                </c:pt>
                <c:pt idx="8">
                  <c:v>3.0395486730758162E-2</c:v>
                </c:pt>
                <c:pt idx="9">
                  <c:v>1.9572851303897298E-3</c:v>
                </c:pt>
                <c:pt idx="10">
                  <c:v>1.416153359046687E-2</c:v>
                </c:pt>
                <c:pt idx="11">
                  <c:v>1.6579356398595362E-2</c:v>
                </c:pt>
                <c:pt idx="12">
                  <c:v>3.6382476541362042E-2</c:v>
                </c:pt>
                <c:pt idx="13">
                  <c:v>0.10903229520465144</c:v>
                </c:pt>
                <c:pt idx="14">
                  <c:v>5.7912612975649071E-2</c:v>
                </c:pt>
                <c:pt idx="15">
                  <c:v>7.0231995855160906E-2</c:v>
                </c:pt>
                <c:pt idx="16">
                  <c:v>0.1110471475447585</c:v>
                </c:pt>
                <c:pt idx="17">
                  <c:v>5.8718553911691904E-3</c:v>
                </c:pt>
                <c:pt idx="18">
                  <c:v>4.2599735190835299E-2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28-4A2C-9A79-BF0ED280CEB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28-4A2C-9A79-BF0ED280C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9.49'!$S$63:$S$79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9.49'!$Z$44:$Z$60</c:f>
              <c:numCache>
                <c:formatCode>#,##0</c:formatCode>
                <c:ptCount val="17"/>
                <c:pt idx="0">
                  <c:v>27</c:v>
                </c:pt>
                <c:pt idx="1">
                  <c:v>241</c:v>
                </c:pt>
                <c:pt idx="2">
                  <c:v>595</c:v>
                </c:pt>
                <c:pt idx="3">
                  <c:v>984</c:v>
                </c:pt>
                <c:pt idx="4">
                  <c:v>1505</c:v>
                </c:pt>
                <c:pt idx="5">
                  <c:v>1227</c:v>
                </c:pt>
                <c:pt idx="6">
                  <c:v>992</c:v>
                </c:pt>
                <c:pt idx="7">
                  <c:v>797</c:v>
                </c:pt>
                <c:pt idx="8">
                  <c:v>827</c:v>
                </c:pt>
                <c:pt idx="9">
                  <c:v>727</c:v>
                </c:pt>
                <c:pt idx="10">
                  <c:v>707</c:v>
                </c:pt>
                <c:pt idx="11">
                  <c:v>479</c:v>
                </c:pt>
                <c:pt idx="12">
                  <c:v>207</c:v>
                </c:pt>
                <c:pt idx="13">
                  <c:v>84</c:v>
                </c:pt>
                <c:pt idx="14">
                  <c:v>40</c:v>
                </c:pt>
                <c:pt idx="15">
                  <c:v>15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58-4F48-8353-3EAEB4F928DD}"/>
            </c:ext>
          </c:extLst>
        </c:ser>
        <c:ser>
          <c:idx val="1"/>
          <c:order val="1"/>
          <c:tx>
            <c:strRef>
              <c:f>'Table 9.49'!$S$62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9.49'!$S$63:$S$79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9.49'!$Z$63:$Z$79</c:f>
              <c:numCache>
                <c:formatCode>#,##0</c:formatCode>
                <c:ptCount val="17"/>
                <c:pt idx="0">
                  <c:v>35</c:v>
                </c:pt>
                <c:pt idx="1">
                  <c:v>238</c:v>
                </c:pt>
                <c:pt idx="2">
                  <c:v>484</c:v>
                </c:pt>
                <c:pt idx="3">
                  <c:v>798</c:v>
                </c:pt>
                <c:pt idx="4">
                  <c:v>1236</c:v>
                </c:pt>
                <c:pt idx="5">
                  <c:v>1005</c:v>
                </c:pt>
                <c:pt idx="6">
                  <c:v>838</c:v>
                </c:pt>
                <c:pt idx="7">
                  <c:v>714</c:v>
                </c:pt>
                <c:pt idx="8">
                  <c:v>742</c:v>
                </c:pt>
                <c:pt idx="9">
                  <c:v>718</c:v>
                </c:pt>
                <c:pt idx="10">
                  <c:v>574</c:v>
                </c:pt>
                <c:pt idx="11">
                  <c:v>320</c:v>
                </c:pt>
                <c:pt idx="12">
                  <c:v>129</c:v>
                </c:pt>
                <c:pt idx="13">
                  <c:v>53</c:v>
                </c:pt>
                <c:pt idx="14">
                  <c:v>24</c:v>
                </c:pt>
                <c:pt idx="15">
                  <c:v>7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58-4F48-8353-3EAEB4F928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9.49'!$Z$83:$Z$90</c:f>
              <c:numCache>
                <c:formatCode>#,##0</c:formatCode>
                <c:ptCount val="8"/>
                <c:pt idx="0">
                  <c:v>383</c:v>
                </c:pt>
                <c:pt idx="1">
                  <c:v>550</c:v>
                </c:pt>
                <c:pt idx="2">
                  <c:v>1942</c:v>
                </c:pt>
                <c:pt idx="3">
                  <c:v>329</c:v>
                </c:pt>
                <c:pt idx="4">
                  <c:v>96</c:v>
                </c:pt>
                <c:pt idx="5">
                  <c:v>161</c:v>
                </c:pt>
                <c:pt idx="6">
                  <c:v>1366</c:v>
                </c:pt>
                <c:pt idx="7">
                  <c:v>970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D5-4BB5-903F-A72836EAFD80}"/>
            </c:ext>
          </c:extLst>
        </c:ser>
        <c:ser>
          <c:idx val="1"/>
          <c:order val="1"/>
          <c:tx>
            <c:strRef>
              <c:f>'Table 9.49'!$S$92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9.49'!$S$83:$S$90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9.49'!$Z$93:$Z$100</c:f>
              <c:numCache>
                <c:formatCode>#,##0</c:formatCode>
                <c:ptCount val="8"/>
                <c:pt idx="0">
                  <c:v>418</c:v>
                </c:pt>
                <c:pt idx="1">
                  <c:v>1025</c:v>
                </c:pt>
                <c:pt idx="2">
                  <c:v>249</c:v>
                </c:pt>
                <c:pt idx="3">
                  <c:v>926</c:v>
                </c:pt>
                <c:pt idx="4">
                  <c:v>1002</c:v>
                </c:pt>
                <c:pt idx="5">
                  <c:v>446</c:v>
                </c:pt>
                <c:pt idx="6">
                  <c:v>204</c:v>
                </c:pt>
                <c:pt idx="7">
                  <c:v>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D5-4BB5-903F-A72836EAFD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9.5'!$Z$83:$Z$90</c:f>
              <c:numCache>
                <c:formatCode>#,##0</c:formatCode>
                <c:ptCount val="8"/>
                <c:pt idx="0">
                  <c:v>17</c:v>
                </c:pt>
                <c:pt idx="1">
                  <c:v>3</c:v>
                </c:pt>
                <c:pt idx="2">
                  <c:v>5</c:v>
                </c:pt>
                <c:pt idx="3">
                  <c:v>5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86-4CE2-9DB6-870414E88665}"/>
            </c:ext>
          </c:extLst>
        </c:ser>
        <c:ser>
          <c:idx val="1"/>
          <c:order val="1"/>
          <c:tx>
            <c:strRef>
              <c:f>'Table 9.5'!$S$92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9.5'!$Z$93:$Z$100</c:f>
              <c:numCache>
                <c:formatCode>#,##0</c:formatCode>
                <c:ptCount val="8"/>
                <c:pt idx="0">
                  <c:v>16</c:v>
                </c:pt>
                <c:pt idx="1">
                  <c:v>13</c:v>
                </c:pt>
                <c:pt idx="2">
                  <c:v>10</c:v>
                </c:pt>
                <c:pt idx="3">
                  <c:v>15</c:v>
                </c:pt>
                <c:pt idx="4">
                  <c:v>23</c:v>
                </c:pt>
                <c:pt idx="5">
                  <c:v>0</c:v>
                </c:pt>
                <c:pt idx="6">
                  <c:v>0</c:v>
                </c:pt>
                <c:pt idx="7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86-4CE2-9DB6-870414E88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9.49'!$S$1</c:f>
              <c:strCache>
                <c:ptCount val="1"/>
                <c:pt idx="0">
                  <c:v>Mount Isa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9.49'!$V$8:$Z$8</c:f>
              <c:numCache>
                <c:formatCode>#,##0</c:formatCode>
                <c:ptCount val="5"/>
                <c:pt idx="0">
                  <c:v>59215</c:v>
                </c:pt>
                <c:pt idx="1">
                  <c:v>55855</c:v>
                </c:pt>
                <c:pt idx="2">
                  <c:v>58076</c:v>
                </c:pt>
                <c:pt idx="3">
                  <c:v>59129</c:v>
                </c:pt>
                <c:pt idx="4">
                  <c:v>59531.43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00-481F-B70C-2E3FAB500AD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42360.26</c:v>
                </c:pt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00-481F-B70C-2E3FAB500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9.50'!$S$4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9.50'!$U$2:$Y$2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9.50'!$U$4:$Y$4</c:f>
              <c:numCache>
                <c:formatCode>#,##0</c:formatCode>
                <c:ptCount val="5"/>
                <c:pt idx="1">
                  <c:v>3083</c:v>
                </c:pt>
                <c:pt idx="2">
                  <c:v>3462</c:v>
                </c:pt>
                <c:pt idx="3">
                  <c:v>3967</c:v>
                </c:pt>
                <c:pt idx="4">
                  <c:v>3520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FE-4DB2-9025-CCFDA9CBEF52}"/>
            </c:ext>
          </c:extLst>
        </c:ser>
        <c:ser>
          <c:idx val="1"/>
          <c:order val="1"/>
          <c:tx>
            <c:strRef>
              <c:f>'Table 9.50'!$S$7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9.50'!$U$2:$Y$2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9.50'!$U$7:$Y$7</c:f>
              <c:numCache>
                <c:formatCode>#,##0</c:formatCode>
                <c:ptCount val="5"/>
                <c:pt idx="1">
                  <c:v>2087</c:v>
                </c:pt>
                <c:pt idx="2">
                  <c:v>2286</c:v>
                </c:pt>
                <c:pt idx="3">
                  <c:v>2642</c:v>
                </c:pt>
                <c:pt idx="4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FE-4DB2-9025-CCFDA9CBEF52}"/>
            </c:ext>
          </c:extLst>
        </c:ser>
        <c:ser>
          <c:idx val="2"/>
          <c:order val="2"/>
          <c:tx>
            <c:strRef>
              <c:f>'Table 9.50'!$S$11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9.50'!$U$2:$Y$2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9.50'!$U$11:$Y$11</c:f>
              <c:numCache>
                <c:formatCode>#,##0</c:formatCode>
                <c:ptCount val="5"/>
                <c:pt idx="1">
                  <c:v>2639</c:v>
                </c:pt>
                <c:pt idx="2">
                  <c:v>2907</c:v>
                </c:pt>
                <c:pt idx="3">
                  <c:v>3195</c:v>
                </c:pt>
                <c:pt idx="4">
                  <c:v>2918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FE-4DB2-9025-CCFDA9CBEF52}"/>
            </c:ext>
          </c:extLst>
        </c:ser>
        <c:ser>
          <c:idx val="3"/>
          <c:order val="3"/>
          <c:tx>
            <c:strRef>
              <c:f>'Table 9.50'!$S$12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9.50'!$U$2:$Y$2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9.50'!$U$12:$Y$12</c:f>
              <c:numCache>
                <c:formatCode>#,##0</c:formatCode>
                <c:ptCount val="5"/>
                <c:pt idx="1">
                  <c:v>449</c:v>
                </c:pt>
                <c:pt idx="2">
                  <c:v>555</c:v>
                </c:pt>
                <c:pt idx="3">
                  <c:v>775</c:v>
                </c:pt>
                <c:pt idx="4">
                  <c:v>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FE-4DB2-9025-CCFDA9CBE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9.50'!$S$1</c:f>
              <c:strCache>
                <c:ptCount val="1"/>
                <c:pt idx="0">
                  <c:v>Murweh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9.50'!$AB$15:$AB$33</c:f>
              <c:numCache>
                <c:formatCode>0.0%</c:formatCode>
                <c:ptCount val="19"/>
                <c:pt idx="0">
                  <c:v>0.15093360995850622</c:v>
                </c:pt>
                <c:pt idx="1">
                  <c:v>1.037344398340249E-3</c:v>
                </c:pt>
                <c:pt idx="2">
                  <c:v>7.2354771784232372E-2</c:v>
                </c:pt>
                <c:pt idx="3">
                  <c:v>3.6307053941908715E-3</c:v>
                </c:pt>
                <c:pt idx="4">
                  <c:v>6.1203319502074686E-2</c:v>
                </c:pt>
                <c:pt idx="5">
                  <c:v>1.6338174273858922E-2</c:v>
                </c:pt>
                <c:pt idx="6">
                  <c:v>7.909751037344398E-2</c:v>
                </c:pt>
                <c:pt idx="7">
                  <c:v>6.6390041493775934E-2</c:v>
                </c:pt>
                <c:pt idx="8">
                  <c:v>3.449170124481328E-2</c:v>
                </c:pt>
                <c:pt idx="9">
                  <c:v>4.408713692946058E-3</c:v>
                </c:pt>
                <c:pt idx="10">
                  <c:v>2.3858921161825725E-2</c:v>
                </c:pt>
                <c:pt idx="11">
                  <c:v>1.5819502074688796E-2</c:v>
                </c:pt>
                <c:pt idx="12">
                  <c:v>2.3340248962655602E-2</c:v>
                </c:pt>
                <c:pt idx="13">
                  <c:v>4.9792531120331947E-2</c:v>
                </c:pt>
                <c:pt idx="14">
                  <c:v>8.9211618257261413E-2</c:v>
                </c:pt>
                <c:pt idx="15">
                  <c:v>6.0684647302904564E-2</c:v>
                </c:pt>
                <c:pt idx="16">
                  <c:v>0.11696058091286307</c:v>
                </c:pt>
                <c:pt idx="17">
                  <c:v>7.0020746887966808E-3</c:v>
                </c:pt>
                <c:pt idx="18">
                  <c:v>3.7344398340248962E-2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D1-4B2A-800B-AA1592BE3BE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D1-4B2A-800B-AA1592BE3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9.50'!$S$63:$S$79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9.50'!$Y$44:$Y$60</c:f>
              <c:numCache>
                <c:formatCode>#,##0</c:formatCode>
                <c:ptCount val="17"/>
                <c:pt idx="0">
                  <c:v>3</c:v>
                </c:pt>
                <c:pt idx="1">
                  <c:v>75</c:v>
                </c:pt>
                <c:pt idx="2">
                  <c:v>109</c:v>
                </c:pt>
                <c:pt idx="3">
                  <c:v>139</c:v>
                </c:pt>
                <c:pt idx="4">
                  <c:v>215</c:v>
                </c:pt>
                <c:pt idx="5">
                  <c:v>186</c:v>
                </c:pt>
                <c:pt idx="6">
                  <c:v>138</c:v>
                </c:pt>
                <c:pt idx="7">
                  <c:v>169</c:v>
                </c:pt>
                <c:pt idx="8">
                  <c:v>139</c:v>
                </c:pt>
                <c:pt idx="9">
                  <c:v>136</c:v>
                </c:pt>
                <c:pt idx="10">
                  <c:v>157</c:v>
                </c:pt>
                <c:pt idx="11">
                  <c:v>125</c:v>
                </c:pt>
                <c:pt idx="12">
                  <c:v>90</c:v>
                </c:pt>
                <c:pt idx="13">
                  <c:v>29</c:v>
                </c:pt>
                <c:pt idx="14">
                  <c:v>8</c:v>
                </c:pt>
                <c:pt idx="15">
                  <c:v>4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6B-4519-8282-651E961EF908}"/>
            </c:ext>
          </c:extLst>
        </c:ser>
        <c:ser>
          <c:idx val="1"/>
          <c:order val="1"/>
          <c:tx>
            <c:strRef>
              <c:f>'Table 9.50'!$S$62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9.50'!$S$63:$S$79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9.50'!$Y$63:$Y$79</c:f>
              <c:numCache>
                <c:formatCode>#,##0</c:formatCode>
                <c:ptCount val="17"/>
                <c:pt idx="0">
                  <c:v>9</c:v>
                </c:pt>
                <c:pt idx="1">
                  <c:v>73</c:v>
                </c:pt>
                <c:pt idx="2">
                  <c:v>110</c:v>
                </c:pt>
                <c:pt idx="3">
                  <c:v>141</c:v>
                </c:pt>
                <c:pt idx="4">
                  <c:v>242</c:v>
                </c:pt>
                <c:pt idx="5">
                  <c:v>167</c:v>
                </c:pt>
                <c:pt idx="6">
                  <c:v>176</c:v>
                </c:pt>
                <c:pt idx="7">
                  <c:v>138</c:v>
                </c:pt>
                <c:pt idx="8">
                  <c:v>157</c:v>
                </c:pt>
                <c:pt idx="9">
                  <c:v>154</c:v>
                </c:pt>
                <c:pt idx="10">
                  <c:v>180</c:v>
                </c:pt>
                <c:pt idx="11">
                  <c:v>127</c:v>
                </c:pt>
                <c:pt idx="12">
                  <c:v>58</c:v>
                </c:pt>
                <c:pt idx="13">
                  <c:v>26</c:v>
                </c:pt>
                <c:pt idx="14">
                  <c:v>15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6B-4519-8282-651E961EF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9.50'!$S$83:$S$90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9.50'!$Y$83:$Y$90</c:f>
              <c:numCache>
                <c:formatCode>#,##0</c:formatCode>
                <c:ptCount val="8"/>
                <c:pt idx="0">
                  <c:v>86</c:v>
                </c:pt>
                <c:pt idx="1">
                  <c:v>71</c:v>
                </c:pt>
                <c:pt idx="2">
                  <c:v>157</c:v>
                </c:pt>
                <c:pt idx="3">
                  <c:v>73</c:v>
                </c:pt>
                <c:pt idx="4">
                  <c:v>29</c:v>
                </c:pt>
                <c:pt idx="5">
                  <c:v>54</c:v>
                </c:pt>
                <c:pt idx="6">
                  <c:v>98</c:v>
                </c:pt>
                <c:pt idx="7">
                  <c:v>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A1-4062-B9A1-713AACA18591}"/>
            </c:ext>
          </c:extLst>
        </c:ser>
        <c:ser>
          <c:idx val="1"/>
          <c:order val="1"/>
          <c:tx>
            <c:strRef>
              <c:f>'Table 9.50'!$S$92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9.50'!$S$83:$S$90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9.50'!$Y$93:$Y$100</c:f>
              <c:numCache>
                <c:formatCode>#,##0</c:formatCode>
                <c:ptCount val="8"/>
                <c:pt idx="0">
                  <c:v>91</c:v>
                </c:pt>
                <c:pt idx="1">
                  <c:v>208</c:v>
                </c:pt>
                <c:pt idx="2">
                  <c:v>29</c:v>
                </c:pt>
                <c:pt idx="3">
                  <c:v>164</c:v>
                </c:pt>
                <c:pt idx="4">
                  <c:v>184</c:v>
                </c:pt>
                <c:pt idx="5">
                  <c:v>81</c:v>
                </c:pt>
                <c:pt idx="6">
                  <c:v>9</c:v>
                </c:pt>
                <c:pt idx="7">
                  <c:v>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A1-4062-B9A1-713AACA185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9.50'!$S$1</c:f>
              <c:strCache>
                <c:ptCount val="1"/>
                <c:pt idx="0">
                  <c:v>Murweh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9.50'!$U$8:$Y$8</c:f>
              <c:numCache>
                <c:formatCode>#,##0</c:formatCode>
                <c:ptCount val="5"/>
                <c:pt idx="1">
                  <c:v>36655.730000000003</c:v>
                </c:pt>
                <c:pt idx="2">
                  <c:v>36032</c:v>
                </c:pt>
                <c:pt idx="3">
                  <c:v>37602.339999999997</c:v>
                </c:pt>
                <c:pt idx="4">
                  <c:v>41380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76-42F0-B383-CC87C63B105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76-42F0-B383-CC87C63B10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9.50'!$S$4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9.50'!$V$2:$Z$2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9.50'!$V$4:$Z$4</c:f>
              <c:numCache>
                <c:formatCode>#,##0</c:formatCode>
                <c:ptCount val="5"/>
                <c:pt idx="0">
                  <c:v>3083</c:v>
                </c:pt>
                <c:pt idx="1">
                  <c:v>3462</c:v>
                </c:pt>
                <c:pt idx="2">
                  <c:v>3967</c:v>
                </c:pt>
                <c:pt idx="3">
                  <c:v>3520</c:v>
                </c:pt>
                <c:pt idx="4">
                  <c:v>3857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84-4A62-BC46-F1800AD6404C}"/>
            </c:ext>
          </c:extLst>
        </c:ser>
        <c:ser>
          <c:idx val="1"/>
          <c:order val="1"/>
          <c:tx>
            <c:strRef>
              <c:f>'Table 9.50'!$S$7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9.50'!$V$2:$Z$2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9.50'!$V$7:$Z$7</c:f>
              <c:numCache>
                <c:formatCode>#,##0</c:formatCode>
                <c:ptCount val="5"/>
                <c:pt idx="0">
                  <c:v>2087</c:v>
                </c:pt>
                <c:pt idx="1">
                  <c:v>2286</c:v>
                </c:pt>
                <c:pt idx="2">
                  <c:v>2642</c:v>
                </c:pt>
                <c:pt idx="3">
                  <c:v>2340</c:v>
                </c:pt>
                <c:pt idx="4">
                  <c:v>2583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84-4A62-BC46-F1800AD6404C}"/>
            </c:ext>
          </c:extLst>
        </c:ser>
        <c:ser>
          <c:idx val="2"/>
          <c:order val="2"/>
          <c:tx>
            <c:strRef>
              <c:f>'Table 9.50'!$S$11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9.50'!$V$2:$Z$2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9.50'!$V$11:$Z$11</c:f>
              <c:numCache>
                <c:formatCode>#,##0</c:formatCode>
                <c:ptCount val="5"/>
                <c:pt idx="0">
                  <c:v>2639</c:v>
                </c:pt>
                <c:pt idx="1">
                  <c:v>2907</c:v>
                </c:pt>
                <c:pt idx="2">
                  <c:v>3195</c:v>
                </c:pt>
                <c:pt idx="3">
                  <c:v>2918</c:v>
                </c:pt>
                <c:pt idx="4">
                  <c:v>3106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84-4A62-BC46-F1800AD6404C}"/>
            </c:ext>
          </c:extLst>
        </c:ser>
        <c:ser>
          <c:idx val="3"/>
          <c:order val="3"/>
          <c:tx>
            <c:strRef>
              <c:f>'Table 9.50'!$S$12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9.50'!$V$2:$Z$2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9.50'!$V$12:$Z$12</c:f>
              <c:numCache>
                <c:formatCode>#,##0</c:formatCode>
                <c:ptCount val="5"/>
                <c:pt idx="0">
                  <c:v>449</c:v>
                </c:pt>
                <c:pt idx="1">
                  <c:v>555</c:v>
                </c:pt>
                <c:pt idx="2">
                  <c:v>775</c:v>
                </c:pt>
                <c:pt idx="3">
                  <c:v>605</c:v>
                </c:pt>
                <c:pt idx="4">
                  <c:v>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B84-4A62-BC46-F1800AD64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9.50'!$S$1</c:f>
              <c:strCache>
                <c:ptCount val="1"/>
                <c:pt idx="0">
                  <c:v>Murweh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9.50'!$AB$15:$AB$33</c:f>
              <c:numCache>
                <c:formatCode>0.0%</c:formatCode>
                <c:ptCount val="19"/>
                <c:pt idx="0">
                  <c:v>0.15093360995850622</c:v>
                </c:pt>
                <c:pt idx="1">
                  <c:v>1.037344398340249E-3</c:v>
                </c:pt>
                <c:pt idx="2">
                  <c:v>7.2354771784232372E-2</c:v>
                </c:pt>
                <c:pt idx="3">
                  <c:v>3.6307053941908715E-3</c:v>
                </c:pt>
                <c:pt idx="4">
                  <c:v>6.1203319502074686E-2</c:v>
                </c:pt>
                <c:pt idx="5">
                  <c:v>1.6338174273858922E-2</c:v>
                </c:pt>
                <c:pt idx="6">
                  <c:v>7.909751037344398E-2</c:v>
                </c:pt>
                <c:pt idx="7">
                  <c:v>6.6390041493775934E-2</c:v>
                </c:pt>
                <c:pt idx="8">
                  <c:v>3.449170124481328E-2</c:v>
                </c:pt>
                <c:pt idx="9">
                  <c:v>4.408713692946058E-3</c:v>
                </c:pt>
                <c:pt idx="10">
                  <c:v>2.3858921161825725E-2</c:v>
                </c:pt>
                <c:pt idx="11">
                  <c:v>1.5819502074688796E-2</c:v>
                </c:pt>
                <c:pt idx="12">
                  <c:v>2.3340248962655602E-2</c:v>
                </c:pt>
                <c:pt idx="13">
                  <c:v>4.9792531120331947E-2</c:v>
                </c:pt>
                <c:pt idx="14">
                  <c:v>8.9211618257261413E-2</c:v>
                </c:pt>
                <c:pt idx="15">
                  <c:v>6.0684647302904564E-2</c:v>
                </c:pt>
                <c:pt idx="16">
                  <c:v>0.11696058091286307</c:v>
                </c:pt>
                <c:pt idx="17">
                  <c:v>7.0020746887966808E-3</c:v>
                </c:pt>
                <c:pt idx="18">
                  <c:v>3.7344398340248962E-2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23-413D-94C7-D98BC9576FE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23-413D-94C7-D98BC9576F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9.50'!$S$63:$S$79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9.50'!$Z$44:$Z$60</c:f>
              <c:numCache>
                <c:formatCode>#,##0</c:formatCode>
                <c:ptCount val="17"/>
                <c:pt idx="0">
                  <c:v>12</c:v>
                </c:pt>
                <c:pt idx="1">
                  <c:v>73</c:v>
                </c:pt>
                <c:pt idx="2">
                  <c:v>110</c:v>
                </c:pt>
                <c:pt idx="3">
                  <c:v>180</c:v>
                </c:pt>
                <c:pt idx="4">
                  <c:v>237</c:v>
                </c:pt>
                <c:pt idx="5">
                  <c:v>207</c:v>
                </c:pt>
                <c:pt idx="6">
                  <c:v>138</c:v>
                </c:pt>
                <c:pt idx="7">
                  <c:v>160</c:v>
                </c:pt>
                <c:pt idx="8">
                  <c:v>168</c:v>
                </c:pt>
                <c:pt idx="9">
                  <c:v>143</c:v>
                </c:pt>
                <c:pt idx="10">
                  <c:v>182</c:v>
                </c:pt>
                <c:pt idx="11">
                  <c:v>149</c:v>
                </c:pt>
                <c:pt idx="12">
                  <c:v>113</c:v>
                </c:pt>
                <c:pt idx="13">
                  <c:v>41</c:v>
                </c:pt>
                <c:pt idx="14">
                  <c:v>14</c:v>
                </c:pt>
                <c:pt idx="15">
                  <c:v>5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17-43BC-BE41-9E3F1F42B4EA}"/>
            </c:ext>
          </c:extLst>
        </c:ser>
        <c:ser>
          <c:idx val="1"/>
          <c:order val="1"/>
          <c:tx>
            <c:strRef>
              <c:f>'Table 9.50'!$S$62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9.50'!$S$63:$S$79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9.50'!$Z$63:$Z$79</c:f>
              <c:numCache>
                <c:formatCode>#,##0</c:formatCode>
                <c:ptCount val="17"/>
                <c:pt idx="0">
                  <c:v>13</c:v>
                </c:pt>
                <c:pt idx="1">
                  <c:v>72</c:v>
                </c:pt>
                <c:pt idx="2">
                  <c:v>122</c:v>
                </c:pt>
                <c:pt idx="3">
                  <c:v>146</c:v>
                </c:pt>
                <c:pt idx="4">
                  <c:v>241</c:v>
                </c:pt>
                <c:pt idx="5">
                  <c:v>193</c:v>
                </c:pt>
                <c:pt idx="6">
                  <c:v>190</c:v>
                </c:pt>
                <c:pt idx="7">
                  <c:v>143</c:v>
                </c:pt>
                <c:pt idx="8">
                  <c:v>138</c:v>
                </c:pt>
                <c:pt idx="9">
                  <c:v>180</c:v>
                </c:pt>
                <c:pt idx="10">
                  <c:v>220</c:v>
                </c:pt>
                <c:pt idx="11">
                  <c:v>143</c:v>
                </c:pt>
                <c:pt idx="12">
                  <c:v>66</c:v>
                </c:pt>
                <c:pt idx="13">
                  <c:v>26</c:v>
                </c:pt>
                <c:pt idx="14">
                  <c:v>17</c:v>
                </c:pt>
                <c:pt idx="15">
                  <c:v>4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17-43BC-BE41-9E3F1F42B4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9.50'!$Z$83:$Z$90</c:f>
              <c:numCache>
                <c:formatCode>#,##0</c:formatCode>
                <c:ptCount val="8"/>
                <c:pt idx="0">
                  <c:v>107</c:v>
                </c:pt>
                <c:pt idx="1">
                  <c:v>68</c:v>
                </c:pt>
                <c:pt idx="2">
                  <c:v>184</c:v>
                </c:pt>
                <c:pt idx="3">
                  <c:v>72</c:v>
                </c:pt>
                <c:pt idx="4">
                  <c:v>27</c:v>
                </c:pt>
                <c:pt idx="5">
                  <c:v>57</c:v>
                </c:pt>
                <c:pt idx="6">
                  <c:v>97</c:v>
                </c:pt>
                <c:pt idx="7">
                  <c:v>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F4-42ED-B550-238B958998E3}"/>
            </c:ext>
          </c:extLst>
        </c:ser>
        <c:ser>
          <c:idx val="1"/>
          <c:order val="1"/>
          <c:tx>
            <c:strRef>
              <c:f>'Table 9.50'!$S$92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9.50'!$S$83:$S$90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9.50'!$Z$93:$Z$100</c:f>
              <c:numCache>
                <c:formatCode>#,##0</c:formatCode>
                <c:ptCount val="8"/>
                <c:pt idx="0">
                  <c:v>92</c:v>
                </c:pt>
                <c:pt idx="1">
                  <c:v>222</c:v>
                </c:pt>
                <c:pt idx="2">
                  <c:v>32</c:v>
                </c:pt>
                <c:pt idx="3">
                  <c:v>157</c:v>
                </c:pt>
                <c:pt idx="4">
                  <c:v>180</c:v>
                </c:pt>
                <c:pt idx="5">
                  <c:v>90</c:v>
                </c:pt>
                <c:pt idx="6">
                  <c:v>15</c:v>
                </c:pt>
                <c:pt idx="7">
                  <c:v>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F4-42ED-B550-238B958998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9.1'!$S$1</c:f>
              <c:strCache>
                <c:ptCount val="1"/>
                <c:pt idx="0">
                  <c:v>Aurukun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9.1'!$U$8:$Y$8</c:f>
              <c:numCache>
                <c:formatCode>#,##0</c:formatCode>
                <c:ptCount val="5"/>
                <c:pt idx="1">
                  <c:v>28765.119999999999</c:v>
                </c:pt>
                <c:pt idx="2">
                  <c:v>26033</c:v>
                </c:pt>
                <c:pt idx="3">
                  <c:v>22048</c:v>
                </c:pt>
                <c:pt idx="4">
                  <c:v>20167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5D-41C0-BD8D-EEFE753DF21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5D-41C0-BD8D-EEFE753DF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9.5'!$S$1</c:f>
              <c:strCache>
                <c:ptCount val="1"/>
                <c:pt idx="0">
                  <c:v>Barcoo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9.5'!$V$8:$Z$8</c:f>
              <c:numCache>
                <c:formatCode>#,##0</c:formatCode>
                <c:ptCount val="5"/>
                <c:pt idx="0">
                  <c:v>48042.93</c:v>
                </c:pt>
                <c:pt idx="1">
                  <c:v>50345.97</c:v>
                </c:pt>
                <c:pt idx="2">
                  <c:v>42762.35</c:v>
                </c:pt>
                <c:pt idx="3">
                  <c:v>44365.23</c:v>
                </c:pt>
                <c:pt idx="4">
                  <c:v>47992.51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87-49BE-9505-EA7547D17E1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42360.26</c:v>
                </c:pt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87-49BE-9505-EA7547D17E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9.50'!$S$1</c:f>
              <c:strCache>
                <c:ptCount val="1"/>
                <c:pt idx="0">
                  <c:v>Murweh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9.50'!$V$2:$Z$2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9.50'!$V$8:$Z$8</c:f>
              <c:numCache>
                <c:formatCode>#,##0</c:formatCode>
                <c:ptCount val="5"/>
                <c:pt idx="0">
                  <c:v>36655.730000000003</c:v>
                </c:pt>
                <c:pt idx="1">
                  <c:v>36032</c:v>
                </c:pt>
                <c:pt idx="2">
                  <c:v>37602.339999999997</c:v>
                </c:pt>
                <c:pt idx="3">
                  <c:v>41380</c:v>
                </c:pt>
                <c:pt idx="4">
                  <c:v>39590.93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DF-47CA-A3D1-1C0D1C739B3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9.50'!$V$2:$Z$2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42360.26</c:v>
                </c:pt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DF-47CA-A3D1-1C0D1C739B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9.51'!$S$4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9.51'!$U$2:$Y$2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9.51'!$U$4:$Y$4</c:f>
              <c:numCache>
                <c:formatCode>#,##0</c:formatCode>
                <c:ptCount val="5"/>
                <c:pt idx="1">
                  <c:v>286</c:v>
                </c:pt>
                <c:pt idx="2">
                  <c:v>473</c:v>
                </c:pt>
                <c:pt idx="3">
                  <c:v>553</c:v>
                </c:pt>
                <c:pt idx="4">
                  <c:v>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0D-4BE5-9B06-59B5CE3BE5DF}"/>
            </c:ext>
          </c:extLst>
        </c:ser>
        <c:ser>
          <c:idx val="1"/>
          <c:order val="1"/>
          <c:tx>
            <c:strRef>
              <c:f>'Table 9.51'!$S$7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9.51'!$U$2:$Y$2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9.51'!$U$7:$Y$7</c:f>
              <c:numCache>
                <c:formatCode>#,##0</c:formatCode>
                <c:ptCount val="5"/>
                <c:pt idx="1">
                  <c:v>226</c:v>
                </c:pt>
                <c:pt idx="2">
                  <c:v>323</c:v>
                </c:pt>
                <c:pt idx="3">
                  <c:v>366</c:v>
                </c:pt>
                <c:pt idx="4">
                  <c:v>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0D-4BE5-9B06-59B5CE3BE5DF}"/>
            </c:ext>
          </c:extLst>
        </c:ser>
        <c:ser>
          <c:idx val="2"/>
          <c:order val="2"/>
          <c:tx>
            <c:strRef>
              <c:f>'Table 9.51'!$S$11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9.51'!$U$2:$Y$2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9.51'!$U$11:$Y$11</c:f>
              <c:numCache>
                <c:formatCode>#,##0</c:formatCode>
                <c:ptCount val="5"/>
                <c:pt idx="1">
                  <c:v>285</c:v>
                </c:pt>
                <c:pt idx="2">
                  <c:v>471</c:v>
                </c:pt>
                <c:pt idx="3">
                  <c:v>548</c:v>
                </c:pt>
                <c:pt idx="4">
                  <c:v>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0D-4BE5-9B06-59B5CE3BE5DF}"/>
            </c:ext>
          </c:extLst>
        </c:ser>
        <c:ser>
          <c:idx val="3"/>
          <c:order val="3"/>
          <c:tx>
            <c:strRef>
              <c:f>'Table 9.51'!$S$12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9.51'!$U$2:$Y$2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9.51'!$U$12:$Y$12</c:f>
              <c:numCache>
                <c:formatCode>#,##0</c:formatCode>
                <c:ptCount val="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40D-4BE5-9B06-59B5CE3BE5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9.51'!$S$1</c:f>
              <c:strCache>
                <c:ptCount val="1"/>
                <c:pt idx="0">
                  <c:v>Napranum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9.51'!$AB$15:$AB$33</c:f>
              <c:numCache>
                <c:formatCode>0.0%</c:formatCode>
                <c:ptCount val="19"/>
                <c:pt idx="0">
                  <c:v>0</c:v>
                </c:pt>
                <c:pt idx="1">
                  <c:v>9.7029702970297033E-2</c:v>
                </c:pt>
                <c:pt idx="2">
                  <c:v>1.5841584158415842E-2</c:v>
                </c:pt>
                <c:pt idx="3">
                  <c:v>0</c:v>
                </c:pt>
                <c:pt idx="4">
                  <c:v>0.20990099009900989</c:v>
                </c:pt>
                <c:pt idx="5">
                  <c:v>0</c:v>
                </c:pt>
                <c:pt idx="6">
                  <c:v>4.1584158415841586E-2</c:v>
                </c:pt>
                <c:pt idx="7">
                  <c:v>5.3465346534653464E-2</c:v>
                </c:pt>
                <c:pt idx="8">
                  <c:v>9.9009900990099011E-3</c:v>
                </c:pt>
                <c:pt idx="9">
                  <c:v>0</c:v>
                </c:pt>
                <c:pt idx="10">
                  <c:v>0</c:v>
                </c:pt>
                <c:pt idx="11">
                  <c:v>1.3861386138613862E-2</c:v>
                </c:pt>
                <c:pt idx="12">
                  <c:v>4.3564356435643561E-2</c:v>
                </c:pt>
                <c:pt idx="13">
                  <c:v>8.1188118811881191E-2</c:v>
                </c:pt>
                <c:pt idx="14">
                  <c:v>0.15445544554455445</c:v>
                </c:pt>
                <c:pt idx="15">
                  <c:v>3.5643564356435641E-2</c:v>
                </c:pt>
                <c:pt idx="16">
                  <c:v>9.3069306930693069E-2</c:v>
                </c:pt>
                <c:pt idx="17">
                  <c:v>0</c:v>
                </c:pt>
                <c:pt idx="18">
                  <c:v>0.13465346534653466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5D-4E6F-A1D9-48E1691F70A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5D-4E6F-A1D9-48E1691F7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9.51'!$S$63:$S$79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9.51'!$Y$44:$Y$60</c:f>
              <c:numCache>
                <c:formatCode>#,##0</c:formatCode>
                <c:ptCount val="17"/>
                <c:pt idx="0">
                  <c:v>0</c:v>
                </c:pt>
                <c:pt idx="1">
                  <c:v>6</c:v>
                </c:pt>
                <c:pt idx="2">
                  <c:v>20</c:v>
                </c:pt>
                <c:pt idx="3">
                  <c:v>28</c:v>
                </c:pt>
                <c:pt idx="4">
                  <c:v>33</c:v>
                </c:pt>
                <c:pt idx="5">
                  <c:v>27</c:v>
                </c:pt>
                <c:pt idx="6">
                  <c:v>29</c:v>
                </c:pt>
                <c:pt idx="7">
                  <c:v>41</c:v>
                </c:pt>
                <c:pt idx="8">
                  <c:v>28</c:v>
                </c:pt>
                <c:pt idx="9">
                  <c:v>36</c:v>
                </c:pt>
                <c:pt idx="10">
                  <c:v>25</c:v>
                </c:pt>
                <c:pt idx="11">
                  <c:v>10</c:v>
                </c:pt>
                <c:pt idx="12">
                  <c:v>13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13-4CE9-920E-9B8C0B47FB4D}"/>
            </c:ext>
          </c:extLst>
        </c:ser>
        <c:ser>
          <c:idx val="1"/>
          <c:order val="1"/>
          <c:tx>
            <c:strRef>
              <c:f>'Table 9.51'!$S$62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9.51'!$S$63:$S$79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9.51'!$Y$63:$Y$79</c:f>
              <c:numCache>
                <c:formatCode>#,##0</c:formatCode>
                <c:ptCount val="17"/>
                <c:pt idx="0">
                  <c:v>0</c:v>
                </c:pt>
                <c:pt idx="1">
                  <c:v>5</c:v>
                </c:pt>
                <c:pt idx="2">
                  <c:v>6</c:v>
                </c:pt>
                <c:pt idx="3">
                  <c:v>24</c:v>
                </c:pt>
                <c:pt idx="4">
                  <c:v>26</c:v>
                </c:pt>
                <c:pt idx="5">
                  <c:v>31</c:v>
                </c:pt>
                <c:pt idx="6">
                  <c:v>26</c:v>
                </c:pt>
                <c:pt idx="7">
                  <c:v>39</c:v>
                </c:pt>
                <c:pt idx="8">
                  <c:v>24</c:v>
                </c:pt>
                <c:pt idx="9">
                  <c:v>35</c:v>
                </c:pt>
                <c:pt idx="10">
                  <c:v>25</c:v>
                </c:pt>
                <c:pt idx="11">
                  <c:v>4</c:v>
                </c:pt>
                <c:pt idx="12">
                  <c:v>3</c:v>
                </c:pt>
                <c:pt idx="13">
                  <c:v>3</c:v>
                </c:pt>
                <c:pt idx="14">
                  <c:v>6</c:v>
                </c:pt>
                <c:pt idx="15">
                  <c:v>5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13-4CE9-920E-9B8C0B47F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9.51'!$S$83:$S$90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9.51'!$Y$83:$Y$90</c:f>
              <c:numCache>
                <c:formatCode>#,##0</c:formatCode>
                <c:ptCount val="8"/>
                <c:pt idx="0">
                  <c:v>7</c:v>
                </c:pt>
                <c:pt idx="1">
                  <c:v>16</c:v>
                </c:pt>
                <c:pt idx="2">
                  <c:v>28</c:v>
                </c:pt>
                <c:pt idx="3">
                  <c:v>14</c:v>
                </c:pt>
                <c:pt idx="4">
                  <c:v>5</c:v>
                </c:pt>
                <c:pt idx="5">
                  <c:v>0</c:v>
                </c:pt>
                <c:pt idx="6">
                  <c:v>52</c:v>
                </c:pt>
                <c:pt idx="7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DD-4D5D-86F5-DD7B32855F95}"/>
            </c:ext>
          </c:extLst>
        </c:ser>
        <c:ser>
          <c:idx val="1"/>
          <c:order val="1"/>
          <c:tx>
            <c:strRef>
              <c:f>'Table 9.51'!$S$92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9.51'!$S$83:$S$90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9.51'!$Y$93:$Y$100</c:f>
              <c:numCache>
                <c:formatCode>#,##0</c:formatCode>
                <c:ptCount val="8"/>
                <c:pt idx="0">
                  <c:v>9</c:v>
                </c:pt>
                <c:pt idx="1">
                  <c:v>12</c:v>
                </c:pt>
                <c:pt idx="2">
                  <c:v>8</c:v>
                </c:pt>
                <c:pt idx="3">
                  <c:v>26</c:v>
                </c:pt>
                <c:pt idx="4">
                  <c:v>15</c:v>
                </c:pt>
                <c:pt idx="5">
                  <c:v>9</c:v>
                </c:pt>
                <c:pt idx="6">
                  <c:v>14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DD-4D5D-86F5-DD7B32855F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9.51'!$S$1</c:f>
              <c:strCache>
                <c:ptCount val="1"/>
                <c:pt idx="0">
                  <c:v>Napranum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9.51'!$U$8:$Y$8</c:f>
              <c:numCache>
                <c:formatCode>#,##0</c:formatCode>
                <c:ptCount val="5"/>
                <c:pt idx="1">
                  <c:v>35569</c:v>
                </c:pt>
                <c:pt idx="2">
                  <c:v>24238.49</c:v>
                </c:pt>
                <c:pt idx="3">
                  <c:v>27598.25</c:v>
                </c:pt>
                <c:pt idx="4">
                  <c:v>23772.45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38-405D-B10D-27982605456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38-405D-B10D-2798260545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9.51'!$S$4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9.51'!$V$4:$Z$4</c:f>
              <c:numCache>
                <c:formatCode>#,##0</c:formatCode>
                <c:ptCount val="5"/>
                <c:pt idx="0">
                  <c:v>286</c:v>
                </c:pt>
                <c:pt idx="1">
                  <c:v>473</c:v>
                </c:pt>
                <c:pt idx="2">
                  <c:v>553</c:v>
                </c:pt>
                <c:pt idx="3">
                  <c:v>552</c:v>
                </c:pt>
                <c:pt idx="4">
                  <c:v>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2F-488E-82C2-ACD97658C7FF}"/>
            </c:ext>
          </c:extLst>
        </c:ser>
        <c:ser>
          <c:idx val="1"/>
          <c:order val="1"/>
          <c:tx>
            <c:strRef>
              <c:f>'Table 9.51'!$S$7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9.51'!$V$7:$Z$7</c:f>
              <c:numCache>
                <c:formatCode>#,##0</c:formatCode>
                <c:ptCount val="5"/>
                <c:pt idx="0">
                  <c:v>226</c:v>
                </c:pt>
                <c:pt idx="1">
                  <c:v>323</c:v>
                </c:pt>
                <c:pt idx="2">
                  <c:v>366</c:v>
                </c:pt>
                <c:pt idx="3">
                  <c:v>376</c:v>
                </c:pt>
                <c:pt idx="4">
                  <c:v>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2F-488E-82C2-ACD97658C7FF}"/>
            </c:ext>
          </c:extLst>
        </c:ser>
        <c:ser>
          <c:idx val="2"/>
          <c:order val="2"/>
          <c:tx>
            <c:strRef>
              <c:f>'Table 9.51'!$S$11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9.51'!$V$11:$Z$11</c:f>
              <c:numCache>
                <c:formatCode>#,##0</c:formatCode>
                <c:ptCount val="5"/>
                <c:pt idx="0">
                  <c:v>285</c:v>
                </c:pt>
                <c:pt idx="1">
                  <c:v>471</c:v>
                </c:pt>
                <c:pt idx="2">
                  <c:v>548</c:v>
                </c:pt>
                <c:pt idx="3">
                  <c:v>557</c:v>
                </c:pt>
                <c:pt idx="4">
                  <c:v>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2F-488E-82C2-ACD97658C7FF}"/>
            </c:ext>
          </c:extLst>
        </c:ser>
        <c:ser>
          <c:idx val="3"/>
          <c:order val="3"/>
          <c:tx>
            <c:strRef>
              <c:f>'Table 9.51'!$S$12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9.51'!$V$12:$Z$12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C2F-488E-82C2-ACD97658C7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9.51'!$S$1</c:f>
              <c:strCache>
                <c:ptCount val="1"/>
                <c:pt idx="0">
                  <c:v>Napranum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9.51'!$AB$15:$AB$33</c:f>
              <c:numCache>
                <c:formatCode>0.0%</c:formatCode>
                <c:ptCount val="19"/>
                <c:pt idx="0">
                  <c:v>0</c:v>
                </c:pt>
                <c:pt idx="1">
                  <c:v>9.7029702970297033E-2</c:v>
                </c:pt>
                <c:pt idx="2">
                  <c:v>1.5841584158415842E-2</c:v>
                </c:pt>
                <c:pt idx="3">
                  <c:v>0</c:v>
                </c:pt>
                <c:pt idx="4">
                  <c:v>0.20990099009900989</c:v>
                </c:pt>
                <c:pt idx="5">
                  <c:v>0</c:v>
                </c:pt>
                <c:pt idx="6">
                  <c:v>4.1584158415841586E-2</c:v>
                </c:pt>
                <c:pt idx="7">
                  <c:v>5.3465346534653464E-2</c:v>
                </c:pt>
                <c:pt idx="8">
                  <c:v>9.9009900990099011E-3</c:v>
                </c:pt>
                <c:pt idx="9">
                  <c:v>0</c:v>
                </c:pt>
                <c:pt idx="10">
                  <c:v>0</c:v>
                </c:pt>
                <c:pt idx="11">
                  <c:v>1.3861386138613862E-2</c:v>
                </c:pt>
                <c:pt idx="12">
                  <c:v>4.3564356435643561E-2</c:v>
                </c:pt>
                <c:pt idx="13">
                  <c:v>8.1188118811881191E-2</c:v>
                </c:pt>
                <c:pt idx="14">
                  <c:v>0.15445544554455445</c:v>
                </c:pt>
                <c:pt idx="15">
                  <c:v>3.5643564356435641E-2</c:v>
                </c:pt>
                <c:pt idx="16">
                  <c:v>9.3069306930693069E-2</c:v>
                </c:pt>
                <c:pt idx="17">
                  <c:v>0</c:v>
                </c:pt>
                <c:pt idx="18">
                  <c:v>0.13465346534653466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06-4224-9A09-794A1105F1A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06-4224-9A09-794A1105F1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9.51'!$S$63:$S$79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9.51'!$Z$44:$Z$60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13</c:v>
                </c:pt>
                <c:pt idx="3">
                  <c:v>20</c:v>
                </c:pt>
                <c:pt idx="4">
                  <c:v>23</c:v>
                </c:pt>
                <c:pt idx="5">
                  <c:v>28</c:v>
                </c:pt>
                <c:pt idx="6">
                  <c:v>23</c:v>
                </c:pt>
                <c:pt idx="7">
                  <c:v>43</c:v>
                </c:pt>
                <c:pt idx="8">
                  <c:v>17</c:v>
                </c:pt>
                <c:pt idx="9">
                  <c:v>30</c:v>
                </c:pt>
                <c:pt idx="10">
                  <c:v>22</c:v>
                </c:pt>
                <c:pt idx="11">
                  <c:v>17</c:v>
                </c:pt>
                <c:pt idx="12">
                  <c:v>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F2-4DD4-8D13-B5F38CB8DD84}"/>
            </c:ext>
          </c:extLst>
        </c:ser>
        <c:ser>
          <c:idx val="1"/>
          <c:order val="1"/>
          <c:tx>
            <c:strRef>
              <c:f>'Table 9.51'!$S$62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9.51'!$S$63:$S$79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9.51'!$Z$63:$Z$79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11</c:v>
                </c:pt>
                <c:pt idx="3">
                  <c:v>26</c:v>
                </c:pt>
                <c:pt idx="4">
                  <c:v>25</c:v>
                </c:pt>
                <c:pt idx="5">
                  <c:v>28</c:v>
                </c:pt>
                <c:pt idx="6">
                  <c:v>19</c:v>
                </c:pt>
                <c:pt idx="7">
                  <c:v>44</c:v>
                </c:pt>
                <c:pt idx="8">
                  <c:v>29</c:v>
                </c:pt>
                <c:pt idx="9">
                  <c:v>28</c:v>
                </c:pt>
                <c:pt idx="10">
                  <c:v>17</c:v>
                </c:pt>
                <c:pt idx="11">
                  <c:v>23</c:v>
                </c:pt>
                <c:pt idx="12">
                  <c:v>7</c:v>
                </c:pt>
                <c:pt idx="13">
                  <c:v>4</c:v>
                </c:pt>
                <c:pt idx="14">
                  <c:v>3</c:v>
                </c:pt>
                <c:pt idx="15">
                  <c:v>6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F2-4DD4-8D13-B5F38CB8D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9.51'!$Z$83:$Z$90</c:f>
              <c:numCache>
                <c:formatCode>#,##0</c:formatCode>
                <c:ptCount val="8"/>
                <c:pt idx="0">
                  <c:v>5</c:v>
                </c:pt>
                <c:pt idx="1">
                  <c:v>10</c:v>
                </c:pt>
                <c:pt idx="2">
                  <c:v>33</c:v>
                </c:pt>
                <c:pt idx="3">
                  <c:v>13</c:v>
                </c:pt>
                <c:pt idx="4">
                  <c:v>3</c:v>
                </c:pt>
                <c:pt idx="5">
                  <c:v>0</c:v>
                </c:pt>
                <c:pt idx="6">
                  <c:v>52</c:v>
                </c:pt>
                <c:pt idx="7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D8-46C3-9BA0-3176AE85E878}"/>
            </c:ext>
          </c:extLst>
        </c:ser>
        <c:ser>
          <c:idx val="1"/>
          <c:order val="1"/>
          <c:tx>
            <c:strRef>
              <c:f>'Table 9.51'!$S$92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9.51'!$S$83:$S$90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9.51'!$Z$93:$Z$100</c:f>
              <c:numCache>
                <c:formatCode>#,##0</c:formatCode>
                <c:ptCount val="8"/>
                <c:pt idx="0">
                  <c:v>8</c:v>
                </c:pt>
                <c:pt idx="1">
                  <c:v>7</c:v>
                </c:pt>
                <c:pt idx="2">
                  <c:v>3</c:v>
                </c:pt>
                <c:pt idx="3">
                  <c:v>30</c:v>
                </c:pt>
                <c:pt idx="4">
                  <c:v>16</c:v>
                </c:pt>
                <c:pt idx="5">
                  <c:v>9</c:v>
                </c:pt>
                <c:pt idx="6">
                  <c:v>19</c:v>
                </c:pt>
                <c:pt idx="7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D8-46C3-9BA0-3176AE85E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9.6'!$U$4:$Y$4</c:f>
              <c:numCache>
                <c:formatCode>#,##0</c:formatCode>
                <c:ptCount val="5"/>
                <c:pt idx="1">
                  <c:v>1164</c:v>
                </c:pt>
                <c:pt idx="2">
                  <c:v>1302</c:v>
                </c:pt>
                <c:pt idx="3">
                  <c:v>1629</c:v>
                </c:pt>
                <c:pt idx="4">
                  <c:v>1398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45-4F69-A9AB-7ED889B78141}"/>
            </c:ext>
          </c:extLst>
        </c:ser>
        <c:ser>
          <c:idx val="1"/>
          <c:order val="1"/>
          <c:tx>
            <c:strRef>
              <c:f>'Table 9.6'!$S$7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9.6'!$U$7:$Y$7</c:f>
              <c:numCache>
                <c:formatCode>#,##0</c:formatCode>
                <c:ptCount val="5"/>
                <c:pt idx="1">
                  <c:v>797</c:v>
                </c:pt>
                <c:pt idx="2">
                  <c:v>878</c:v>
                </c:pt>
                <c:pt idx="3">
                  <c:v>1123</c:v>
                </c:pt>
                <c:pt idx="4">
                  <c:v>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45-4F69-A9AB-7ED889B78141}"/>
            </c:ext>
          </c:extLst>
        </c:ser>
        <c:ser>
          <c:idx val="2"/>
          <c:order val="2"/>
          <c:tx>
            <c:strRef>
              <c:f>'Table 9.6'!$S$11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9.6'!$U$11:$Y$11</c:f>
              <c:numCache>
                <c:formatCode>#,##0</c:formatCode>
                <c:ptCount val="5"/>
                <c:pt idx="1">
                  <c:v>906</c:v>
                </c:pt>
                <c:pt idx="2">
                  <c:v>1004</c:v>
                </c:pt>
                <c:pt idx="3">
                  <c:v>1159</c:v>
                </c:pt>
                <c:pt idx="4">
                  <c:v>1064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45-4F69-A9AB-7ED889B78141}"/>
            </c:ext>
          </c:extLst>
        </c:ser>
        <c:ser>
          <c:idx val="3"/>
          <c:order val="3"/>
          <c:tx>
            <c:strRef>
              <c:f>'Table 9.6'!$S$12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9.6'!$U$12:$Y$12</c:f>
              <c:numCache>
                <c:formatCode>#,##0</c:formatCode>
                <c:ptCount val="5"/>
                <c:pt idx="1">
                  <c:v>263</c:v>
                </c:pt>
                <c:pt idx="2">
                  <c:v>298</c:v>
                </c:pt>
                <c:pt idx="3">
                  <c:v>469</c:v>
                </c:pt>
                <c:pt idx="4">
                  <c:v>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445-4F69-A9AB-7ED889B781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9.51'!$S$1</c:f>
              <c:strCache>
                <c:ptCount val="1"/>
                <c:pt idx="0">
                  <c:v>Napranum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9.51'!$V$8:$Z$8</c:f>
              <c:numCache>
                <c:formatCode>#,##0</c:formatCode>
                <c:ptCount val="5"/>
                <c:pt idx="0">
                  <c:v>35569</c:v>
                </c:pt>
                <c:pt idx="1">
                  <c:v>24238.49</c:v>
                </c:pt>
                <c:pt idx="2">
                  <c:v>27598.25</c:v>
                </c:pt>
                <c:pt idx="3">
                  <c:v>23772.45</c:v>
                </c:pt>
                <c:pt idx="4">
                  <c:v>17979.37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BC-4A4E-96BD-940451D04E0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42360.26</c:v>
                </c:pt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BC-4A4E-96BD-940451D04E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9.52'!$S$4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9.52'!$U$2:$Y$2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9.52'!$U$4:$Y$4</c:f>
              <c:numCache>
                <c:formatCode>#,##0</c:formatCode>
                <c:ptCount val="5"/>
                <c:pt idx="1">
                  <c:v>38991</c:v>
                </c:pt>
                <c:pt idx="2">
                  <c:v>40296</c:v>
                </c:pt>
                <c:pt idx="3">
                  <c:v>41682</c:v>
                </c:pt>
                <c:pt idx="4">
                  <c:v>41855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FB-4941-9B2B-407111184042}"/>
            </c:ext>
          </c:extLst>
        </c:ser>
        <c:ser>
          <c:idx val="1"/>
          <c:order val="1"/>
          <c:tx>
            <c:strRef>
              <c:f>'Table 9.52'!$S$7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9.52'!$U$2:$Y$2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9.52'!$U$7:$Y$7</c:f>
              <c:numCache>
                <c:formatCode>#,##0</c:formatCode>
                <c:ptCount val="5"/>
                <c:pt idx="1">
                  <c:v>27963</c:v>
                </c:pt>
                <c:pt idx="2">
                  <c:v>28676</c:v>
                </c:pt>
                <c:pt idx="3">
                  <c:v>29729</c:v>
                </c:pt>
                <c:pt idx="4">
                  <c:v>29555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FB-4941-9B2B-407111184042}"/>
            </c:ext>
          </c:extLst>
        </c:ser>
        <c:ser>
          <c:idx val="2"/>
          <c:order val="2"/>
          <c:tx>
            <c:strRef>
              <c:f>'Table 9.52'!$S$11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9.52'!$U$2:$Y$2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9.52'!$U$11:$Y$11</c:f>
              <c:numCache>
                <c:formatCode>#,##0</c:formatCode>
                <c:ptCount val="5"/>
                <c:pt idx="1">
                  <c:v>32972</c:v>
                </c:pt>
                <c:pt idx="2">
                  <c:v>33991</c:v>
                </c:pt>
                <c:pt idx="3">
                  <c:v>35186</c:v>
                </c:pt>
                <c:pt idx="4">
                  <c:v>35344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FB-4941-9B2B-407111184042}"/>
            </c:ext>
          </c:extLst>
        </c:ser>
        <c:ser>
          <c:idx val="3"/>
          <c:order val="3"/>
          <c:tx>
            <c:strRef>
              <c:f>'Table 9.52'!$S$12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9.52'!$U$2:$Y$2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9.52'!$U$12:$Y$12</c:f>
              <c:numCache>
                <c:formatCode>#,##0</c:formatCode>
                <c:ptCount val="5"/>
                <c:pt idx="1">
                  <c:v>6016</c:v>
                </c:pt>
                <c:pt idx="2">
                  <c:v>6305</c:v>
                </c:pt>
                <c:pt idx="3">
                  <c:v>6496</c:v>
                </c:pt>
                <c:pt idx="4">
                  <c:v>6513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FB-4941-9B2B-4071111840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9.52'!$S$1</c:f>
              <c:strCache>
                <c:ptCount val="1"/>
                <c:pt idx="0">
                  <c:v>Noosa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9.52'!$AB$15:$AB$33</c:f>
              <c:numCache>
                <c:formatCode>0.0%</c:formatCode>
                <c:ptCount val="19"/>
                <c:pt idx="0">
                  <c:v>2.0638074091387168E-2</c:v>
                </c:pt>
                <c:pt idx="1">
                  <c:v>1.0938412995208601E-2</c:v>
                </c:pt>
                <c:pt idx="2">
                  <c:v>4.022437770246582E-2</c:v>
                </c:pt>
                <c:pt idx="3">
                  <c:v>5.4458338202641116E-3</c:v>
                </c:pt>
                <c:pt idx="4">
                  <c:v>8.8699310506018467E-2</c:v>
                </c:pt>
                <c:pt idx="5">
                  <c:v>2.6247516653032606E-2</c:v>
                </c:pt>
                <c:pt idx="6">
                  <c:v>9.7744536636671736E-2</c:v>
                </c:pt>
                <c:pt idx="7">
                  <c:v>0.12490358770597172</c:v>
                </c:pt>
                <c:pt idx="8">
                  <c:v>2.4120603015075376E-2</c:v>
                </c:pt>
                <c:pt idx="9">
                  <c:v>7.3623933621596357E-3</c:v>
                </c:pt>
                <c:pt idx="10">
                  <c:v>3.5432978847727011E-2</c:v>
                </c:pt>
                <c:pt idx="11">
                  <c:v>3.8868762416734835E-2</c:v>
                </c:pt>
                <c:pt idx="12">
                  <c:v>7.2712399205328973E-2</c:v>
                </c:pt>
                <c:pt idx="13">
                  <c:v>7.5937828678275102E-2</c:v>
                </c:pt>
                <c:pt idx="14">
                  <c:v>3.0711698025008765E-2</c:v>
                </c:pt>
                <c:pt idx="15">
                  <c:v>7.138015659693818E-2</c:v>
                </c:pt>
                <c:pt idx="16">
                  <c:v>0.1146429823536286</c:v>
                </c:pt>
                <c:pt idx="17">
                  <c:v>2.05679560593666E-2</c:v>
                </c:pt>
                <c:pt idx="18">
                  <c:v>4.1579992988196798E-2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9B-4E3C-8817-53495D2E077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9B-4E3C-8817-53495D2E07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9.52'!$S$63:$S$79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9.52'!$Y$44:$Y$60</c:f>
              <c:numCache>
                <c:formatCode>#,##0</c:formatCode>
                <c:ptCount val="17"/>
                <c:pt idx="0">
                  <c:v>37</c:v>
                </c:pt>
                <c:pt idx="1">
                  <c:v>650</c:v>
                </c:pt>
                <c:pt idx="2">
                  <c:v>1250</c:v>
                </c:pt>
                <c:pt idx="3">
                  <c:v>1616</c:v>
                </c:pt>
                <c:pt idx="4">
                  <c:v>1915</c:v>
                </c:pt>
                <c:pt idx="5">
                  <c:v>1829</c:v>
                </c:pt>
                <c:pt idx="6">
                  <c:v>1735</c:v>
                </c:pt>
                <c:pt idx="7">
                  <c:v>1956</c:v>
                </c:pt>
                <c:pt idx="8">
                  <c:v>2299</c:v>
                </c:pt>
                <c:pt idx="9">
                  <c:v>2004</c:v>
                </c:pt>
                <c:pt idx="10">
                  <c:v>1990</c:v>
                </c:pt>
                <c:pt idx="11">
                  <c:v>1609</c:v>
                </c:pt>
                <c:pt idx="12">
                  <c:v>981</c:v>
                </c:pt>
                <c:pt idx="13">
                  <c:v>493</c:v>
                </c:pt>
                <c:pt idx="14">
                  <c:v>194</c:v>
                </c:pt>
                <c:pt idx="15">
                  <c:v>81</c:v>
                </c:pt>
                <c:pt idx="16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01-4E17-91FB-B68C26295AA2}"/>
            </c:ext>
          </c:extLst>
        </c:ser>
        <c:ser>
          <c:idx val="1"/>
          <c:order val="1"/>
          <c:tx>
            <c:strRef>
              <c:f>'Table 9.52'!$S$62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9.52'!$S$63:$S$79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9.52'!$Y$63:$Y$79</c:f>
              <c:numCache>
                <c:formatCode>#,##0</c:formatCode>
                <c:ptCount val="17"/>
                <c:pt idx="0">
                  <c:v>50</c:v>
                </c:pt>
                <c:pt idx="1">
                  <c:v>671</c:v>
                </c:pt>
                <c:pt idx="2">
                  <c:v>1336</c:v>
                </c:pt>
                <c:pt idx="3">
                  <c:v>1590</c:v>
                </c:pt>
                <c:pt idx="4">
                  <c:v>1956</c:v>
                </c:pt>
                <c:pt idx="5">
                  <c:v>1757</c:v>
                </c:pt>
                <c:pt idx="6">
                  <c:v>1764</c:v>
                </c:pt>
                <c:pt idx="7">
                  <c:v>2073</c:v>
                </c:pt>
                <c:pt idx="8">
                  <c:v>2515</c:v>
                </c:pt>
                <c:pt idx="9">
                  <c:v>2319</c:v>
                </c:pt>
                <c:pt idx="10">
                  <c:v>2280</c:v>
                </c:pt>
                <c:pt idx="11">
                  <c:v>1606</c:v>
                </c:pt>
                <c:pt idx="12">
                  <c:v>747</c:v>
                </c:pt>
                <c:pt idx="13">
                  <c:v>319</c:v>
                </c:pt>
                <c:pt idx="14">
                  <c:v>113</c:v>
                </c:pt>
                <c:pt idx="15">
                  <c:v>48</c:v>
                </c:pt>
                <c:pt idx="16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01-4E17-91FB-B68C26295A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9.52'!$S$83:$S$90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9.52'!$Y$83:$Y$90</c:f>
              <c:numCache>
                <c:formatCode>#,##0</c:formatCode>
                <c:ptCount val="8"/>
                <c:pt idx="0">
                  <c:v>1926</c:v>
                </c:pt>
                <c:pt idx="1">
                  <c:v>1715</c:v>
                </c:pt>
                <c:pt idx="2">
                  <c:v>2707</c:v>
                </c:pt>
                <c:pt idx="3">
                  <c:v>1015</c:v>
                </c:pt>
                <c:pt idx="4">
                  <c:v>416</c:v>
                </c:pt>
                <c:pt idx="5">
                  <c:v>862</c:v>
                </c:pt>
                <c:pt idx="6">
                  <c:v>879</c:v>
                </c:pt>
                <c:pt idx="7">
                  <c:v>1465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61-44BA-9997-DAA74B99DD24}"/>
            </c:ext>
          </c:extLst>
        </c:ser>
        <c:ser>
          <c:idx val="1"/>
          <c:order val="1"/>
          <c:tx>
            <c:strRef>
              <c:f>'Table 9.52'!$S$92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9.52'!$S$83:$S$90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9.52'!$Y$93:$Y$100</c:f>
              <c:numCache>
                <c:formatCode>#,##0</c:formatCode>
                <c:ptCount val="8"/>
                <c:pt idx="0">
                  <c:v>1439</c:v>
                </c:pt>
                <c:pt idx="1">
                  <c:v>2628</c:v>
                </c:pt>
                <c:pt idx="2">
                  <c:v>500</c:v>
                </c:pt>
                <c:pt idx="3">
                  <c:v>2394</c:v>
                </c:pt>
                <c:pt idx="4">
                  <c:v>2153</c:v>
                </c:pt>
                <c:pt idx="5">
                  <c:v>1525</c:v>
                </c:pt>
                <c:pt idx="6">
                  <c:v>98</c:v>
                </c:pt>
                <c:pt idx="7">
                  <c:v>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61-44BA-9997-DAA74B99D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9.52'!$S$1</c:f>
              <c:strCache>
                <c:ptCount val="1"/>
                <c:pt idx="0">
                  <c:v>Noosa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9.52'!$U$8:$Y$8</c:f>
              <c:numCache>
                <c:formatCode>#,##0</c:formatCode>
                <c:ptCount val="5"/>
                <c:pt idx="1">
                  <c:v>34515</c:v>
                </c:pt>
                <c:pt idx="2">
                  <c:v>35110</c:v>
                </c:pt>
                <c:pt idx="3">
                  <c:v>35774.639999999999</c:v>
                </c:pt>
                <c:pt idx="4">
                  <c:v>37000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1C-4764-99C9-315EEF04459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1C-4764-99C9-315EEF0445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9.52'!$S$4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9.52'!$V$4:$Z$4</c:f>
              <c:numCache>
                <c:formatCode>#,##0</c:formatCode>
                <c:ptCount val="5"/>
                <c:pt idx="0">
                  <c:v>38991</c:v>
                </c:pt>
                <c:pt idx="1">
                  <c:v>40296</c:v>
                </c:pt>
                <c:pt idx="2">
                  <c:v>41682</c:v>
                </c:pt>
                <c:pt idx="3">
                  <c:v>41855</c:v>
                </c:pt>
                <c:pt idx="4">
                  <c:v>42788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FD-42CF-8F75-04D70D9B6A4F}"/>
            </c:ext>
          </c:extLst>
        </c:ser>
        <c:ser>
          <c:idx val="1"/>
          <c:order val="1"/>
          <c:tx>
            <c:strRef>
              <c:f>'Table 9.52'!$S$7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9.52'!$V$7:$Z$7</c:f>
              <c:numCache>
                <c:formatCode>#,##0</c:formatCode>
                <c:ptCount val="5"/>
                <c:pt idx="0">
                  <c:v>27963</c:v>
                </c:pt>
                <c:pt idx="1">
                  <c:v>28676</c:v>
                </c:pt>
                <c:pt idx="2">
                  <c:v>29729</c:v>
                </c:pt>
                <c:pt idx="3">
                  <c:v>29555</c:v>
                </c:pt>
                <c:pt idx="4">
                  <c:v>30611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FD-42CF-8F75-04D70D9B6A4F}"/>
            </c:ext>
          </c:extLst>
        </c:ser>
        <c:ser>
          <c:idx val="2"/>
          <c:order val="2"/>
          <c:tx>
            <c:strRef>
              <c:f>'Table 9.52'!$S$11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9.52'!$V$11:$Z$11</c:f>
              <c:numCache>
                <c:formatCode>#,##0</c:formatCode>
                <c:ptCount val="5"/>
                <c:pt idx="0">
                  <c:v>32972</c:v>
                </c:pt>
                <c:pt idx="1">
                  <c:v>33991</c:v>
                </c:pt>
                <c:pt idx="2">
                  <c:v>35186</c:v>
                </c:pt>
                <c:pt idx="3">
                  <c:v>35344</c:v>
                </c:pt>
                <c:pt idx="4">
                  <c:v>36002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FD-42CF-8F75-04D70D9B6A4F}"/>
            </c:ext>
          </c:extLst>
        </c:ser>
        <c:ser>
          <c:idx val="3"/>
          <c:order val="3"/>
          <c:tx>
            <c:strRef>
              <c:f>'Table 9.52'!$S$12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9.52'!$V$12:$Z$12</c:f>
              <c:numCache>
                <c:formatCode>#,##0</c:formatCode>
                <c:ptCount val="5"/>
                <c:pt idx="0">
                  <c:v>6016</c:v>
                </c:pt>
                <c:pt idx="1">
                  <c:v>6305</c:v>
                </c:pt>
                <c:pt idx="2">
                  <c:v>6496</c:v>
                </c:pt>
                <c:pt idx="3">
                  <c:v>6513</c:v>
                </c:pt>
                <c:pt idx="4">
                  <c:v>6784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FD-42CF-8F75-04D70D9B6A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9.52'!$S$1</c:f>
              <c:strCache>
                <c:ptCount val="1"/>
                <c:pt idx="0">
                  <c:v>Noosa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9.52'!$AB$15:$AB$33</c:f>
              <c:numCache>
                <c:formatCode>0.0%</c:formatCode>
                <c:ptCount val="19"/>
                <c:pt idx="0">
                  <c:v>2.0638074091387168E-2</c:v>
                </c:pt>
                <c:pt idx="1">
                  <c:v>1.0938412995208601E-2</c:v>
                </c:pt>
                <c:pt idx="2">
                  <c:v>4.022437770246582E-2</c:v>
                </c:pt>
                <c:pt idx="3">
                  <c:v>5.4458338202641116E-3</c:v>
                </c:pt>
                <c:pt idx="4">
                  <c:v>8.8699310506018467E-2</c:v>
                </c:pt>
                <c:pt idx="5">
                  <c:v>2.6247516653032606E-2</c:v>
                </c:pt>
                <c:pt idx="6">
                  <c:v>9.7744536636671736E-2</c:v>
                </c:pt>
                <c:pt idx="7">
                  <c:v>0.12490358770597172</c:v>
                </c:pt>
                <c:pt idx="8">
                  <c:v>2.4120603015075376E-2</c:v>
                </c:pt>
                <c:pt idx="9">
                  <c:v>7.3623933621596357E-3</c:v>
                </c:pt>
                <c:pt idx="10">
                  <c:v>3.5432978847727011E-2</c:v>
                </c:pt>
                <c:pt idx="11">
                  <c:v>3.8868762416734835E-2</c:v>
                </c:pt>
                <c:pt idx="12">
                  <c:v>7.2712399205328973E-2</c:v>
                </c:pt>
                <c:pt idx="13">
                  <c:v>7.5937828678275102E-2</c:v>
                </c:pt>
                <c:pt idx="14">
                  <c:v>3.0711698025008765E-2</c:v>
                </c:pt>
                <c:pt idx="15">
                  <c:v>7.138015659693818E-2</c:v>
                </c:pt>
                <c:pt idx="16">
                  <c:v>0.1146429823536286</c:v>
                </c:pt>
                <c:pt idx="17">
                  <c:v>2.05679560593666E-2</c:v>
                </c:pt>
                <c:pt idx="18">
                  <c:v>4.1579992988196798E-2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D3-41A9-AB4D-4A4E89767BB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D3-41A9-AB4D-4A4E89767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9.52'!$S$63:$S$79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9.52'!$Z$44:$Z$60</c:f>
              <c:numCache>
                <c:formatCode>#,##0</c:formatCode>
                <c:ptCount val="17"/>
                <c:pt idx="0">
                  <c:v>44</c:v>
                </c:pt>
                <c:pt idx="1">
                  <c:v>624</c:v>
                </c:pt>
                <c:pt idx="2">
                  <c:v>1233</c:v>
                </c:pt>
                <c:pt idx="3">
                  <c:v>1587</c:v>
                </c:pt>
                <c:pt idx="4">
                  <c:v>1977</c:v>
                </c:pt>
                <c:pt idx="5">
                  <c:v>1829</c:v>
                </c:pt>
                <c:pt idx="6">
                  <c:v>1762</c:v>
                </c:pt>
                <c:pt idx="7">
                  <c:v>1919</c:v>
                </c:pt>
                <c:pt idx="8">
                  <c:v>2385</c:v>
                </c:pt>
                <c:pt idx="9">
                  <c:v>2063</c:v>
                </c:pt>
                <c:pt idx="10">
                  <c:v>2039</c:v>
                </c:pt>
                <c:pt idx="11">
                  <c:v>1734</c:v>
                </c:pt>
                <c:pt idx="12">
                  <c:v>1034</c:v>
                </c:pt>
                <c:pt idx="13">
                  <c:v>533</c:v>
                </c:pt>
                <c:pt idx="14">
                  <c:v>198</c:v>
                </c:pt>
                <c:pt idx="15">
                  <c:v>87</c:v>
                </c:pt>
                <c:pt idx="16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8E-4CD5-8CBF-C501A8730686}"/>
            </c:ext>
          </c:extLst>
        </c:ser>
        <c:ser>
          <c:idx val="1"/>
          <c:order val="1"/>
          <c:tx>
            <c:strRef>
              <c:f>'Table 9.52'!$S$62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9.52'!$S$63:$S$79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9.52'!$Z$63:$Z$79</c:f>
              <c:numCache>
                <c:formatCode>#,##0</c:formatCode>
                <c:ptCount val="17"/>
                <c:pt idx="0">
                  <c:v>62</c:v>
                </c:pt>
                <c:pt idx="1">
                  <c:v>669</c:v>
                </c:pt>
                <c:pt idx="2">
                  <c:v>1330</c:v>
                </c:pt>
                <c:pt idx="3">
                  <c:v>1618</c:v>
                </c:pt>
                <c:pt idx="4">
                  <c:v>1926</c:v>
                </c:pt>
                <c:pt idx="5">
                  <c:v>1775</c:v>
                </c:pt>
                <c:pt idx="6">
                  <c:v>1894</c:v>
                </c:pt>
                <c:pt idx="7">
                  <c:v>2048</c:v>
                </c:pt>
                <c:pt idx="8">
                  <c:v>2556</c:v>
                </c:pt>
                <c:pt idx="9">
                  <c:v>2372</c:v>
                </c:pt>
                <c:pt idx="10">
                  <c:v>2376</c:v>
                </c:pt>
                <c:pt idx="11">
                  <c:v>1685</c:v>
                </c:pt>
                <c:pt idx="12">
                  <c:v>838</c:v>
                </c:pt>
                <c:pt idx="13">
                  <c:v>327</c:v>
                </c:pt>
                <c:pt idx="14">
                  <c:v>129</c:v>
                </c:pt>
                <c:pt idx="15">
                  <c:v>45</c:v>
                </c:pt>
                <c:pt idx="16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8E-4CD5-8CBF-C501A87306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9.52'!$Z$83:$Z$90</c:f>
              <c:numCache>
                <c:formatCode>#,##0</c:formatCode>
                <c:ptCount val="8"/>
                <c:pt idx="0">
                  <c:v>2164</c:v>
                </c:pt>
                <c:pt idx="1">
                  <c:v>1805</c:v>
                </c:pt>
                <c:pt idx="2">
                  <c:v>2661</c:v>
                </c:pt>
                <c:pt idx="3">
                  <c:v>1118</c:v>
                </c:pt>
                <c:pt idx="4">
                  <c:v>437</c:v>
                </c:pt>
                <c:pt idx="5">
                  <c:v>846</c:v>
                </c:pt>
                <c:pt idx="6">
                  <c:v>913</c:v>
                </c:pt>
                <c:pt idx="7">
                  <c:v>1483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5D-4952-B34F-EAB0B06ABC7C}"/>
            </c:ext>
          </c:extLst>
        </c:ser>
        <c:ser>
          <c:idx val="1"/>
          <c:order val="1"/>
          <c:tx>
            <c:strRef>
              <c:f>'Table 9.52'!$S$92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9.52'!$S$83:$S$90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9.52'!$Z$93:$Z$100</c:f>
              <c:numCache>
                <c:formatCode>#,##0</c:formatCode>
                <c:ptCount val="8"/>
                <c:pt idx="0">
                  <c:v>1591</c:v>
                </c:pt>
                <c:pt idx="1">
                  <c:v>2743</c:v>
                </c:pt>
                <c:pt idx="2">
                  <c:v>521</c:v>
                </c:pt>
                <c:pt idx="3">
                  <c:v>2409</c:v>
                </c:pt>
                <c:pt idx="4">
                  <c:v>2216</c:v>
                </c:pt>
                <c:pt idx="5">
                  <c:v>1521</c:v>
                </c:pt>
                <c:pt idx="6">
                  <c:v>87</c:v>
                </c:pt>
                <c:pt idx="7">
                  <c:v>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5D-4952-B34F-EAB0B06ABC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9.6'!$S$1</c:f>
              <c:strCache>
                <c:ptCount val="1"/>
                <c:pt idx="0">
                  <c:v>Blackall-Tambo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9.6'!$AB$15:$AB$33</c:f>
              <c:numCache>
                <c:formatCode>0.0%</c:formatCode>
                <c:ptCount val="19"/>
                <c:pt idx="0">
                  <c:v>0.24788902291917975</c:v>
                </c:pt>
                <c:pt idx="1">
                  <c:v>1.3268998793727383E-2</c:v>
                </c:pt>
                <c:pt idx="2">
                  <c:v>1.5681544028950542E-2</c:v>
                </c:pt>
                <c:pt idx="3">
                  <c:v>1.0856453558504222E-2</c:v>
                </c:pt>
                <c:pt idx="4">
                  <c:v>5.7297949336550059E-2</c:v>
                </c:pt>
                <c:pt idx="5">
                  <c:v>3.1966224366706875E-2</c:v>
                </c:pt>
                <c:pt idx="6">
                  <c:v>6.5741857659831121E-2</c:v>
                </c:pt>
                <c:pt idx="7">
                  <c:v>3.9203860072376355E-2</c:v>
                </c:pt>
                <c:pt idx="8">
                  <c:v>3.67913148371532E-2</c:v>
                </c:pt>
                <c:pt idx="9">
                  <c:v>0</c:v>
                </c:pt>
                <c:pt idx="10">
                  <c:v>1.9300361881785282E-2</c:v>
                </c:pt>
                <c:pt idx="11">
                  <c:v>1.6887816646562123E-2</c:v>
                </c:pt>
                <c:pt idx="12">
                  <c:v>2.1712907117008445E-2</c:v>
                </c:pt>
                <c:pt idx="13">
                  <c:v>3.3775633293124246E-2</c:v>
                </c:pt>
                <c:pt idx="14">
                  <c:v>9.6501809408926414E-2</c:v>
                </c:pt>
                <c:pt idx="15">
                  <c:v>6.0313630880579013E-2</c:v>
                </c:pt>
                <c:pt idx="16">
                  <c:v>8.1423401688781663E-2</c:v>
                </c:pt>
                <c:pt idx="17">
                  <c:v>4.2219541616405308E-3</c:v>
                </c:pt>
                <c:pt idx="18">
                  <c:v>1.8094089264173704E-2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C2-4314-B02C-A9034912A5F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C2-4314-B02C-A9034912A5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9.52'!$S$1</c:f>
              <c:strCache>
                <c:ptCount val="1"/>
                <c:pt idx="0">
                  <c:v>Noosa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9.52'!$V$8:$Z$8</c:f>
              <c:numCache>
                <c:formatCode>#,##0</c:formatCode>
                <c:ptCount val="5"/>
                <c:pt idx="0">
                  <c:v>34515</c:v>
                </c:pt>
                <c:pt idx="1">
                  <c:v>35110</c:v>
                </c:pt>
                <c:pt idx="2">
                  <c:v>35774.639999999999</c:v>
                </c:pt>
                <c:pt idx="3">
                  <c:v>37000</c:v>
                </c:pt>
                <c:pt idx="4">
                  <c:v>36428.699999999997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80-49CB-A7B9-29A9187C426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42360.26</c:v>
                </c:pt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80-49CB-A7B9-29A9187C42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9.53'!$S$4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9.53'!$U$2:$Y$2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9.53'!$U$4:$Y$4</c:f>
              <c:numCache>
                <c:formatCode>#,##0</c:formatCode>
                <c:ptCount val="5"/>
                <c:pt idx="1">
                  <c:v>8821</c:v>
                </c:pt>
                <c:pt idx="2">
                  <c:v>9478</c:v>
                </c:pt>
                <c:pt idx="3">
                  <c:v>10863</c:v>
                </c:pt>
                <c:pt idx="4">
                  <c:v>10145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95-4AAD-9E08-259A7FC5499B}"/>
            </c:ext>
          </c:extLst>
        </c:ser>
        <c:ser>
          <c:idx val="1"/>
          <c:order val="1"/>
          <c:tx>
            <c:strRef>
              <c:f>'Table 9.53'!$S$7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9.53'!$U$2:$Y$2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9.53'!$U$7:$Y$7</c:f>
              <c:numCache>
                <c:formatCode>#,##0</c:formatCode>
                <c:ptCount val="5"/>
                <c:pt idx="1">
                  <c:v>5389</c:v>
                </c:pt>
                <c:pt idx="2">
                  <c:v>5782</c:v>
                </c:pt>
                <c:pt idx="3">
                  <c:v>6669</c:v>
                </c:pt>
                <c:pt idx="4">
                  <c:v>6216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95-4AAD-9E08-259A7FC5499B}"/>
            </c:ext>
          </c:extLst>
        </c:ser>
        <c:ser>
          <c:idx val="2"/>
          <c:order val="2"/>
          <c:tx>
            <c:strRef>
              <c:f>'Table 9.53'!$S$11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9.53'!$U$2:$Y$2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9.53'!$U$11:$Y$11</c:f>
              <c:numCache>
                <c:formatCode>#,##0</c:formatCode>
                <c:ptCount val="5"/>
                <c:pt idx="1">
                  <c:v>7081</c:v>
                </c:pt>
                <c:pt idx="2">
                  <c:v>7521</c:v>
                </c:pt>
                <c:pt idx="3">
                  <c:v>8640</c:v>
                </c:pt>
                <c:pt idx="4">
                  <c:v>8143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95-4AAD-9E08-259A7FC5499B}"/>
            </c:ext>
          </c:extLst>
        </c:ser>
        <c:ser>
          <c:idx val="3"/>
          <c:order val="3"/>
          <c:tx>
            <c:strRef>
              <c:f>'Table 9.53'!$S$12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9.53'!$U$2:$Y$2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9.53'!$U$12:$Y$12</c:f>
              <c:numCache>
                <c:formatCode>#,##0</c:formatCode>
                <c:ptCount val="5"/>
                <c:pt idx="1">
                  <c:v>1744</c:v>
                </c:pt>
                <c:pt idx="2">
                  <c:v>1957</c:v>
                </c:pt>
                <c:pt idx="3">
                  <c:v>2221</c:v>
                </c:pt>
                <c:pt idx="4">
                  <c:v>2002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C95-4AAD-9E08-259A7FC549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9.53'!$S$1</c:f>
              <c:strCache>
                <c:ptCount val="1"/>
                <c:pt idx="0">
                  <c:v>North Burnett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9.53'!$AB$15:$AB$33</c:f>
              <c:numCache>
                <c:formatCode>0.0%</c:formatCode>
                <c:ptCount val="19"/>
                <c:pt idx="0">
                  <c:v>0.35072544642857145</c:v>
                </c:pt>
                <c:pt idx="1">
                  <c:v>1.9438244047619048E-2</c:v>
                </c:pt>
                <c:pt idx="2">
                  <c:v>3.1808035714285712E-2</c:v>
                </c:pt>
                <c:pt idx="3">
                  <c:v>4.2782738095238099E-3</c:v>
                </c:pt>
                <c:pt idx="4">
                  <c:v>3.4412202380952384E-2</c:v>
                </c:pt>
                <c:pt idx="5">
                  <c:v>2.5111607142857144E-2</c:v>
                </c:pt>
                <c:pt idx="6">
                  <c:v>5.2455357142857144E-2</c:v>
                </c:pt>
                <c:pt idx="7">
                  <c:v>3.7109375E-2</c:v>
                </c:pt>
                <c:pt idx="8">
                  <c:v>2.3995535714285716E-2</c:v>
                </c:pt>
                <c:pt idx="9">
                  <c:v>2.0461309523809525E-3</c:v>
                </c:pt>
                <c:pt idx="10">
                  <c:v>1.329985119047619E-2</c:v>
                </c:pt>
                <c:pt idx="11">
                  <c:v>2.1763392857142856E-2</c:v>
                </c:pt>
                <c:pt idx="12">
                  <c:v>2.3344494047619048E-2</c:v>
                </c:pt>
                <c:pt idx="13">
                  <c:v>7.4590773809523808E-2</c:v>
                </c:pt>
                <c:pt idx="14">
                  <c:v>3.3761160714285712E-2</c:v>
                </c:pt>
                <c:pt idx="15">
                  <c:v>4.929315476190476E-2</c:v>
                </c:pt>
                <c:pt idx="16">
                  <c:v>6.203497023809524E-2</c:v>
                </c:pt>
                <c:pt idx="17">
                  <c:v>4.557291666666667E-3</c:v>
                </c:pt>
                <c:pt idx="18">
                  <c:v>2.2135416666666668E-2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DB-4C35-9A57-2B52B0D8032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DB-4C35-9A57-2B52B0D803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9.53'!$S$63:$S$79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9.53'!$Y$44:$Y$60</c:f>
              <c:numCache>
                <c:formatCode>#,##0</c:formatCode>
                <c:ptCount val="17"/>
                <c:pt idx="0">
                  <c:v>11</c:v>
                </c:pt>
                <c:pt idx="1">
                  <c:v>120</c:v>
                </c:pt>
                <c:pt idx="2">
                  <c:v>261</c:v>
                </c:pt>
                <c:pt idx="3">
                  <c:v>763</c:v>
                </c:pt>
                <c:pt idx="4">
                  <c:v>943</c:v>
                </c:pt>
                <c:pt idx="5">
                  <c:v>577</c:v>
                </c:pt>
                <c:pt idx="6">
                  <c:v>352</c:v>
                </c:pt>
                <c:pt idx="7">
                  <c:v>340</c:v>
                </c:pt>
                <c:pt idx="8">
                  <c:v>434</c:v>
                </c:pt>
                <c:pt idx="9">
                  <c:v>417</c:v>
                </c:pt>
                <c:pt idx="10">
                  <c:v>405</c:v>
                </c:pt>
                <c:pt idx="11">
                  <c:v>339</c:v>
                </c:pt>
                <c:pt idx="12">
                  <c:v>220</c:v>
                </c:pt>
                <c:pt idx="13">
                  <c:v>135</c:v>
                </c:pt>
                <c:pt idx="14">
                  <c:v>83</c:v>
                </c:pt>
                <c:pt idx="15">
                  <c:v>29</c:v>
                </c:pt>
                <c:pt idx="1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BB-4C93-B78F-66B051BEBF76}"/>
            </c:ext>
          </c:extLst>
        </c:ser>
        <c:ser>
          <c:idx val="1"/>
          <c:order val="1"/>
          <c:tx>
            <c:strRef>
              <c:f>'Table 9.53'!$S$62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9.53'!$S$63:$S$79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9.53'!$Y$63:$Y$79</c:f>
              <c:numCache>
                <c:formatCode>#,##0</c:formatCode>
                <c:ptCount val="17"/>
                <c:pt idx="0">
                  <c:v>9</c:v>
                </c:pt>
                <c:pt idx="1">
                  <c:v>90</c:v>
                </c:pt>
                <c:pt idx="2">
                  <c:v>334</c:v>
                </c:pt>
                <c:pt idx="3">
                  <c:v>667</c:v>
                </c:pt>
                <c:pt idx="4">
                  <c:v>746</c:v>
                </c:pt>
                <c:pt idx="5">
                  <c:v>378</c:v>
                </c:pt>
                <c:pt idx="6">
                  <c:v>305</c:v>
                </c:pt>
                <c:pt idx="7">
                  <c:v>321</c:v>
                </c:pt>
                <c:pt idx="8">
                  <c:v>387</c:v>
                </c:pt>
                <c:pt idx="9">
                  <c:v>374</c:v>
                </c:pt>
                <c:pt idx="10">
                  <c:v>391</c:v>
                </c:pt>
                <c:pt idx="11">
                  <c:v>316</c:v>
                </c:pt>
                <c:pt idx="12">
                  <c:v>184</c:v>
                </c:pt>
                <c:pt idx="13">
                  <c:v>92</c:v>
                </c:pt>
                <c:pt idx="14">
                  <c:v>49</c:v>
                </c:pt>
                <c:pt idx="15">
                  <c:v>24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BB-4C93-B78F-66B051BEB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9.53'!$S$83:$S$90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9.53'!$Y$83:$Y$90</c:f>
              <c:numCache>
                <c:formatCode>#,##0</c:formatCode>
                <c:ptCount val="8"/>
                <c:pt idx="0">
                  <c:v>191</c:v>
                </c:pt>
                <c:pt idx="1">
                  <c:v>127</c:v>
                </c:pt>
                <c:pt idx="2">
                  <c:v>346</c:v>
                </c:pt>
                <c:pt idx="3">
                  <c:v>94</c:v>
                </c:pt>
                <c:pt idx="4">
                  <c:v>60</c:v>
                </c:pt>
                <c:pt idx="5">
                  <c:v>61</c:v>
                </c:pt>
                <c:pt idx="6">
                  <c:v>337</c:v>
                </c:pt>
                <c:pt idx="7">
                  <c:v>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EC-49CA-93AC-7A4FA6FADFBC}"/>
            </c:ext>
          </c:extLst>
        </c:ser>
        <c:ser>
          <c:idx val="1"/>
          <c:order val="1"/>
          <c:tx>
            <c:strRef>
              <c:f>'Table 9.53'!$S$92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9.53'!$S$83:$S$90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9.53'!$Y$93:$Y$100</c:f>
              <c:numCache>
                <c:formatCode>#,##0</c:formatCode>
                <c:ptCount val="8"/>
                <c:pt idx="0">
                  <c:v>131</c:v>
                </c:pt>
                <c:pt idx="1">
                  <c:v>294</c:v>
                </c:pt>
                <c:pt idx="2">
                  <c:v>58</c:v>
                </c:pt>
                <c:pt idx="3">
                  <c:v>371</c:v>
                </c:pt>
                <c:pt idx="4">
                  <c:v>340</c:v>
                </c:pt>
                <c:pt idx="5">
                  <c:v>230</c:v>
                </c:pt>
                <c:pt idx="6">
                  <c:v>30</c:v>
                </c:pt>
                <c:pt idx="7">
                  <c:v>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EC-49CA-93AC-7A4FA6FADF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9.53'!$S$1</c:f>
              <c:strCache>
                <c:ptCount val="1"/>
                <c:pt idx="0">
                  <c:v>North Burnett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9.53'!$U$8:$Y$8</c:f>
              <c:numCache>
                <c:formatCode>#,##0</c:formatCode>
                <c:ptCount val="5"/>
                <c:pt idx="1">
                  <c:v>27737.65</c:v>
                </c:pt>
                <c:pt idx="2">
                  <c:v>27358</c:v>
                </c:pt>
                <c:pt idx="3">
                  <c:v>27728.41</c:v>
                </c:pt>
                <c:pt idx="4">
                  <c:v>27105.9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48-4C88-8ECB-6A1368E9562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48-4C88-8ECB-6A1368E956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9.53'!$S$4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9.53'!$V$4:$Z$4</c:f>
              <c:numCache>
                <c:formatCode>#,##0</c:formatCode>
                <c:ptCount val="5"/>
                <c:pt idx="0">
                  <c:v>8821</c:v>
                </c:pt>
                <c:pt idx="1">
                  <c:v>9478</c:v>
                </c:pt>
                <c:pt idx="2">
                  <c:v>10863</c:v>
                </c:pt>
                <c:pt idx="3">
                  <c:v>10145</c:v>
                </c:pt>
                <c:pt idx="4">
                  <c:v>10746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3B-45AC-A599-9D7D4B6A45DA}"/>
            </c:ext>
          </c:extLst>
        </c:ser>
        <c:ser>
          <c:idx val="1"/>
          <c:order val="1"/>
          <c:tx>
            <c:strRef>
              <c:f>'Table 9.53'!$S$7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9.53'!$V$7:$Z$7</c:f>
              <c:numCache>
                <c:formatCode>#,##0</c:formatCode>
                <c:ptCount val="5"/>
                <c:pt idx="0">
                  <c:v>5389</c:v>
                </c:pt>
                <c:pt idx="1">
                  <c:v>5782</c:v>
                </c:pt>
                <c:pt idx="2">
                  <c:v>6669</c:v>
                </c:pt>
                <c:pt idx="3">
                  <c:v>6216</c:v>
                </c:pt>
                <c:pt idx="4">
                  <c:v>6700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3B-45AC-A599-9D7D4B6A45DA}"/>
            </c:ext>
          </c:extLst>
        </c:ser>
        <c:ser>
          <c:idx val="2"/>
          <c:order val="2"/>
          <c:tx>
            <c:strRef>
              <c:f>'Table 9.53'!$S$11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9.53'!$V$11:$Z$11</c:f>
              <c:numCache>
                <c:formatCode>#,##0</c:formatCode>
                <c:ptCount val="5"/>
                <c:pt idx="0">
                  <c:v>7081</c:v>
                </c:pt>
                <c:pt idx="1">
                  <c:v>7521</c:v>
                </c:pt>
                <c:pt idx="2">
                  <c:v>8640</c:v>
                </c:pt>
                <c:pt idx="3">
                  <c:v>8143</c:v>
                </c:pt>
                <c:pt idx="4">
                  <c:v>8562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3B-45AC-A599-9D7D4B6A45DA}"/>
            </c:ext>
          </c:extLst>
        </c:ser>
        <c:ser>
          <c:idx val="3"/>
          <c:order val="3"/>
          <c:tx>
            <c:strRef>
              <c:f>'Table 9.53'!$S$12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9.53'!$V$12:$Z$12</c:f>
              <c:numCache>
                <c:formatCode>#,##0</c:formatCode>
                <c:ptCount val="5"/>
                <c:pt idx="0">
                  <c:v>1744</c:v>
                </c:pt>
                <c:pt idx="1">
                  <c:v>1957</c:v>
                </c:pt>
                <c:pt idx="2">
                  <c:v>2221</c:v>
                </c:pt>
                <c:pt idx="3">
                  <c:v>2002</c:v>
                </c:pt>
                <c:pt idx="4">
                  <c:v>2187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03B-45AC-A599-9D7D4B6A45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9.53'!$S$1</c:f>
              <c:strCache>
                <c:ptCount val="1"/>
                <c:pt idx="0">
                  <c:v>North Burnett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9.53'!$AB$15:$AB$33</c:f>
              <c:numCache>
                <c:formatCode>0.0%</c:formatCode>
                <c:ptCount val="19"/>
                <c:pt idx="0">
                  <c:v>0.35072544642857145</c:v>
                </c:pt>
                <c:pt idx="1">
                  <c:v>1.9438244047619048E-2</c:v>
                </c:pt>
                <c:pt idx="2">
                  <c:v>3.1808035714285712E-2</c:v>
                </c:pt>
                <c:pt idx="3">
                  <c:v>4.2782738095238099E-3</c:v>
                </c:pt>
                <c:pt idx="4">
                  <c:v>3.4412202380952384E-2</c:v>
                </c:pt>
                <c:pt idx="5">
                  <c:v>2.5111607142857144E-2</c:v>
                </c:pt>
                <c:pt idx="6">
                  <c:v>5.2455357142857144E-2</c:v>
                </c:pt>
                <c:pt idx="7">
                  <c:v>3.7109375E-2</c:v>
                </c:pt>
                <c:pt idx="8">
                  <c:v>2.3995535714285716E-2</c:v>
                </c:pt>
                <c:pt idx="9">
                  <c:v>2.0461309523809525E-3</c:v>
                </c:pt>
                <c:pt idx="10">
                  <c:v>1.329985119047619E-2</c:v>
                </c:pt>
                <c:pt idx="11">
                  <c:v>2.1763392857142856E-2</c:v>
                </c:pt>
                <c:pt idx="12">
                  <c:v>2.3344494047619048E-2</c:v>
                </c:pt>
                <c:pt idx="13">
                  <c:v>7.4590773809523808E-2</c:v>
                </c:pt>
                <c:pt idx="14">
                  <c:v>3.3761160714285712E-2</c:v>
                </c:pt>
                <c:pt idx="15">
                  <c:v>4.929315476190476E-2</c:v>
                </c:pt>
                <c:pt idx="16">
                  <c:v>6.203497023809524E-2</c:v>
                </c:pt>
                <c:pt idx="17">
                  <c:v>4.557291666666667E-3</c:v>
                </c:pt>
                <c:pt idx="18">
                  <c:v>2.2135416666666668E-2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FB-4819-8453-9E72AF546C2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FB-4819-8453-9E72AF546C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9.53'!$S$63:$S$79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9.53'!$Z$44:$Z$60</c:f>
              <c:numCache>
                <c:formatCode>#,##0</c:formatCode>
                <c:ptCount val="17"/>
                <c:pt idx="0">
                  <c:v>11</c:v>
                </c:pt>
                <c:pt idx="1">
                  <c:v>133</c:v>
                </c:pt>
                <c:pt idx="2">
                  <c:v>265</c:v>
                </c:pt>
                <c:pt idx="3">
                  <c:v>747</c:v>
                </c:pt>
                <c:pt idx="4">
                  <c:v>1017</c:v>
                </c:pt>
                <c:pt idx="5">
                  <c:v>614</c:v>
                </c:pt>
                <c:pt idx="6">
                  <c:v>435</c:v>
                </c:pt>
                <c:pt idx="7">
                  <c:v>379</c:v>
                </c:pt>
                <c:pt idx="8">
                  <c:v>422</c:v>
                </c:pt>
                <c:pt idx="9">
                  <c:v>467</c:v>
                </c:pt>
                <c:pt idx="10">
                  <c:v>429</c:v>
                </c:pt>
                <c:pt idx="11">
                  <c:v>351</c:v>
                </c:pt>
                <c:pt idx="12">
                  <c:v>241</c:v>
                </c:pt>
                <c:pt idx="13">
                  <c:v>141</c:v>
                </c:pt>
                <c:pt idx="14">
                  <c:v>91</c:v>
                </c:pt>
                <c:pt idx="15">
                  <c:v>41</c:v>
                </c:pt>
                <c:pt idx="16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95-4BB8-A96A-75FA54B7D4A8}"/>
            </c:ext>
          </c:extLst>
        </c:ser>
        <c:ser>
          <c:idx val="1"/>
          <c:order val="1"/>
          <c:tx>
            <c:strRef>
              <c:f>'Table 9.53'!$S$62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9.53'!$S$63:$S$79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9.53'!$Z$63:$Z$79</c:f>
              <c:numCache>
                <c:formatCode>#,##0</c:formatCode>
                <c:ptCount val="17"/>
                <c:pt idx="0">
                  <c:v>14</c:v>
                </c:pt>
                <c:pt idx="1">
                  <c:v>114</c:v>
                </c:pt>
                <c:pt idx="2">
                  <c:v>280</c:v>
                </c:pt>
                <c:pt idx="3">
                  <c:v>653</c:v>
                </c:pt>
                <c:pt idx="4">
                  <c:v>903</c:v>
                </c:pt>
                <c:pt idx="5">
                  <c:v>401</c:v>
                </c:pt>
                <c:pt idx="6">
                  <c:v>304</c:v>
                </c:pt>
                <c:pt idx="7">
                  <c:v>338</c:v>
                </c:pt>
                <c:pt idx="8">
                  <c:v>425</c:v>
                </c:pt>
                <c:pt idx="9">
                  <c:v>401</c:v>
                </c:pt>
                <c:pt idx="10">
                  <c:v>410</c:v>
                </c:pt>
                <c:pt idx="11">
                  <c:v>269</c:v>
                </c:pt>
                <c:pt idx="12">
                  <c:v>211</c:v>
                </c:pt>
                <c:pt idx="13">
                  <c:v>107</c:v>
                </c:pt>
                <c:pt idx="14">
                  <c:v>50</c:v>
                </c:pt>
                <c:pt idx="15">
                  <c:v>35</c:v>
                </c:pt>
                <c:pt idx="1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95-4BB8-A96A-75FA54B7D4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9.53'!$Z$83:$Z$90</c:f>
              <c:numCache>
                <c:formatCode>#,##0</c:formatCode>
                <c:ptCount val="8"/>
                <c:pt idx="0">
                  <c:v>211</c:v>
                </c:pt>
                <c:pt idx="1">
                  <c:v>119</c:v>
                </c:pt>
                <c:pt idx="2">
                  <c:v>327</c:v>
                </c:pt>
                <c:pt idx="3">
                  <c:v>105</c:v>
                </c:pt>
                <c:pt idx="4">
                  <c:v>50</c:v>
                </c:pt>
                <c:pt idx="5">
                  <c:v>68</c:v>
                </c:pt>
                <c:pt idx="6">
                  <c:v>347</c:v>
                </c:pt>
                <c:pt idx="7">
                  <c:v>810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D7-45CB-9B26-E5720EC924BB}"/>
            </c:ext>
          </c:extLst>
        </c:ser>
        <c:ser>
          <c:idx val="1"/>
          <c:order val="1"/>
          <c:tx>
            <c:strRef>
              <c:f>'Table 9.53'!$S$92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9.53'!$S$83:$S$90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9.53'!$Z$93:$Z$100</c:f>
              <c:numCache>
                <c:formatCode>#,##0</c:formatCode>
                <c:ptCount val="8"/>
                <c:pt idx="0">
                  <c:v>133</c:v>
                </c:pt>
                <c:pt idx="1">
                  <c:v>298</c:v>
                </c:pt>
                <c:pt idx="2">
                  <c:v>67</c:v>
                </c:pt>
                <c:pt idx="3">
                  <c:v>367</c:v>
                </c:pt>
                <c:pt idx="4">
                  <c:v>357</c:v>
                </c:pt>
                <c:pt idx="5">
                  <c:v>237</c:v>
                </c:pt>
                <c:pt idx="6">
                  <c:v>42</c:v>
                </c:pt>
                <c:pt idx="7">
                  <c:v>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D7-45CB-9B26-E5720EC924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9.6'!$Y$44:$Y$60</c:f>
              <c:numCache>
                <c:formatCode>#,##0</c:formatCode>
                <c:ptCount val="17"/>
                <c:pt idx="0">
                  <c:v>8</c:v>
                </c:pt>
                <c:pt idx="1">
                  <c:v>23</c:v>
                </c:pt>
                <c:pt idx="2">
                  <c:v>31</c:v>
                </c:pt>
                <c:pt idx="3">
                  <c:v>44</c:v>
                </c:pt>
                <c:pt idx="4">
                  <c:v>66</c:v>
                </c:pt>
                <c:pt idx="5">
                  <c:v>63</c:v>
                </c:pt>
                <c:pt idx="6">
                  <c:v>70</c:v>
                </c:pt>
                <c:pt idx="7">
                  <c:v>65</c:v>
                </c:pt>
                <c:pt idx="8">
                  <c:v>61</c:v>
                </c:pt>
                <c:pt idx="9">
                  <c:v>54</c:v>
                </c:pt>
                <c:pt idx="10">
                  <c:v>67</c:v>
                </c:pt>
                <c:pt idx="11">
                  <c:v>74</c:v>
                </c:pt>
                <c:pt idx="12">
                  <c:v>43</c:v>
                </c:pt>
                <c:pt idx="13">
                  <c:v>22</c:v>
                </c:pt>
                <c:pt idx="14">
                  <c:v>8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42-4155-B944-BA2F19345E30}"/>
            </c:ext>
          </c:extLst>
        </c:ser>
        <c:ser>
          <c:idx val="1"/>
          <c:order val="1"/>
          <c:tx>
            <c:strRef>
              <c:f>'Table 9.6'!$S$62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9.6'!$Y$63:$Y$79</c:f>
              <c:numCache>
                <c:formatCode>#,##0</c:formatCode>
                <c:ptCount val="17"/>
                <c:pt idx="0">
                  <c:v>0</c:v>
                </c:pt>
                <c:pt idx="1">
                  <c:v>20</c:v>
                </c:pt>
                <c:pt idx="2">
                  <c:v>31</c:v>
                </c:pt>
                <c:pt idx="3">
                  <c:v>53</c:v>
                </c:pt>
                <c:pt idx="4">
                  <c:v>70</c:v>
                </c:pt>
                <c:pt idx="5">
                  <c:v>79</c:v>
                </c:pt>
                <c:pt idx="6">
                  <c:v>73</c:v>
                </c:pt>
                <c:pt idx="7">
                  <c:v>60</c:v>
                </c:pt>
                <c:pt idx="8">
                  <c:v>63</c:v>
                </c:pt>
                <c:pt idx="9">
                  <c:v>50</c:v>
                </c:pt>
                <c:pt idx="10">
                  <c:v>80</c:v>
                </c:pt>
                <c:pt idx="11">
                  <c:v>54</c:v>
                </c:pt>
                <c:pt idx="12">
                  <c:v>26</c:v>
                </c:pt>
                <c:pt idx="13">
                  <c:v>19</c:v>
                </c:pt>
                <c:pt idx="14">
                  <c:v>4</c:v>
                </c:pt>
                <c:pt idx="15">
                  <c:v>3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42-4155-B944-BA2F19345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9.53'!$S$1</c:f>
              <c:strCache>
                <c:ptCount val="1"/>
                <c:pt idx="0">
                  <c:v>North Burnett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9.53'!$V$8:$Z$8</c:f>
              <c:numCache>
                <c:formatCode>#,##0</c:formatCode>
                <c:ptCount val="5"/>
                <c:pt idx="0">
                  <c:v>27737.65</c:v>
                </c:pt>
                <c:pt idx="1">
                  <c:v>27358</c:v>
                </c:pt>
                <c:pt idx="2">
                  <c:v>27728.41</c:v>
                </c:pt>
                <c:pt idx="3">
                  <c:v>27105.9</c:v>
                </c:pt>
                <c:pt idx="4">
                  <c:v>24913.59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3C-4269-A855-2C14A204357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42360.26</c:v>
                </c:pt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3C-4269-A855-2C14A20435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9.54'!$S$4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9.54'!$U$2:$Y$2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9.54'!$U$4:$Y$4</c:f>
              <c:numCache>
                <c:formatCode>#,##0</c:formatCode>
                <c:ptCount val="5"/>
                <c:pt idx="1">
                  <c:v>1115</c:v>
                </c:pt>
                <c:pt idx="2">
                  <c:v>1383</c:v>
                </c:pt>
                <c:pt idx="3">
                  <c:v>1361</c:v>
                </c:pt>
                <c:pt idx="4">
                  <c:v>1617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68-4E8F-AB20-3751FD5CF37B}"/>
            </c:ext>
          </c:extLst>
        </c:ser>
        <c:ser>
          <c:idx val="1"/>
          <c:order val="1"/>
          <c:tx>
            <c:strRef>
              <c:f>'Table 9.54'!$S$7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9.54'!$U$2:$Y$2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9.54'!$U$7:$Y$7</c:f>
              <c:numCache>
                <c:formatCode>#,##0</c:formatCode>
                <c:ptCount val="5"/>
                <c:pt idx="1">
                  <c:v>839</c:v>
                </c:pt>
                <c:pt idx="2">
                  <c:v>1018</c:v>
                </c:pt>
                <c:pt idx="3">
                  <c:v>1007</c:v>
                </c:pt>
                <c:pt idx="4">
                  <c:v>1135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68-4E8F-AB20-3751FD5CF37B}"/>
            </c:ext>
          </c:extLst>
        </c:ser>
        <c:ser>
          <c:idx val="2"/>
          <c:order val="2"/>
          <c:tx>
            <c:strRef>
              <c:f>'Table 9.54'!$S$11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9.54'!$U$2:$Y$2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9.54'!$U$11:$Y$11</c:f>
              <c:numCache>
                <c:formatCode>#,##0</c:formatCode>
                <c:ptCount val="5"/>
                <c:pt idx="1">
                  <c:v>1087</c:v>
                </c:pt>
                <c:pt idx="2">
                  <c:v>1344</c:v>
                </c:pt>
                <c:pt idx="3">
                  <c:v>1319</c:v>
                </c:pt>
                <c:pt idx="4">
                  <c:v>1579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68-4E8F-AB20-3751FD5CF37B}"/>
            </c:ext>
          </c:extLst>
        </c:ser>
        <c:ser>
          <c:idx val="3"/>
          <c:order val="3"/>
          <c:tx>
            <c:strRef>
              <c:f>'Table 9.54'!$S$12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9.54'!$U$2:$Y$2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9.54'!$U$12:$Y$12</c:f>
              <c:numCache>
                <c:formatCode>#,##0</c:formatCode>
                <c:ptCount val="5"/>
                <c:pt idx="1">
                  <c:v>31</c:v>
                </c:pt>
                <c:pt idx="2">
                  <c:v>39</c:v>
                </c:pt>
                <c:pt idx="3">
                  <c:v>41</c:v>
                </c:pt>
                <c:pt idx="4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D68-4E8F-AB20-3751FD5CF3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9.54'!$S$1</c:f>
              <c:strCache>
                <c:ptCount val="1"/>
                <c:pt idx="0">
                  <c:v>Northern Peninsula Area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9.54'!$AB$15:$AB$33</c:f>
              <c:numCache>
                <c:formatCode>0.0%</c:formatCode>
                <c:ptCount val="19"/>
                <c:pt idx="0">
                  <c:v>9.3209054593874838E-3</c:v>
                </c:pt>
                <c:pt idx="1">
                  <c:v>3.7949400798934753E-2</c:v>
                </c:pt>
                <c:pt idx="2">
                  <c:v>2.6631158455392811E-3</c:v>
                </c:pt>
                <c:pt idx="3">
                  <c:v>6.6577896138482022E-3</c:v>
                </c:pt>
                <c:pt idx="4">
                  <c:v>0.10452729693741677</c:v>
                </c:pt>
                <c:pt idx="5">
                  <c:v>7.3235685752330226E-3</c:v>
                </c:pt>
                <c:pt idx="6">
                  <c:v>8.9214380825565917E-2</c:v>
                </c:pt>
                <c:pt idx="7">
                  <c:v>6.92410119840213E-2</c:v>
                </c:pt>
                <c:pt idx="8">
                  <c:v>2.8628495339547269E-2</c:v>
                </c:pt>
                <c:pt idx="9">
                  <c:v>0</c:v>
                </c:pt>
                <c:pt idx="10">
                  <c:v>3.9946737683089215E-3</c:v>
                </c:pt>
                <c:pt idx="11">
                  <c:v>7.3235685752330226E-3</c:v>
                </c:pt>
                <c:pt idx="12">
                  <c:v>1.8641810918774968E-2</c:v>
                </c:pt>
                <c:pt idx="13">
                  <c:v>2.4633821571238348E-2</c:v>
                </c:pt>
                <c:pt idx="14">
                  <c:v>0.19374167776298268</c:v>
                </c:pt>
                <c:pt idx="15">
                  <c:v>0.13315579227696406</c:v>
                </c:pt>
                <c:pt idx="16">
                  <c:v>0.22703062583222369</c:v>
                </c:pt>
                <c:pt idx="17">
                  <c:v>0</c:v>
                </c:pt>
                <c:pt idx="18">
                  <c:v>2.1970705725699067E-2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1E-4FCF-91BC-40A9FC250F7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1E-4FCF-91BC-40A9FC250F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9.54'!$S$63:$S$79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9.54'!$Y$44:$Y$60</c:f>
              <c:numCache>
                <c:formatCode>#,##0</c:formatCode>
                <c:ptCount val="17"/>
                <c:pt idx="0">
                  <c:v>0</c:v>
                </c:pt>
                <c:pt idx="1">
                  <c:v>9</c:v>
                </c:pt>
                <c:pt idx="2">
                  <c:v>58</c:v>
                </c:pt>
                <c:pt idx="3">
                  <c:v>74</c:v>
                </c:pt>
                <c:pt idx="4">
                  <c:v>131</c:v>
                </c:pt>
                <c:pt idx="5">
                  <c:v>101</c:v>
                </c:pt>
                <c:pt idx="6">
                  <c:v>79</c:v>
                </c:pt>
                <c:pt idx="7">
                  <c:v>90</c:v>
                </c:pt>
                <c:pt idx="8">
                  <c:v>75</c:v>
                </c:pt>
                <c:pt idx="9">
                  <c:v>58</c:v>
                </c:pt>
                <c:pt idx="10">
                  <c:v>54</c:v>
                </c:pt>
                <c:pt idx="11">
                  <c:v>51</c:v>
                </c:pt>
                <c:pt idx="12">
                  <c:v>18</c:v>
                </c:pt>
                <c:pt idx="13">
                  <c:v>10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E2-4C4C-BC81-F295DB5C8249}"/>
            </c:ext>
          </c:extLst>
        </c:ser>
        <c:ser>
          <c:idx val="1"/>
          <c:order val="1"/>
          <c:tx>
            <c:strRef>
              <c:f>'Table 9.54'!$S$62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9.54'!$S$63:$S$79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9.54'!$Y$63:$Y$79</c:f>
              <c:numCache>
                <c:formatCode>#,##0</c:formatCode>
                <c:ptCount val="17"/>
                <c:pt idx="0">
                  <c:v>0</c:v>
                </c:pt>
                <c:pt idx="1">
                  <c:v>20</c:v>
                </c:pt>
                <c:pt idx="2">
                  <c:v>41</c:v>
                </c:pt>
                <c:pt idx="3">
                  <c:v>109</c:v>
                </c:pt>
                <c:pt idx="4">
                  <c:v>148</c:v>
                </c:pt>
                <c:pt idx="5">
                  <c:v>98</c:v>
                </c:pt>
                <c:pt idx="6">
                  <c:v>82</c:v>
                </c:pt>
                <c:pt idx="7">
                  <c:v>86</c:v>
                </c:pt>
                <c:pt idx="8">
                  <c:v>53</c:v>
                </c:pt>
                <c:pt idx="9">
                  <c:v>83</c:v>
                </c:pt>
                <c:pt idx="10">
                  <c:v>44</c:v>
                </c:pt>
                <c:pt idx="11">
                  <c:v>36</c:v>
                </c:pt>
                <c:pt idx="12">
                  <c:v>6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E2-4C4C-BC81-F295DB5C82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9.54'!$S$83:$S$90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9.54'!$Y$83:$Y$90</c:f>
              <c:numCache>
                <c:formatCode>#,##0</c:formatCode>
                <c:ptCount val="8"/>
                <c:pt idx="0">
                  <c:v>37</c:v>
                </c:pt>
                <c:pt idx="1">
                  <c:v>70</c:v>
                </c:pt>
                <c:pt idx="2">
                  <c:v>84</c:v>
                </c:pt>
                <c:pt idx="3">
                  <c:v>44</c:v>
                </c:pt>
                <c:pt idx="4">
                  <c:v>27</c:v>
                </c:pt>
                <c:pt idx="5">
                  <c:v>27</c:v>
                </c:pt>
                <c:pt idx="6">
                  <c:v>74</c:v>
                </c:pt>
                <c:pt idx="7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F7-4189-B13F-7C53211C3F64}"/>
            </c:ext>
          </c:extLst>
        </c:ser>
        <c:ser>
          <c:idx val="1"/>
          <c:order val="1"/>
          <c:tx>
            <c:strRef>
              <c:f>'Table 9.54'!$S$92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9.54'!$S$83:$S$90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9.54'!$Y$93:$Y$100</c:f>
              <c:numCache>
                <c:formatCode>#,##0</c:formatCode>
                <c:ptCount val="8"/>
                <c:pt idx="0">
                  <c:v>47</c:v>
                </c:pt>
                <c:pt idx="1">
                  <c:v>82</c:v>
                </c:pt>
                <c:pt idx="2">
                  <c:v>16</c:v>
                </c:pt>
                <c:pt idx="3">
                  <c:v>149</c:v>
                </c:pt>
                <c:pt idx="4">
                  <c:v>93</c:v>
                </c:pt>
                <c:pt idx="5">
                  <c:v>57</c:v>
                </c:pt>
                <c:pt idx="6">
                  <c:v>0</c:v>
                </c:pt>
                <c:pt idx="7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F7-4189-B13F-7C53211C3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9.54'!$S$1</c:f>
              <c:strCache>
                <c:ptCount val="1"/>
                <c:pt idx="0">
                  <c:v>Northern Peninsula Area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9.54'!$U$8:$Y$8</c:f>
              <c:numCache>
                <c:formatCode>#,##0</c:formatCode>
                <c:ptCount val="5"/>
                <c:pt idx="1">
                  <c:v>32680.46</c:v>
                </c:pt>
                <c:pt idx="2">
                  <c:v>30122</c:v>
                </c:pt>
                <c:pt idx="3">
                  <c:v>30987.06</c:v>
                </c:pt>
                <c:pt idx="4">
                  <c:v>36339.800000000003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31-409C-9EF0-76237841AFE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31-409C-9EF0-76237841AF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9.54'!$S$4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9.54'!$V$4:$Z$4</c:f>
              <c:numCache>
                <c:formatCode>#,##0</c:formatCode>
                <c:ptCount val="5"/>
                <c:pt idx="0">
                  <c:v>1115</c:v>
                </c:pt>
                <c:pt idx="1">
                  <c:v>1383</c:v>
                </c:pt>
                <c:pt idx="2">
                  <c:v>1361</c:v>
                </c:pt>
                <c:pt idx="3">
                  <c:v>1617</c:v>
                </c:pt>
                <c:pt idx="4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4D-4EAB-9D91-9A4509882F00}"/>
            </c:ext>
          </c:extLst>
        </c:ser>
        <c:ser>
          <c:idx val="1"/>
          <c:order val="1"/>
          <c:tx>
            <c:strRef>
              <c:f>'Table 9.54'!$S$7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9.54'!$V$7:$Z$7</c:f>
              <c:numCache>
                <c:formatCode>#,##0</c:formatCode>
                <c:ptCount val="5"/>
                <c:pt idx="0">
                  <c:v>839</c:v>
                </c:pt>
                <c:pt idx="1">
                  <c:v>1018</c:v>
                </c:pt>
                <c:pt idx="2">
                  <c:v>1007</c:v>
                </c:pt>
                <c:pt idx="3">
                  <c:v>1135</c:v>
                </c:pt>
                <c:pt idx="4">
                  <c:v>1110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4D-4EAB-9D91-9A4509882F00}"/>
            </c:ext>
          </c:extLst>
        </c:ser>
        <c:ser>
          <c:idx val="2"/>
          <c:order val="2"/>
          <c:tx>
            <c:strRef>
              <c:f>'Table 9.54'!$S$11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9.54'!$V$11:$Z$11</c:f>
              <c:numCache>
                <c:formatCode>#,##0</c:formatCode>
                <c:ptCount val="5"/>
                <c:pt idx="0">
                  <c:v>1087</c:v>
                </c:pt>
                <c:pt idx="1">
                  <c:v>1344</c:v>
                </c:pt>
                <c:pt idx="2">
                  <c:v>1319</c:v>
                </c:pt>
                <c:pt idx="3">
                  <c:v>1579</c:v>
                </c:pt>
                <c:pt idx="4">
                  <c:v>1446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4D-4EAB-9D91-9A4509882F00}"/>
            </c:ext>
          </c:extLst>
        </c:ser>
        <c:ser>
          <c:idx val="3"/>
          <c:order val="3"/>
          <c:tx>
            <c:strRef>
              <c:f>'Table 9.54'!$S$12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9.54'!$V$12:$Z$12</c:f>
              <c:numCache>
                <c:formatCode>#,##0</c:formatCode>
                <c:ptCount val="5"/>
                <c:pt idx="0">
                  <c:v>31</c:v>
                </c:pt>
                <c:pt idx="1">
                  <c:v>39</c:v>
                </c:pt>
                <c:pt idx="2">
                  <c:v>41</c:v>
                </c:pt>
                <c:pt idx="3">
                  <c:v>41</c:v>
                </c:pt>
                <c:pt idx="4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54D-4EAB-9D91-9A4509882F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9.54'!$S$1</c:f>
              <c:strCache>
                <c:ptCount val="1"/>
                <c:pt idx="0">
                  <c:v>Northern Peninsula Area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9.54'!$AB$15:$AB$33</c:f>
              <c:numCache>
                <c:formatCode>0.0%</c:formatCode>
                <c:ptCount val="19"/>
                <c:pt idx="0">
                  <c:v>9.3209054593874838E-3</c:v>
                </c:pt>
                <c:pt idx="1">
                  <c:v>3.7949400798934753E-2</c:v>
                </c:pt>
                <c:pt idx="2">
                  <c:v>2.6631158455392811E-3</c:v>
                </c:pt>
                <c:pt idx="3">
                  <c:v>6.6577896138482022E-3</c:v>
                </c:pt>
                <c:pt idx="4">
                  <c:v>0.10452729693741677</c:v>
                </c:pt>
                <c:pt idx="5">
                  <c:v>7.3235685752330226E-3</c:v>
                </c:pt>
                <c:pt idx="6">
                  <c:v>8.9214380825565917E-2</c:v>
                </c:pt>
                <c:pt idx="7">
                  <c:v>6.92410119840213E-2</c:v>
                </c:pt>
                <c:pt idx="8">
                  <c:v>2.8628495339547269E-2</c:v>
                </c:pt>
                <c:pt idx="9">
                  <c:v>0</c:v>
                </c:pt>
                <c:pt idx="10">
                  <c:v>3.9946737683089215E-3</c:v>
                </c:pt>
                <c:pt idx="11">
                  <c:v>7.3235685752330226E-3</c:v>
                </c:pt>
                <c:pt idx="12">
                  <c:v>1.8641810918774968E-2</c:v>
                </c:pt>
                <c:pt idx="13">
                  <c:v>2.4633821571238348E-2</c:v>
                </c:pt>
                <c:pt idx="14">
                  <c:v>0.19374167776298268</c:v>
                </c:pt>
                <c:pt idx="15">
                  <c:v>0.13315579227696406</c:v>
                </c:pt>
                <c:pt idx="16">
                  <c:v>0.22703062583222369</c:v>
                </c:pt>
                <c:pt idx="17">
                  <c:v>0</c:v>
                </c:pt>
                <c:pt idx="18">
                  <c:v>2.1970705725699067E-2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6B-48EC-94A8-FD5DCFBBB82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6B-48EC-94A8-FD5DCFBBB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9.54'!$S$63:$S$79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9.54'!$Z$44:$Z$60</c:f>
              <c:numCache>
                <c:formatCode>#,##0</c:formatCode>
                <c:ptCount val="17"/>
                <c:pt idx="0">
                  <c:v>0</c:v>
                </c:pt>
                <c:pt idx="1">
                  <c:v>7</c:v>
                </c:pt>
                <c:pt idx="2">
                  <c:v>48</c:v>
                </c:pt>
                <c:pt idx="3">
                  <c:v>76</c:v>
                </c:pt>
                <c:pt idx="4">
                  <c:v>126</c:v>
                </c:pt>
                <c:pt idx="5">
                  <c:v>97</c:v>
                </c:pt>
                <c:pt idx="6">
                  <c:v>98</c:v>
                </c:pt>
                <c:pt idx="7">
                  <c:v>58</c:v>
                </c:pt>
                <c:pt idx="8">
                  <c:v>64</c:v>
                </c:pt>
                <c:pt idx="9">
                  <c:v>64</c:v>
                </c:pt>
                <c:pt idx="10">
                  <c:v>51</c:v>
                </c:pt>
                <c:pt idx="11">
                  <c:v>35</c:v>
                </c:pt>
                <c:pt idx="12">
                  <c:v>28</c:v>
                </c:pt>
                <c:pt idx="13">
                  <c:v>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3A-4F6E-A113-3D43C63302E6}"/>
            </c:ext>
          </c:extLst>
        </c:ser>
        <c:ser>
          <c:idx val="1"/>
          <c:order val="1"/>
          <c:tx>
            <c:strRef>
              <c:f>'Table 9.54'!$S$62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9.54'!$S$63:$S$79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9.54'!$Z$63:$Z$79</c:f>
              <c:numCache>
                <c:formatCode>#,##0</c:formatCode>
                <c:ptCount val="17"/>
                <c:pt idx="0">
                  <c:v>0</c:v>
                </c:pt>
                <c:pt idx="1">
                  <c:v>20</c:v>
                </c:pt>
                <c:pt idx="2">
                  <c:v>47</c:v>
                </c:pt>
                <c:pt idx="3">
                  <c:v>87</c:v>
                </c:pt>
                <c:pt idx="4">
                  <c:v>115</c:v>
                </c:pt>
                <c:pt idx="5">
                  <c:v>105</c:v>
                </c:pt>
                <c:pt idx="6">
                  <c:v>71</c:v>
                </c:pt>
                <c:pt idx="7">
                  <c:v>78</c:v>
                </c:pt>
                <c:pt idx="8">
                  <c:v>56</c:v>
                </c:pt>
                <c:pt idx="9">
                  <c:v>76</c:v>
                </c:pt>
                <c:pt idx="10">
                  <c:v>45</c:v>
                </c:pt>
                <c:pt idx="11">
                  <c:v>35</c:v>
                </c:pt>
                <c:pt idx="12">
                  <c:v>4</c:v>
                </c:pt>
                <c:pt idx="13">
                  <c:v>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3A-4F6E-A113-3D43C63302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9.54'!$Z$83:$Z$90</c:f>
              <c:numCache>
                <c:formatCode>#,##0</c:formatCode>
                <c:ptCount val="8"/>
                <c:pt idx="0">
                  <c:v>34</c:v>
                </c:pt>
                <c:pt idx="1">
                  <c:v>51</c:v>
                </c:pt>
                <c:pt idx="2">
                  <c:v>89</c:v>
                </c:pt>
                <c:pt idx="3">
                  <c:v>41</c:v>
                </c:pt>
                <c:pt idx="4">
                  <c:v>25</c:v>
                </c:pt>
                <c:pt idx="5">
                  <c:v>27</c:v>
                </c:pt>
                <c:pt idx="6">
                  <c:v>69</c:v>
                </c:pt>
                <c:pt idx="7">
                  <c:v>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62-4BB6-84D5-D8D1A50FE3C4}"/>
            </c:ext>
          </c:extLst>
        </c:ser>
        <c:ser>
          <c:idx val="1"/>
          <c:order val="1"/>
          <c:tx>
            <c:strRef>
              <c:f>'Table 9.54'!$S$92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9.54'!$S$83:$S$90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9.54'!$Z$93:$Z$100</c:f>
              <c:numCache>
                <c:formatCode>#,##0</c:formatCode>
                <c:ptCount val="8"/>
                <c:pt idx="0">
                  <c:v>53</c:v>
                </c:pt>
                <c:pt idx="1">
                  <c:v>78</c:v>
                </c:pt>
                <c:pt idx="2">
                  <c:v>20</c:v>
                </c:pt>
                <c:pt idx="3">
                  <c:v>150</c:v>
                </c:pt>
                <c:pt idx="4">
                  <c:v>100</c:v>
                </c:pt>
                <c:pt idx="5">
                  <c:v>49</c:v>
                </c:pt>
                <c:pt idx="6">
                  <c:v>0</c:v>
                </c:pt>
                <c:pt idx="7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62-4BB6-84D5-D8D1A50FE3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9.6'!$Y$83:$Y$90</c:f>
              <c:numCache>
                <c:formatCode>#,##0</c:formatCode>
                <c:ptCount val="8"/>
                <c:pt idx="0">
                  <c:v>31</c:v>
                </c:pt>
                <c:pt idx="1">
                  <c:v>22</c:v>
                </c:pt>
                <c:pt idx="2">
                  <c:v>57</c:v>
                </c:pt>
                <c:pt idx="3">
                  <c:v>7</c:v>
                </c:pt>
                <c:pt idx="4">
                  <c:v>5</c:v>
                </c:pt>
                <c:pt idx="5">
                  <c:v>21</c:v>
                </c:pt>
                <c:pt idx="6">
                  <c:v>51</c:v>
                </c:pt>
                <c:pt idx="7">
                  <c:v>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4F-42FF-83B4-14A766F131C0}"/>
            </c:ext>
          </c:extLst>
        </c:ser>
        <c:ser>
          <c:idx val="1"/>
          <c:order val="1"/>
          <c:tx>
            <c:strRef>
              <c:f>'Table 9.6'!$S$92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9.6'!$Y$93:$Y$100</c:f>
              <c:numCache>
                <c:formatCode>#,##0</c:formatCode>
                <c:ptCount val="8"/>
                <c:pt idx="0">
                  <c:v>22</c:v>
                </c:pt>
                <c:pt idx="1">
                  <c:v>76</c:v>
                </c:pt>
                <c:pt idx="2">
                  <c:v>19</c:v>
                </c:pt>
                <c:pt idx="3">
                  <c:v>63</c:v>
                </c:pt>
                <c:pt idx="4">
                  <c:v>70</c:v>
                </c:pt>
                <c:pt idx="5">
                  <c:v>45</c:v>
                </c:pt>
                <c:pt idx="6">
                  <c:v>6</c:v>
                </c:pt>
                <c:pt idx="7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4F-42FF-83B4-14A766F131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9.54'!$S$1</c:f>
              <c:strCache>
                <c:ptCount val="1"/>
                <c:pt idx="0">
                  <c:v>Northern Peninsula Area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9.54'!$V$8:$Z$8</c:f>
              <c:numCache>
                <c:formatCode>#,##0</c:formatCode>
                <c:ptCount val="5"/>
                <c:pt idx="0">
                  <c:v>32680.46</c:v>
                </c:pt>
                <c:pt idx="1">
                  <c:v>30122</c:v>
                </c:pt>
                <c:pt idx="2">
                  <c:v>30987.06</c:v>
                </c:pt>
                <c:pt idx="3">
                  <c:v>36339.800000000003</c:v>
                </c:pt>
                <c:pt idx="4">
                  <c:v>37670.79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FB-4C62-B303-DBC8924A046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42360.26</c:v>
                </c:pt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FB-4C62-B303-DBC8924A0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9.55'!$S$4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9.55'!$U$2:$Y$2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9.55'!$U$4:$Y$4</c:f>
              <c:numCache>
                <c:formatCode>#,##0</c:formatCode>
                <c:ptCount val="5"/>
                <c:pt idx="1">
                  <c:v>614</c:v>
                </c:pt>
                <c:pt idx="2">
                  <c:v>892</c:v>
                </c:pt>
                <c:pt idx="3">
                  <c:v>887</c:v>
                </c:pt>
                <c:pt idx="4">
                  <c:v>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31-4E5A-A630-DBAED55EF684}"/>
            </c:ext>
          </c:extLst>
        </c:ser>
        <c:ser>
          <c:idx val="1"/>
          <c:order val="1"/>
          <c:tx>
            <c:strRef>
              <c:f>'Table 9.55'!$S$7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9.55'!$U$2:$Y$2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9.55'!$U$7:$Y$7</c:f>
              <c:numCache>
                <c:formatCode>#,##0</c:formatCode>
                <c:ptCount val="5"/>
                <c:pt idx="1">
                  <c:v>484</c:v>
                </c:pt>
                <c:pt idx="2">
                  <c:v>661</c:v>
                </c:pt>
                <c:pt idx="3">
                  <c:v>688</c:v>
                </c:pt>
                <c:pt idx="4">
                  <c:v>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31-4E5A-A630-DBAED55EF684}"/>
            </c:ext>
          </c:extLst>
        </c:ser>
        <c:ser>
          <c:idx val="2"/>
          <c:order val="2"/>
          <c:tx>
            <c:strRef>
              <c:f>'Table 9.55'!$S$11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9.55'!$U$2:$Y$2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9.55'!$U$11:$Y$11</c:f>
              <c:numCache>
                <c:formatCode>#,##0</c:formatCode>
                <c:ptCount val="5"/>
                <c:pt idx="1">
                  <c:v>611</c:v>
                </c:pt>
                <c:pt idx="2">
                  <c:v>883</c:v>
                </c:pt>
                <c:pt idx="3">
                  <c:v>879</c:v>
                </c:pt>
                <c:pt idx="4">
                  <c:v>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31-4E5A-A630-DBAED55EF684}"/>
            </c:ext>
          </c:extLst>
        </c:ser>
        <c:ser>
          <c:idx val="3"/>
          <c:order val="3"/>
          <c:tx>
            <c:strRef>
              <c:f>'Table 9.55'!$S$12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9.55'!$U$2:$Y$2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9.55'!$U$12:$Y$12</c:f>
              <c:numCache>
                <c:formatCode>#,##0</c:formatCode>
                <c:ptCount val="5"/>
                <c:pt idx="1">
                  <c:v>7</c:v>
                </c:pt>
                <c:pt idx="2">
                  <c:v>8</c:v>
                </c:pt>
                <c:pt idx="3">
                  <c:v>13</c:v>
                </c:pt>
                <c:pt idx="4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431-4E5A-A630-DBAED55EF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9.55'!$S$1</c:f>
              <c:strCache>
                <c:ptCount val="1"/>
                <c:pt idx="0">
                  <c:v>Palm Island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9.55'!$AB$15:$AB$33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5.0909090909090911E-2</c:v>
                </c:pt>
                <c:pt idx="5">
                  <c:v>0</c:v>
                </c:pt>
                <c:pt idx="6">
                  <c:v>5.6969696969696969E-2</c:v>
                </c:pt>
                <c:pt idx="7">
                  <c:v>1.8181818181818181E-2</c:v>
                </c:pt>
                <c:pt idx="8">
                  <c:v>3.6363636363636364E-3</c:v>
                </c:pt>
                <c:pt idx="9">
                  <c:v>0</c:v>
                </c:pt>
                <c:pt idx="10">
                  <c:v>4.8484848484848485E-3</c:v>
                </c:pt>
                <c:pt idx="11">
                  <c:v>0</c:v>
                </c:pt>
                <c:pt idx="12">
                  <c:v>3.5151515151515149E-2</c:v>
                </c:pt>
                <c:pt idx="13">
                  <c:v>7.8787878787878782E-2</c:v>
                </c:pt>
                <c:pt idx="14">
                  <c:v>0.2496969696969697</c:v>
                </c:pt>
                <c:pt idx="15">
                  <c:v>0.18787878787878787</c:v>
                </c:pt>
                <c:pt idx="16">
                  <c:v>0.1406060606060606</c:v>
                </c:pt>
                <c:pt idx="17">
                  <c:v>0</c:v>
                </c:pt>
                <c:pt idx="18">
                  <c:v>0.15151515151515152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91-4940-A190-4FC1BA334E7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91-4940-A190-4FC1BA334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9.55'!$S$63:$S$79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9.55'!$Y$44:$Y$60</c:f>
              <c:numCache>
                <c:formatCode>#,##0</c:formatCode>
                <c:ptCount val="17"/>
                <c:pt idx="0">
                  <c:v>0</c:v>
                </c:pt>
                <c:pt idx="1">
                  <c:v>5</c:v>
                </c:pt>
                <c:pt idx="2">
                  <c:v>37</c:v>
                </c:pt>
                <c:pt idx="3">
                  <c:v>33</c:v>
                </c:pt>
                <c:pt idx="4">
                  <c:v>47</c:v>
                </c:pt>
                <c:pt idx="5">
                  <c:v>41</c:v>
                </c:pt>
                <c:pt idx="6">
                  <c:v>53</c:v>
                </c:pt>
                <c:pt idx="7">
                  <c:v>41</c:v>
                </c:pt>
                <c:pt idx="8">
                  <c:v>47</c:v>
                </c:pt>
                <c:pt idx="9">
                  <c:v>37</c:v>
                </c:pt>
                <c:pt idx="10">
                  <c:v>38</c:v>
                </c:pt>
                <c:pt idx="11">
                  <c:v>30</c:v>
                </c:pt>
                <c:pt idx="12">
                  <c:v>14</c:v>
                </c:pt>
                <c:pt idx="13">
                  <c:v>6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B-4250-8245-F3CDC0B8B4FE}"/>
            </c:ext>
          </c:extLst>
        </c:ser>
        <c:ser>
          <c:idx val="1"/>
          <c:order val="1"/>
          <c:tx>
            <c:strRef>
              <c:f>'Table 9.55'!$S$62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9.55'!$S$63:$S$79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9.55'!$Y$63:$Y$79</c:f>
              <c:numCache>
                <c:formatCode>#,##0</c:formatCode>
                <c:ptCount val="17"/>
                <c:pt idx="0">
                  <c:v>0</c:v>
                </c:pt>
                <c:pt idx="1">
                  <c:v>7</c:v>
                </c:pt>
                <c:pt idx="2">
                  <c:v>39</c:v>
                </c:pt>
                <c:pt idx="3">
                  <c:v>32</c:v>
                </c:pt>
                <c:pt idx="4">
                  <c:v>64</c:v>
                </c:pt>
                <c:pt idx="5">
                  <c:v>47</c:v>
                </c:pt>
                <c:pt idx="6">
                  <c:v>47</c:v>
                </c:pt>
                <c:pt idx="7">
                  <c:v>43</c:v>
                </c:pt>
                <c:pt idx="8">
                  <c:v>42</c:v>
                </c:pt>
                <c:pt idx="9">
                  <c:v>28</c:v>
                </c:pt>
                <c:pt idx="10">
                  <c:v>35</c:v>
                </c:pt>
                <c:pt idx="11">
                  <c:v>19</c:v>
                </c:pt>
                <c:pt idx="12">
                  <c:v>17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BB-4250-8245-F3CDC0B8B4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9.55'!$S$83:$S$90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9.55'!$Y$83:$Y$90</c:f>
              <c:numCache>
                <c:formatCode>#,##0</c:formatCode>
                <c:ptCount val="8"/>
                <c:pt idx="0">
                  <c:v>17</c:v>
                </c:pt>
                <c:pt idx="1">
                  <c:v>27</c:v>
                </c:pt>
                <c:pt idx="2">
                  <c:v>42</c:v>
                </c:pt>
                <c:pt idx="3">
                  <c:v>72</c:v>
                </c:pt>
                <c:pt idx="4">
                  <c:v>14</c:v>
                </c:pt>
                <c:pt idx="5">
                  <c:v>8</c:v>
                </c:pt>
                <c:pt idx="6">
                  <c:v>27</c:v>
                </c:pt>
                <c:pt idx="7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CC-48AB-81B2-DF0D0207AF09}"/>
            </c:ext>
          </c:extLst>
        </c:ser>
        <c:ser>
          <c:idx val="1"/>
          <c:order val="1"/>
          <c:tx>
            <c:strRef>
              <c:f>'Table 9.55'!$S$92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9.55'!$S$83:$S$90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9.55'!$Y$93:$Y$100</c:f>
              <c:numCache>
                <c:formatCode>#,##0</c:formatCode>
                <c:ptCount val="8"/>
                <c:pt idx="0">
                  <c:v>13</c:v>
                </c:pt>
                <c:pt idx="1">
                  <c:v>58</c:v>
                </c:pt>
                <c:pt idx="2">
                  <c:v>12</c:v>
                </c:pt>
                <c:pt idx="3">
                  <c:v>109</c:v>
                </c:pt>
                <c:pt idx="4">
                  <c:v>41</c:v>
                </c:pt>
                <c:pt idx="5">
                  <c:v>17</c:v>
                </c:pt>
                <c:pt idx="6">
                  <c:v>6</c:v>
                </c:pt>
                <c:pt idx="7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CC-48AB-81B2-DF0D0207AF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9.55'!$S$1</c:f>
              <c:strCache>
                <c:ptCount val="1"/>
                <c:pt idx="0">
                  <c:v>Palm Island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9.55'!$U$8:$Y$8</c:f>
              <c:numCache>
                <c:formatCode>#,##0</c:formatCode>
                <c:ptCount val="5"/>
                <c:pt idx="1">
                  <c:v>38932</c:v>
                </c:pt>
                <c:pt idx="2">
                  <c:v>30751.25</c:v>
                </c:pt>
                <c:pt idx="3">
                  <c:v>34437.660000000003</c:v>
                </c:pt>
                <c:pt idx="4">
                  <c:v>35994.46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B7-42BB-B819-1B35E07A6A3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B7-42BB-B819-1B35E07A6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9.55'!$S$4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9.55'!$V$4:$Z$4</c:f>
              <c:numCache>
                <c:formatCode>#,##0</c:formatCode>
                <c:ptCount val="5"/>
                <c:pt idx="0">
                  <c:v>614</c:v>
                </c:pt>
                <c:pt idx="1">
                  <c:v>892</c:v>
                </c:pt>
                <c:pt idx="2">
                  <c:v>887</c:v>
                </c:pt>
                <c:pt idx="3">
                  <c:v>867</c:v>
                </c:pt>
                <c:pt idx="4">
                  <c:v>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41-4E42-87CD-C10891E92910}"/>
            </c:ext>
          </c:extLst>
        </c:ser>
        <c:ser>
          <c:idx val="1"/>
          <c:order val="1"/>
          <c:tx>
            <c:strRef>
              <c:f>'Table 9.55'!$S$7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9.55'!$V$7:$Z$7</c:f>
              <c:numCache>
                <c:formatCode>#,##0</c:formatCode>
                <c:ptCount val="5"/>
                <c:pt idx="0">
                  <c:v>484</c:v>
                </c:pt>
                <c:pt idx="1">
                  <c:v>661</c:v>
                </c:pt>
                <c:pt idx="2">
                  <c:v>688</c:v>
                </c:pt>
                <c:pt idx="3">
                  <c:v>669</c:v>
                </c:pt>
                <c:pt idx="4">
                  <c:v>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41-4E42-87CD-C10891E92910}"/>
            </c:ext>
          </c:extLst>
        </c:ser>
        <c:ser>
          <c:idx val="2"/>
          <c:order val="2"/>
          <c:tx>
            <c:strRef>
              <c:f>'Table 9.55'!$S$11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9.55'!$V$11:$Z$11</c:f>
              <c:numCache>
                <c:formatCode>#,##0</c:formatCode>
                <c:ptCount val="5"/>
                <c:pt idx="0">
                  <c:v>611</c:v>
                </c:pt>
                <c:pt idx="1">
                  <c:v>883</c:v>
                </c:pt>
                <c:pt idx="2">
                  <c:v>879</c:v>
                </c:pt>
                <c:pt idx="3">
                  <c:v>864</c:v>
                </c:pt>
                <c:pt idx="4">
                  <c:v>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41-4E42-87CD-C10891E92910}"/>
            </c:ext>
          </c:extLst>
        </c:ser>
        <c:ser>
          <c:idx val="3"/>
          <c:order val="3"/>
          <c:tx>
            <c:strRef>
              <c:f>'Table 9.55'!$S$12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9.55'!$V$12:$Z$12</c:f>
              <c:numCache>
                <c:formatCode>#,##0</c:formatCode>
                <c:ptCount val="5"/>
                <c:pt idx="0">
                  <c:v>7</c:v>
                </c:pt>
                <c:pt idx="1">
                  <c:v>8</c:v>
                </c:pt>
                <c:pt idx="2">
                  <c:v>13</c:v>
                </c:pt>
                <c:pt idx="3">
                  <c:v>3</c:v>
                </c:pt>
                <c:pt idx="4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141-4E42-87CD-C10891E92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9.55'!$S$1</c:f>
              <c:strCache>
                <c:ptCount val="1"/>
                <c:pt idx="0">
                  <c:v>Palm Island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9.55'!$AB$15:$AB$33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5.0909090909090911E-2</c:v>
                </c:pt>
                <c:pt idx="5">
                  <c:v>0</c:v>
                </c:pt>
                <c:pt idx="6">
                  <c:v>5.6969696969696969E-2</c:v>
                </c:pt>
                <c:pt idx="7">
                  <c:v>1.8181818181818181E-2</c:v>
                </c:pt>
                <c:pt idx="8">
                  <c:v>3.6363636363636364E-3</c:v>
                </c:pt>
                <c:pt idx="9">
                  <c:v>0</c:v>
                </c:pt>
                <c:pt idx="10">
                  <c:v>4.8484848484848485E-3</c:v>
                </c:pt>
                <c:pt idx="11">
                  <c:v>0</c:v>
                </c:pt>
                <c:pt idx="12">
                  <c:v>3.5151515151515149E-2</c:v>
                </c:pt>
                <c:pt idx="13">
                  <c:v>7.8787878787878782E-2</c:v>
                </c:pt>
                <c:pt idx="14">
                  <c:v>0.2496969696969697</c:v>
                </c:pt>
                <c:pt idx="15">
                  <c:v>0.18787878787878787</c:v>
                </c:pt>
                <c:pt idx="16">
                  <c:v>0.1406060606060606</c:v>
                </c:pt>
                <c:pt idx="17">
                  <c:v>0</c:v>
                </c:pt>
                <c:pt idx="18">
                  <c:v>0.15151515151515152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E5-48B9-8131-9921DF066F3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E5-48B9-8131-9921DF066F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9.55'!$S$63:$S$79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9.55'!$Z$44:$Z$60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38</c:v>
                </c:pt>
                <c:pt idx="3">
                  <c:v>28</c:v>
                </c:pt>
                <c:pt idx="4">
                  <c:v>51</c:v>
                </c:pt>
                <c:pt idx="5">
                  <c:v>47</c:v>
                </c:pt>
                <c:pt idx="6">
                  <c:v>46</c:v>
                </c:pt>
                <c:pt idx="7">
                  <c:v>42</c:v>
                </c:pt>
                <c:pt idx="8">
                  <c:v>35</c:v>
                </c:pt>
                <c:pt idx="9">
                  <c:v>32</c:v>
                </c:pt>
                <c:pt idx="10">
                  <c:v>38</c:v>
                </c:pt>
                <c:pt idx="11">
                  <c:v>23</c:v>
                </c:pt>
                <c:pt idx="12">
                  <c:v>11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AF-4332-8861-9D78B74FE06E}"/>
            </c:ext>
          </c:extLst>
        </c:ser>
        <c:ser>
          <c:idx val="1"/>
          <c:order val="1"/>
          <c:tx>
            <c:strRef>
              <c:f>'Table 9.55'!$S$62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9.55'!$S$63:$S$79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9.55'!$Z$63:$Z$79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35</c:v>
                </c:pt>
                <c:pt idx="3">
                  <c:v>50</c:v>
                </c:pt>
                <c:pt idx="4">
                  <c:v>45</c:v>
                </c:pt>
                <c:pt idx="5">
                  <c:v>54</c:v>
                </c:pt>
                <c:pt idx="6">
                  <c:v>54</c:v>
                </c:pt>
                <c:pt idx="7">
                  <c:v>32</c:v>
                </c:pt>
                <c:pt idx="8">
                  <c:v>42</c:v>
                </c:pt>
                <c:pt idx="9">
                  <c:v>41</c:v>
                </c:pt>
                <c:pt idx="10">
                  <c:v>39</c:v>
                </c:pt>
                <c:pt idx="11">
                  <c:v>28</c:v>
                </c:pt>
                <c:pt idx="12">
                  <c:v>10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AF-4332-8861-9D78B74FE0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9.55'!$Z$83:$Z$90</c:f>
              <c:numCache>
                <c:formatCode>#,##0</c:formatCode>
                <c:ptCount val="8"/>
                <c:pt idx="0">
                  <c:v>16</c:v>
                </c:pt>
                <c:pt idx="1">
                  <c:v>28</c:v>
                </c:pt>
                <c:pt idx="2">
                  <c:v>39</c:v>
                </c:pt>
                <c:pt idx="3">
                  <c:v>53</c:v>
                </c:pt>
                <c:pt idx="4">
                  <c:v>7</c:v>
                </c:pt>
                <c:pt idx="5">
                  <c:v>6</c:v>
                </c:pt>
                <c:pt idx="6">
                  <c:v>21</c:v>
                </c:pt>
                <c:pt idx="7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8F-49C2-BEAC-F6AC57821A76}"/>
            </c:ext>
          </c:extLst>
        </c:ser>
        <c:ser>
          <c:idx val="1"/>
          <c:order val="1"/>
          <c:tx>
            <c:strRef>
              <c:f>'Table 9.55'!$S$92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9.55'!$S$83:$S$90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9.55'!$Z$93:$Z$100</c:f>
              <c:numCache>
                <c:formatCode>#,##0</c:formatCode>
                <c:ptCount val="8"/>
                <c:pt idx="0">
                  <c:v>8</c:v>
                </c:pt>
                <c:pt idx="1">
                  <c:v>65</c:v>
                </c:pt>
                <c:pt idx="2">
                  <c:v>5</c:v>
                </c:pt>
                <c:pt idx="3">
                  <c:v>116</c:v>
                </c:pt>
                <c:pt idx="4">
                  <c:v>38</c:v>
                </c:pt>
                <c:pt idx="5">
                  <c:v>19</c:v>
                </c:pt>
                <c:pt idx="6">
                  <c:v>4</c:v>
                </c:pt>
                <c:pt idx="7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8F-49C2-BEAC-F6AC57821A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9.6'!$S$1</c:f>
              <c:strCache>
                <c:ptCount val="1"/>
                <c:pt idx="0">
                  <c:v>Blackall-Tambo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9.6'!$U$8:$Y$8</c:f>
              <c:numCache>
                <c:formatCode>#,##0</c:formatCode>
                <c:ptCount val="5"/>
                <c:pt idx="1">
                  <c:v>32008</c:v>
                </c:pt>
                <c:pt idx="2">
                  <c:v>32979.5</c:v>
                </c:pt>
                <c:pt idx="3">
                  <c:v>35357.5</c:v>
                </c:pt>
                <c:pt idx="4">
                  <c:v>35773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C9-408C-B8DC-863B068F952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C9-408C-B8DC-863B068F95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9.55'!$S$1</c:f>
              <c:strCache>
                <c:ptCount val="1"/>
                <c:pt idx="0">
                  <c:v>Palm Island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9.55'!$V$8:$Z$8</c:f>
              <c:numCache>
                <c:formatCode>#,##0</c:formatCode>
                <c:ptCount val="5"/>
                <c:pt idx="0">
                  <c:v>38932</c:v>
                </c:pt>
                <c:pt idx="1">
                  <c:v>30751.25</c:v>
                </c:pt>
                <c:pt idx="2">
                  <c:v>34437.660000000003</c:v>
                </c:pt>
                <c:pt idx="3">
                  <c:v>35994.46</c:v>
                </c:pt>
                <c:pt idx="4">
                  <c:v>32433.94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C7-4DD4-B42C-C4AED6A901A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42360.26</c:v>
                </c:pt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C7-4DD4-B42C-C4AED6A901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9.56'!$S$4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9.56'!$U$2:$Y$2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9.56'!$U$4:$Y$4</c:f>
              <c:numCache>
                <c:formatCode>#,##0</c:formatCode>
                <c:ptCount val="5"/>
                <c:pt idx="1">
                  <c:v>943</c:v>
                </c:pt>
                <c:pt idx="2">
                  <c:v>1054</c:v>
                </c:pt>
                <c:pt idx="3">
                  <c:v>1230</c:v>
                </c:pt>
                <c:pt idx="4">
                  <c:v>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81-4873-A24E-959EB1B6897E}"/>
            </c:ext>
          </c:extLst>
        </c:ser>
        <c:ser>
          <c:idx val="1"/>
          <c:order val="1"/>
          <c:tx>
            <c:strRef>
              <c:f>'Table 9.56'!$S$7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9.56'!$U$2:$Y$2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9.56'!$U$7:$Y$7</c:f>
              <c:numCache>
                <c:formatCode>#,##0</c:formatCode>
                <c:ptCount val="5"/>
                <c:pt idx="1">
                  <c:v>646</c:v>
                </c:pt>
                <c:pt idx="2">
                  <c:v>707</c:v>
                </c:pt>
                <c:pt idx="3">
                  <c:v>813</c:v>
                </c:pt>
                <c:pt idx="4">
                  <c:v>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81-4873-A24E-959EB1B6897E}"/>
            </c:ext>
          </c:extLst>
        </c:ser>
        <c:ser>
          <c:idx val="2"/>
          <c:order val="2"/>
          <c:tx>
            <c:strRef>
              <c:f>'Table 9.56'!$S$11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9.56'!$U$2:$Y$2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9.56'!$U$11:$Y$11</c:f>
              <c:numCache>
                <c:formatCode>#,##0</c:formatCode>
                <c:ptCount val="5"/>
                <c:pt idx="1">
                  <c:v>758</c:v>
                </c:pt>
                <c:pt idx="2">
                  <c:v>850</c:v>
                </c:pt>
                <c:pt idx="3">
                  <c:v>973</c:v>
                </c:pt>
                <c:pt idx="4">
                  <c:v>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81-4873-A24E-959EB1B6897E}"/>
            </c:ext>
          </c:extLst>
        </c:ser>
        <c:ser>
          <c:idx val="3"/>
          <c:order val="3"/>
          <c:tx>
            <c:strRef>
              <c:f>'Table 9.56'!$S$12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9.56'!$U$2:$Y$2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9.56'!$U$12:$Y$12</c:f>
              <c:numCache>
                <c:formatCode>#,##0</c:formatCode>
                <c:ptCount val="5"/>
                <c:pt idx="1">
                  <c:v>186</c:v>
                </c:pt>
                <c:pt idx="2">
                  <c:v>204</c:v>
                </c:pt>
                <c:pt idx="3">
                  <c:v>256</c:v>
                </c:pt>
                <c:pt idx="4">
                  <c:v>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F81-4873-A24E-959EB1B689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9.56'!$S$1</c:f>
              <c:strCache>
                <c:ptCount val="1"/>
                <c:pt idx="0">
                  <c:v>Paroo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9.56'!$AB$15:$AB$33</c:f>
              <c:numCache>
                <c:formatCode>0.0%</c:formatCode>
                <c:ptCount val="19"/>
                <c:pt idx="0">
                  <c:v>0.18398637137989779</c:v>
                </c:pt>
                <c:pt idx="1">
                  <c:v>8.5178875638841564E-3</c:v>
                </c:pt>
                <c:pt idx="2">
                  <c:v>1.3628620102214651E-2</c:v>
                </c:pt>
                <c:pt idx="3">
                  <c:v>1.4480408858603067E-2</c:v>
                </c:pt>
                <c:pt idx="4">
                  <c:v>5.4514480408858604E-2</c:v>
                </c:pt>
                <c:pt idx="5">
                  <c:v>2.2146507666098807E-2</c:v>
                </c:pt>
                <c:pt idx="6">
                  <c:v>5.7921635434412269E-2</c:v>
                </c:pt>
                <c:pt idx="7">
                  <c:v>4.5144804088586031E-2</c:v>
                </c:pt>
                <c:pt idx="8">
                  <c:v>2.9812606473594547E-2</c:v>
                </c:pt>
                <c:pt idx="9">
                  <c:v>0</c:v>
                </c:pt>
                <c:pt idx="10">
                  <c:v>1.192504258943782E-2</c:v>
                </c:pt>
                <c:pt idx="11">
                  <c:v>3.6626916524701875E-2</c:v>
                </c:pt>
                <c:pt idx="12">
                  <c:v>2.7257240204429302E-2</c:v>
                </c:pt>
                <c:pt idx="13">
                  <c:v>3.1516183986371377E-2</c:v>
                </c:pt>
                <c:pt idx="14">
                  <c:v>0.13032367972742759</c:v>
                </c:pt>
                <c:pt idx="15">
                  <c:v>7.5809199318568998E-2</c:v>
                </c:pt>
                <c:pt idx="16">
                  <c:v>0.12095400340715502</c:v>
                </c:pt>
                <c:pt idx="17">
                  <c:v>6.8143100511073255E-3</c:v>
                </c:pt>
                <c:pt idx="18">
                  <c:v>4.3441226575809198E-2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9F-43E4-9DB2-A6A27DB7B4D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9F-43E4-9DB2-A6A27DB7B4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9.56'!$S$63:$S$79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9.56'!$Y$44:$Y$60</c:f>
              <c:numCache>
                <c:formatCode>#,##0</c:formatCode>
                <c:ptCount val="17"/>
                <c:pt idx="0">
                  <c:v>0</c:v>
                </c:pt>
                <c:pt idx="1">
                  <c:v>8</c:v>
                </c:pt>
                <c:pt idx="2">
                  <c:v>24</c:v>
                </c:pt>
                <c:pt idx="3">
                  <c:v>38</c:v>
                </c:pt>
                <c:pt idx="4">
                  <c:v>106</c:v>
                </c:pt>
                <c:pt idx="5">
                  <c:v>45</c:v>
                </c:pt>
                <c:pt idx="6">
                  <c:v>46</c:v>
                </c:pt>
                <c:pt idx="7">
                  <c:v>34</c:v>
                </c:pt>
                <c:pt idx="8">
                  <c:v>41</c:v>
                </c:pt>
                <c:pt idx="9">
                  <c:v>45</c:v>
                </c:pt>
                <c:pt idx="10">
                  <c:v>57</c:v>
                </c:pt>
                <c:pt idx="11">
                  <c:v>64</c:v>
                </c:pt>
                <c:pt idx="12">
                  <c:v>22</c:v>
                </c:pt>
                <c:pt idx="13">
                  <c:v>7</c:v>
                </c:pt>
                <c:pt idx="14">
                  <c:v>9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87-4C20-8631-CBEA725EBA56}"/>
            </c:ext>
          </c:extLst>
        </c:ser>
        <c:ser>
          <c:idx val="1"/>
          <c:order val="1"/>
          <c:tx>
            <c:strRef>
              <c:f>'Table 9.56'!$S$62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9.56'!$S$63:$S$79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9.56'!$Y$63:$Y$79</c:f>
              <c:numCache>
                <c:formatCode>#,##0</c:formatCode>
                <c:ptCount val="17"/>
                <c:pt idx="0">
                  <c:v>0</c:v>
                </c:pt>
                <c:pt idx="1">
                  <c:v>9</c:v>
                </c:pt>
                <c:pt idx="2">
                  <c:v>31</c:v>
                </c:pt>
                <c:pt idx="3">
                  <c:v>31</c:v>
                </c:pt>
                <c:pt idx="4">
                  <c:v>55</c:v>
                </c:pt>
                <c:pt idx="5">
                  <c:v>60</c:v>
                </c:pt>
                <c:pt idx="6">
                  <c:v>52</c:v>
                </c:pt>
                <c:pt idx="7">
                  <c:v>44</c:v>
                </c:pt>
                <c:pt idx="8">
                  <c:v>62</c:v>
                </c:pt>
                <c:pt idx="9">
                  <c:v>54</c:v>
                </c:pt>
                <c:pt idx="10">
                  <c:v>53</c:v>
                </c:pt>
                <c:pt idx="11">
                  <c:v>52</c:v>
                </c:pt>
                <c:pt idx="12">
                  <c:v>29</c:v>
                </c:pt>
                <c:pt idx="13">
                  <c:v>12</c:v>
                </c:pt>
                <c:pt idx="14">
                  <c:v>3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87-4C20-8631-CBEA725EB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9.56'!$S$83:$S$90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9.56'!$Y$83:$Y$90</c:f>
              <c:numCache>
                <c:formatCode>#,##0</c:formatCode>
                <c:ptCount val="8"/>
                <c:pt idx="0">
                  <c:v>28</c:v>
                </c:pt>
                <c:pt idx="1">
                  <c:v>14</c:v>
                </c:pt>
                <c:pt idx="2">
                  <c:v>51</c:v>
                </c:pt>
                <c:pt idx="3">
                  <c:v>25</c:v>
                </c:pt>
                <c:pt idx="4">
                  <c:v>6</c:v>
                </c:pt>
                <c:pt idx="5">
                  <c:v>5</c:v>
                </c:pt>
                <c:pt idx="6">
                  <c:v>38</c:v>
                </c:pt>
                <c:pt idx="7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28-4988-B360-9991A4AF3809}"/>
            </c:ext>
          </c:extLst>
        </c:ser>
        <c:ser>
          <c:idx val="1"/>
          <c:order val="1"/>
          <c:tx>
            <c:strRef>
              <c:f>'Table 9.56'!$S$92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9.56'!$S$83:$S$90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9.56'!$Y$93:$Y$100</c:f>
              <c:numCache>
                <c:formatCode>#,##0</c:formatCode>
                <c:ptCount val="8"/>
                <c:pt idx="0">
                  <c:v>29</c:v>
                </c:pt>
                <c:pt idx="1">
                  <c:v>55</c:v>
                </c:pt>
                <c:pt idx="2">
                  <c:v>10</c:v>
                </c:pt>
                <c:pt idx="3">
                  <c:v>76</c:v>
                </c:pt>
                <c:pt idx="4">
                  <c:v>39</c:v>
                </c:pt>
                <c:pt idx="5">
                  <c:v>33</c:v>
                </c:pt>
                <c:pt idx="6">
                  <c:v>3</c:v>
                </c:pt>
                <c:pt idx="7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28-4988-B360-9991A4AF3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9.56'!$S$1</c:f>
              <c:strCache>
                <c:ptCount val="1"/>
                <c:pt idx="0">
                  <c:v>Paroo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9.56'!$U$8:$Y$8</c:f>
              <c:numCache>
                <c:formatCode>#,##0</c:formatCode>
                <c:ptCount val="5"/>
                <c:pt idx="1">
                  <c:v>31283.25</c:v>
                </c:pt>
                <c:pt idx="2">
                  <c:v>32883.29</c:v>
                </c:pt>
                <c:pt idx="3">
                  <c:v>33966</c:v>
                </c:pt>
                <c:pt idx="4">
                  <c:v>35802.07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B8-4892-A0DC-8639D7020D6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B8-4892-A0DC-8639D7020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9.56'!$S$4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9.56'!$V$4:$Z$4</c:f>
              <c:numCache>
                <c:formatCode>#,##0</c:formatCode>
                <c:ptCount val="5"/>
                <c:pt idx="0">
                  <c:v>943</c:v>
                </c:pt>
                <c:pt idx="1">
                  <c:v>1054</c:v>
                </c:pt>
                <c:pt idx="2">
                  <c:v>1230</c:v>
                </c:pt>
                <c:pt idx="3">
                  <c:v>1082</c:v>
                </c:pt>
                <c:pt idx="4">
                  <c:v>1174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37-4842-9AB9-335551141E07}"/>
            </c:ext>
          </c:extLst>
        </c:ser>
        <c:ser>
          <c:idx val="1"/>
          <c:order val="1"/>
          <c:tx>
            <c:strRef>
              <c:f>'Table 9.56'!$S$7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9.56'!$V$7:$Z$7</c:f>
              <c:numCache>
                <c:formatCode>#,##0</c:formatCode>
                <c:ptCount val="5"/>
                <c:pt idx="0">
                  <c:v>646</c:v>
                </c:pt>
                <c:pt idx="1">
                  <c:v>707</c:v>
                </c:pt>
                <c:pt idx="2">
                  <c:v>813</c:v>
                </c:pt>
                <c:pt idx="3">
                  <c:v>725</c:v>
                </c:pt>
                <c:pt idx="4">
                  <c:v>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37-4842-9AB9-335551141E07}"/>
            </c:ext>
          </c:extLst>
        </c:ser>
        <c:ser>
          <c:idx val="2"/>
          <c:order val="2"/>
          <c:tx>
            <c:strRef>
              <c:f>'Table 9.56'!$S$11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9.56'!$V$11:$Z$11</c:f>
              <c:numCache>
                <c:formatCode>#,##0</c:formatCode>
                <c:ptCount val="5"/>
                <c:pt idx="0">
                  <c:v>758</c:v>
                </c:pt>
                <c:pt idx="1">
                  <c:v>850</c:v>
                </c:pt>
                <c:pt idx="2">
                  <c:v>973</c:v>
                </c:pt>
                <c:pt idx="3">
                  <c:v>881</c:v>
                </c:pt>
                <c:pt idx="4">
                  <c:v>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37-4842-9AB9-335551141E07}"/>
            </c:ext>
          </c:extLst>
        </c:ser>
        <c:ser>
          <c:idx val="3"/>
          <c:order val="3"/>
          <c:tx>
            <c:strRef>
              <c:f>'Table 9.56'!$S$12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9.56'!$V$12:$Z$12</c:f>
              <c:numCache>
                <c:formatCode>#,##0</c:formatCode>
                <c:ptCount val="5"/>
                <c:pt idx="0">
                  <c:v>186</c:v>
                </c:pt>
                <c:pt idx="1">
                  <c:v>204</c:v>
                </c:pt>
                <c:pt idx="2">
                  <c:v>256</c:v>
                </c:pt>
                <c:pt idx="3">
                  <c:v>203</c:v>
                </c:pt>
                <c:pt idx="4">
                  <c:v>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337-4842-9AB9-335551141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9.56'!$S$1</c:f>
              <c:strCache>
                <c:ptCount val="1"/>
                <c:pt idx="0">
                  <c:v>Paroo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9.56'!$AB$15:$AB$33</c:f>
              <c:numCache>
                <c:formatCode>0.0%</c:formatCode>
                <c:ptCount val="19"/>
                <c:pt idx="0">
                  <c:v>0.18398637137989779</c:v>
                </c:pt>
                <c:pt idx="1">
                  <c:v>8.5178875638841564E-3</c:v>
                </c:pt>
                <c:pt idx="2">
                  <c:v>1.3628620102214651E-2</c:v>
                </c:pt>
                <c:pt idx="3">
                  <c:v>1.4480408858603067E-2</c:v>
                </c:pt>
                <c:pt idx="4">
                  <c:v>5.4514480408858604E-2</c:v>
                </c:pt>
                <c:pt idx="5">
                  <c:v>2.2146507666098807E-2</c:v>
                </c:pt>
                <c:pt idx="6">
                  <c:v>5.7921635434412269E-2</c:v>
                </c:pt>
                <c:pt idx="7">
                  <c:v>4.5144804088586031E-2</c:v>
                </c:pt>
                <c:pt idx="8">
                  <c:v>2.9812606473594547E-2</c:v>
                </c:pt>
                <c:pt idx="9">
                  <c:v>0</c:v>
                </c:pt>
                <c:pt idx="10">
                  <c:v>1.192504258943782E-2</c:v>
                </c:pt>
                <c:pt idx="11">
                  <c:v>3.6626916524701875E-2</c:v>
                </c:pt>
                <c:pt idx="12">
                  <c:v>2.7257240204429302E-2</c:v>
                </c:pt>
                <c:pt idx="13">
                  <c:v>3.1516183986371377E-2</c:v>
                </c:pt>
                <c:pt idx="14">
                  <c:v>0.13032367972742759</c:v>
                </c:pt>
                <c:pt idx="15">
                  <c:v>7.5809199318568998E-2</c:v>
                </c:pt>
                <c:pt idx="16">
                  <c:v>0.12095400340715502</c:v>
                </c:pt>
                <c:pt idx="17">
                  <c:v>6.8143100511073255E-3</c:v>
                </c:pt>
                <c:pt idx="18">
                  <c:v>4.3441226575809198E-2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B8-43A0-8772-7B513BF9812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B8-43A0-8772-7B513BF9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9.56'!$S$63:$S$79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9.56'!$Z$44:$Z$60</c:f>
              <c:numCache>
                <c:formatCode>#,##0</c:formatCode>
                <c:ptCount val="17"/>
                <c:pt idx="0">
                  <c:v>0</c:v>
                </c:pt>
                <c:pt idx="1">
                  <c:v>10</c:v>
                </c:pt>
                <c:pt idx="2">
                  <c:v>24</c:v>
                </c:pt>
                <c:pt idx="3">
                  <c:v>37</c:v>
                </c:pt>
                <c:pt idx="4">
                  <c:v>70</c:v>
                </c:pt>
                <c:pt idx="5">
                  <c:v>65</c:v>
                </c:pt>
                <c:pt idx="6">
                  <c:v>46</c:v>
                </c:pt>
                <c:pt idx="7">
                  <c:v>43</c:v>
                </c:pt>
                <c:pt idx="8">
                  <c:v>54</c:v>
                </c:pt>
                <c:pt idx="9">
                  <c:v>53</c:v>
                </c:pt>
                <c:pt idx="10">
                  <c:v>68</c:v>
                </c:pt>
                <c:pt idx="11">
                  <c:v>40</c:v>
                </c:pt>
                <c:pt idx="12">
                  <c:v>36</c:v>
                </c:pt>
                <c:pt idx="13">
                  <c:v>19</c:v>
                </c:pt>
                <c:pt idx="14">
                  <c:v>13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33-4599-9EC5-BD1C16D53066}"/>
            </c:ext>
          </c:extLst>
        </c:ser>
        <c:ser>
          <c:idx val="1"/>
          <c:order val="1"/>
          <c:tx>
            <c:strRef>
              <c:f>'Table 9.56'!$S$62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9.56'!$S$63:$S$79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9.56'!$Z$63:$Z$79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39</c:v>
                </c:pt>
                <c:pt idx="3">
                  <c:v>50</c:v>
                </c:pt>
                <c:pt idx="4">
                  <c:v>76</c:v>
                </c:pt>
                <c:pt idx="5">
                  <c:v>64</c:v>
                </c:pt>
                <c:pt idx="6">
                  <c:v>52</c:v>
                </c:pt>
                <c:pt idx="7">
                  <c:v>40</c:v>
                </c:pt>
                <c:pt idx="8">
                  <c:v>73</c:v>
                </c:pt>
                <c:pt idx="9">
                  <c:v>52</c:v>
                </c:pt>
                <c:pt idx="10">
                  <c:v>61</c:v>
                </c:pt>
                <c:pt idx="11">
                  <c:v>55</c:v>
                </c:pt>
                <c:pt idx="12">
                  <c:v>29</c:v>
                </c:pt>
                <c:pt idx="13">
                  <c:v>18</c:v>
                </c:pt>
                <c:pt idx="14">
                  <c:v>3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33-4599-9EC5-BD1C16D530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9.56'!$Z$83:$Z$90</c:f>
              <c:numCache>
                <c:formatCode>#,##0</c:formatCode>
                <c:ptCount val="8"/>
                <c:pt idx="0">
                  <c:v>37</c:v>
                </c:pt>
                <c:pt idx="1">
                  <c:v>9</c:v>
                </c:pt>
                <c:pt idx="2">
                  <c:v>50</c:v>
                </c:pt>
                <c:pt idx="3">
                  <c:v>24</c:v>
                </c:pt>
                <c:pt idx="4">
                  <c:v>9</c:v>
                </c:pt>
                <c:pt idx="5">
                  <c:v>9</c:v>
                </c:pt>
                <c:pt idx="6">
                  <c:v>37</c:v>
                </c:pt>
                <c:pt idx="7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D3-46BB-821E-A6DD6158611F}"/>
            </c:ext>
          </c:extLst>
        </c:ser>
        <c:ser>
          <c:idx val="1"/>
          <c:order val="1"/>
          <c:tx>
            <c:strRef>
              <c:f>'Table 9.56'!$S$92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9.56'!$S$83:$S$90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9.56'!$Z$93:$Z$100</c:f>
              <c:numCache>
                <c:formatCode>#,##0</c:formatCode>
                <c:ptCount val="8"/>
                <c:pt idx="0">
                  <c:v>27</c:v>
                </c:pt>
                <c:pt idx="1">
                  <c:v>57</c:v>
                </c:pt>
                <c:pt idx="2">
                  <c:v>8</c:v>
                </c:pt>
                <c:pt idx="3">
                  <c:v>81</c:v>
                </c:pt>
                <c:pt idx="4">
                  <c:v>43</c:v>
                </c:pt>
                <c:pt idx="5">
                  <c:v>18</c:v>
                </c:pt>
                <c:pt idx="6">
                  <c:v>4</c:v>
                </c:pt>
                <c:pt idx="7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D3-46BB-821E-A6DD615861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9.6'!$V$4:$Z$4</c:f>
              <c:numCache>
                <c:formatCode>#,##0</c:formatCode>
                <c:ptCount val="5"/>
                <c:pt idx="0">
                  <c:v>1164</c:v>
                </c:pt>
                <c:pt idx="1">
                  <c:v>1302</c:v>
                </c:pt>
                <c:pt idx="2">
                  <c:v>1629</c:v>
                </c:pt>
                <c:pt idx="3">
                  <c:v>1398</c:v>
                </c:pt>
                <c:pt idx="4">
                  <c:v>1655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40-4764-B1FC-7B6FB986AFD9}"/>
            </c:ext>
          </c:extLst>
        </c:ser>
        <c:ser>
          <c:idx val="1"/>
          <c:order val="1"/>
          <c:tx>
            <c:strRef>
              <c:f>'Table 9.6'!$S$7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9.6'!$V$7:$Z$7</c:f>
              <c:numCache>
                <c:formatCode>#,##0</c:formatCode>
                <c:ptCount val="5"/>
                <c:pt idx="0">
                  <c:v>797</c:v>
                </c:pt>
                <c:pt idx="1">
                  <c:v>878</c:v>
                </c:pt>
                <c:pt idx="2">
                  <c:v>1123</c:v>
                </c:pt>
                <c:pt idx="3">
                  <c:v>954</c:v>
                </c:pt>
                <c:pt idx="4">
                  <c:v>1100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40-4764-B1FC-7B6FB986AFD9}"/>
            </c:ext>
          </c:extLst>
        </c:ser>
        <c:ser>
          <c:idx val="2"/>
          <c:order val="2"/>
          <c:tx>
            <c:strRef>
              <c:f>'Table 9.6'!$S$11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9.6'!$V$11:$Z$11</c:f>
              <c:numCache>
                <c:formatCode>#,##0</c:formatCode>
                <c:ptCount val="5"/>
                <c:pt idx="0">
                  <c:v>906</c:v>
                </c:pt>
                <c:pt idx="1">
                  <c:v>1004</c:v>
                </c:pt>
                <c:pt idx="2">
                  <c:v>1159</c:v>
                </c:pt>
                <c:pt idx="3">
                  <c:v>1064</c:v>
                </c:pt>
                <c:pt idx="4">
                  <c:v>1232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40-4764-B1FC-7B6FB986AFD9}"/>
            </c:ext>
          </c:extLst>
        </c:ser>
        <c:ser>
          <c:idx val="3"/>
          <c:order val="3"/>
          <c:tx>
            <c:strRef>
              <c:f>'Table 9.6'!$S$12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9.6'!$V$12:$Z$12</c:f>
              <c:numCache>
                <c:formatCode>#,##0</c:formatCode>
                <c:ptCount val="5"/>
                <c:pt idx="0">
                  <c:v>263</c:v>
                </c:pt>
                <c:pt idx="1">
                  <c:v>298</c:v>
                </c:pt>
                <c:pt idx="2">
                  <c:v>469</c:v>
                </c:pt>
                <c:pt idx="3">
                  <c:v>334</c:v>
                </c:pt>
                <c:pt idx="4">
                  <c:v>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40-4764-B1FC-7B6FB986AF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9.56'!$S$1</c:f>
              <c:strCache>
                <c:ptCount val="1"/>
                <c:pt idx="0">
                  <c:v>Paroo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9.56'!$V$8:$Z$8</c:f>
              <c:numCache>
                <c:formatCode>#,##0</c:formatCode>
                <c:ptCount val="5"/>
                <c:pt idx="0">
                  <c:v>31283.25</c:v>
                </c:pt>
                <c:pt idx="1">
                  <c:v>32883.29</c:v>
                </c:pt>
                <c:pt idx="2">
                  <c:v>33966</c:v>
                </c:pt>
                <c:pt idx="3">
                  <c:v>35802.07</c:v>
                </c:pt>
                <c:pt idx="4">
                  <c:v>37750.57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D3-484D-AC51-B45698D515B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42360.26</c:v>
                </c:pt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D3-484D-AC51-B45698D515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9.57'!$S$4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9.57'!$U$2:$Y$2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9.57'!$U$4:$Y$4</c:f>
              <c:numCache>
                <c:formatCode>#,##0</c:formatCode>
                <c:ptCount val="5"/>
                <c:pt idx="1">
                  <c:v>390</c:v>
                </c:pt>
                <c:pt idx="2">
                  <c:v>428</c:v>
                </c:pt>
                <c:pt idx="3">
                  <c:v>336</c:v>
                </c:pt>
                <c:pt idx="4">
                  <c:v>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25-4A2A-ACF5-FF6808DB5A47}"/>
            </c:ext>
          </c:extLst>
        </c:ser>
        <c:ser>
          <c:idx val="1"/>
          <c:order val="1"/>
          <c:tx>
            <c:strRef>
              <c:f>'Table 9.57'!$S$7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9.57'!$U$2:$Y$2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9.57'!$U$7:$Y$7</c:f>
              <c:numCache>
                <c:formatCode>#,##0</c:formatCode>
                <c:ptCount val="5"/>
                <c:pt idx="1">
                  <c:v>286</c:v>
                </c:pt>
                <c:pt idx="2">
                  <c:v>297</c:v>
                </c:pt>
                <c:pt idx="3">
                  <c:v>253</c:v>
                </c:pt>
                <c:pt idx="4">
                  <c:v>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25-4A2A-ACF5-FF6808DB5A47}"/>
            </c:ext>
          </c:extLst>
        </c:ser>
        <c:ser>
          <c:idx val="2"/>
          <c:order val="2"/>
          <c:tx>
            <c:strRef>
              <c:f>'Table 9.57'!$S$11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9.57'!$U$2:$Y$2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9.57'!$U$11:$Y$11</c:f>
              <c:numCache>
                <c:formatCode>#,##0</c:formatCode>
                <c:ptCount val="5"/>
                <c:pt idx="1">
                  <c:v>388</c:v>
                </c:pt>
                <c:pt idx="2">
                  <c:v>424</c:v>
                </c:pt>
                <c:pt idx="3">
                  <c:v>334</c:v>
                </c:pt>
                <c:pt idx="4">
                  <c:v>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25-4A2A-ACF5-FF6808DB5A47}"/>
            </c:ext>
          </c:extLst>
        </c:ser>
        <c:ser>
          <c:idx val="3"/>
          <c:order val="3"/>
          <c:tx>
            <c:strRef>
              <c:f>'Table 9.57'!$S$12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9.57'!$U$2:$Y$2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9.57'!$U$12:$Y$12</c:f>
              <c:numCache>
                <c:formatCode>#,##0</c:formatCode>
                <c:ptCount val="5"/>
                <c:pt idx="1">
                  <c:v>0</c:v>
                </c:pt>
                <c:pt idx="2">
                  <c:v>6</c:v>
                </c:pt>
                <c:pt idx="3">
                  <c:v>6</c:v>
                </c:pt>
                <c:pt idx="4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F25-4A2A-ACF5-FF6808DB5A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9.57'!$S$1</c:f>
              <c:strCache>
                <c:ptCount val="1"/>
                <c:pt idx="0">
                  <c:v>Pormpuraaw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9.57'!$AB$15:$AB$33</c:f>
              <c:numCache>
                <c:formatCode>0.0%</c:formatCode>
                <c:ptCount val="19"/>
                <c:pt idx="0">
                  <c:v>1.7412935323383085E-2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3.482587064676617E-2</c:v>
                </c:pt>
                <c:pt idx="5">
                  <c:v>0</c:v>
                </c:pt>
                <c:pt idx="6">
                  <c:v>9.7014925373134331E-2</c:v>
                </c:pt>
                <c:pt idx="7">
                  <c:v>2.2388059701492536E-2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4.228855721393035E-2</c:v>
                </c:pt>
                <c:pt idx="14">
                  <c:v>0.24875621890547264</c:v>
                </c:pt>
                <c:pt idx="15">
                  <c:v>9.950248756218906E-2</c:v>
                </c:pt>
                <c:pt idx="16">
                  <c:v>7.2139303482587069E-2</c:v>
                </c:pt>
                <c:pt idx="17">
                  <c:v>9.4527363184079602E-2</c:v>
                </c:pt>
                <c:pt idx="18">
                  <c:v>0.27363184079601988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E9-4D84-B893-3D890DD5241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E9-4D84-B893-3D890DD524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9.57'!$S$63:$S$79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9.57'!$Y$44:$Y$60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11</c:v>
                </c:pt>
                <c:pt idx="3">
                  <c:v>30</c:v>
                </c:pt>
                <c:pt idx="4">
                  <c:v>21</c:v>
                </c:pt>
                <c:pt idx="5">
                  <c:v>12</c:v>
                </c:pt>
                <c:pt idx="6">
                  <c:v>18</c:v>
                </c:pt>
                <c:pt idx="7">
                  <c:v>39</c:v>
                </c:pt>
                <c:pt idx="8">
                  <c:v>25</c:v>
                </c:pt>
                <c:pt idx="9">
                  <c:v>25</c:v>
                </c:pt>
                <c:pt idx="10">
                  <c:v>13</c:v>
                </c:pt>
                <c:pt idx="11">
                  <c:v>8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E8-47AD-AB50-37C00B1B3FDE}"/>
            </c:ext>
          </c:extLst>
        </c:ser>
        <c:ser>
          <c:idx val="1"/>
          <c:order val="1"/>
          <c:tx>
            <c:strRef>
              <c:f>'Table 9.57'!$S$62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9.57'!$S$63:$S$79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9.57'!$Y$63:$Y$79</c:f>
              <c:numCache>
                <c:formatCode>#,##0</c:formatCode>
                <c:ptCount val="17"/>
                <c:pt idx="0">
                  <c:v>0</c:v>
                </c:pt>
                <c:pt idx="1">
                  <c:v>6</c:v>
                </c:pt>
                <c:pt idx="2">
                  <c:v>21</c:v>
                </c:pt>
                <c:pt idx="3">
                  <c:v>11</c:v>
                </c:pt>
                <c:pt idx="4">
                  <c:v>19</c:v>
                </c:pt>
                <c:pt idx="5">
                  <c:v>30</c:v>
                </c:pt>
                <c:pt idx="6">
                  <c:v>27</c:v>
                </c:pt>
                <c:pt idx="7">
                  <c:v>27</c:v>
                </c:pt>
                <c:pt idx="8">
                  <c:v>34</c:v>
                </c:pt>
                <c:pt idx="9">
                  <c:v>23</c:v>
                </c:pt>
                <c:pt idx="10">
                  <c:v>6</c:v>
                </c:pt>
                <c:pt idx="11">
                  <c:v>6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E8-47AD-AB50-37C00B1B3F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9.57'!$S$83:$S$90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9.57'!$Y$83:$Y$90</c:f>
              <c:numCache>
                <c:formatCode>#,##0</c:formatCode>
                <c:ptCount val="8"/>
                <c:pt idx="0">
                  <c:v>12</c:v>
                </c:pt>
                <c:pt idx="1">
                  <c:v>19</c:v>
                </c:pt>
                <c:pt idx="2">
                  <c:v>11</c:v>
                </c:pt>
                <c:pt idx="3">
                  <c:v>32</c:v>
                </c:pt>
                <c:pt idx="4">
                  <c:v>12</c:v>
                </c:pt>
                <c:pt idx="5">
                  <c:v>6</c:v>
                </c:pt>
                <c:pt idx="6">
                  <c:v>0</c:v>
                </c:pt>
                <c:pt idx="7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E0-4612-8EBB-BF9E53F6B1C8}"/>
            </c:ext>
          </c:extLst>
        </c:ser>
        <c:ser>
          <c:idx val="1"/>
          <c:order val="1"/>
          <c:tx>
            <c:strRef>
              <c:f>'Table 9.57'!$S$92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9.57'!$S$83:$S$90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9.57'!$Y$93:$Y$100</c:f>
              <c:numCache>
                <c:formatCode>#,##0</c:formatCode>
                <c:ptCount val="8"/>
                <c:pt idx="0">
                  <c:v>11</c:v>
                </c:pt>
                <c:pt idx="1">
                  <c:v>14</c:v>
                </c:pt>
                <c:pt idx="2">
                  <c:v>0</c:v>
                </c:pt>
                <c:pt idx="3">
                  <c:v>38</c:v>
                </c:pt>
                <c:pt idx="4">
                  <c:v>29</c:v>
                </c:pt>
                <c:pt idx="5">
                  <c:v>7</c:v>
                </c:pt>
                <c:pt idx="6">
                  <c:v>0</c:v>
                </c:pt>
                <c:pt idx="7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E0-4612-8EBB-BF9E53F6B1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9.57'!$S$1</c:f>
              <c:strCache>
                <c:ptCount val="1"/>
                <c:pt idx="0">
                  <c:v>Pormpuraaw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9.57'!$U$8:$Y$8</c:f>
              <c:numCache>
                <c:formatCode>#,##0</c:formatCode>
                <c:ptCount val="5"/>
                <c:pt idx="1">
                  <c:v>23008.09</c:v>
                </c:pt>
                <c:pt idx="2">
                  <c:v>22368</c:v>
                </c:pt>
                <c:pt idx="3">
                  <c:v>27963.94</c:v>
                </c:pt>
                <c:pt idx="4">
                  <c:v>18320.04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48-48FF-8999-9D1ABC68445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48-48FF-8999-9D1ABC684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9.57'!$S$4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9.57'!$V$4:$Z$4</c:f>
              <c:numCache>
                <c:formatCode>#,##0</c:formatCode>
                <c:ptCount val="5"/>
                <c:pt idx="0">
                  <c:v>390</c:v>
                </c:pt>
                <c:pt idx="1">
                  <c:v>428</c:v>
                </c:pt>
                <c:pt idx="2">
                  <c:v>336</c:v>
                </c:pt>
                <c:pt idx="3">
                  <c:v>419</c:v>
                </c:pt>
                <c:pt idx="4">
                  <c:v>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80-428A-81FD-E16CFE2394AB}"/>
            </c:ext>
          </c:extLst>
        </c:ser>
        <c:ser>
          <c:idx val="1"/>
          <c:order val="1"/>
          <c:tx>
            <c:strRef>
              <c:f>'Table 9.57'!$S$7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9.57'!$V$7:$Z$7</c:f>
              <c:numCache>
                <c:formatCode>#,##0</c:formatCode>
                <c:ptCount val="5"/>
                <c:pt idx="0">
                  <c:v>286</c:v>
                </c:pt>
                <c:pt idx="1">
                  <c:v>297</c:v>
                </c:pt>
                <c:pt idx="2">
                  <c:v>253</c:v>
                </c:pt>
                <c:pt idx="3">
                  <c:v>281</c:v>
                </c:pt>
                <c:pt idx="4">
                  <c:v>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80-428A-81FD-E16CFE2394AB}"/>
            </c:ext>
          </c:extLst>
        </c:ser>
        <c:ser>
          <c:idx val="2"/>
          <c:order val="2"/>
          <c:tx>
            <c:strRef>
              <c:f>'Table 9.57'!$S$11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9.57'!$V$11:$Z$11</c:f>
              <c:numCache>
                <c:formatCode>#,##0</c:formatCode>
                <c:ptCount val="5"/>
                <c:pt idx="0">
                  <c:v>388</c:v>
                </c:pt>
                <c:pt idx="1">
                  <c:v>424</c:v>
                </c:pt>
                <c:pt idx="2">
                  <c:v>334</c:v>
                </c:pt>
                <c:pt idx="3">
                  <c:v>408</c:v>
                </c:pt>
                <c:pt idx="4">
                  <c:v>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80-428A-81FD-E16CFE2394AB}"/>
            </c:ext>
          </c:extLst>
        </c:ser>
        <c:ser>
          <c:idx val="3"/>
          <c:order val="3"/>
          <c:tx>
            <c:strRef>
              <c:f>'Table 9.57'!$S$12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9.57'!$V$12:$Z$12</c:f>
              <c:numCache>
                <c:formatCode>#,##0</c:formatCode>
                <c:ptCount val="5"/>
                <c:pt idx="0">
                  <c:v>0</c:v>
                </c:pt>
                <c:pt idx="1">
                  <c:v>6</c:v>
                </c:pt>
                <c:pt idx="2">
                  <c:v>6</c:v>
                </c:pt>
                <c:pt idx="3">
                  <c:v>11</c:v>
                </c:pt>
                <c:pt idx="4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80-428A-81FD-E16CFE2394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9.57'!$S$1</c:f>
              <c:strCache>
                <c:ptCount val="1"/>
                <c:pt idx="0">
                  <c:v>Pormpuraaw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9.57'!$AB$15:$AB$33</c:f>
              <c:numCache>
                <c:formatCode>0.0%</c:formatCode>
                <c:ptCount val="19"/>
                <c:pt idx="0">
                  <c:v>1.7412935323383085E-2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3.482587064676617E-2</c:v>
                </c:pt>
                <c:pt idx="5">
                  <c:v>0</c:v>
                </c:pt>
                <c:pt idx="6">
                  <c:v>9.7014925373134331E-2</c:v>
                </c:pt>
                <c:pt idx="7">
                  <c:v>2.2388059701492536E-2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4.228855721393035E-2</c:v>
                </c:pt>
                <c:pt idx="14">
                  <c:v>0.24875621890547264</c:v>
                </c:pt>
                <c:pt idx="15">
                  <c:v>9.950248756218906E-2</c:v>
                </c:pt>
                <c:pt idx="16">
                  <c:v>7.2139303482587069E-2</c:v>
                </c:pt>
                <c:pt idx="17">
                  <c:v>9.4527363184079602E-2</c:v>
                </c:pt>
                <c:pt idx="18">
                  <c:v>0.27363184079601988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85-4CA4-B55F-51D73F6BD5F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85-4CA4-B55F-51D73F6BD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9.57'!$S$63:$S$79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9.57'!$Z$44:$Z$60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10</c:v>
                </c:pt>
                <c:pt idx="3">
                  <c:v>18</c:v>
                </c:pt>
                <c:pt idx="4">
                  <c:v>19</c:v>
                </c:pt>
                <c:pt idx="5">
                  <c:v>25</c:v>
                </c:pt>
                <c:pt idx="6">
                  <c:v>17</c:v>
                </c:pt>
                <c:pt idx="7">
                  <c:v>23</c:v>
                </c:pt>
                <c:pt idx="8">
                  <c:v>35</c:v>
                </c:pt>
                <c:pt idx="9">
                  <c:v>26</c:v>
                </c:pt>
                <c:pt idx="10">
                  <c:v>16</c:v>
                </c:pt>
                <c:pt idx="11">
                  <c:v>10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87-4203-9C50-220AA551E742}"/>
            </c:ext>
          </c:extLst>
        </c:ser>
        <c:ser>
          <c:idx val="1"/>
          <c:order val="1"/>
          <c:tx>
            <c:strRef>
              <c:f>'Table 9.57'!$S$62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9.57'!$S$63:$S$79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9.57'!$Z$63:$Z$79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8</c:v>
                </c:pt>
                <c:pt idx="3">
                  <c:v>21</c:v>
                </c:pt>
                <c:pt idx="4">
                  <c:v>27</c:v>
                </c:pt>
                <c:pt idx="5">
                  <c:v>34</c:v>
                </c:pt>
                <c:pt idx="6">
                  <c:v>30</c:v>
                </c:pt>
                <c:pt idx="7">
                  <c:v>29</c:v>
                </c:pt>
                <c:pt idx="8">
                  <c:v>23</c:v>
                </c:pt>
                <c:pt idx="9">
                  <c:v>19</c:v>
                </c:pt>
                <c:pt idx="10">
                  <c:v>16</c:v>
                </c:pt>
                <c:pt idx="11">
                  <c:v>5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87-4203-9C50-220AA551E7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9.57'!$Z$83:$Z$90</c:f>
              <c:numCache>
                <c:formatCode>#,##0</c:formatCode>
                <c:ptCount val="8"/>
                <c:pt idx="0">
                  <c:v>14</c:v>
                </c:pt>
                <c:pt idx="1">
                  <c:v>20</c:v>
                </c:pt>
                <c:pt idx="2">
                  <c:v>15</c:v>
                </c:pt>
                <c:pt idx="3">
                  <c:v>28</c:v>
                </c:pt>
                <c:pt idx="4">
                  <c:v>9</c:v>
                </c:pt>
                <c:pt idx="5">
                  <c:v>8</c:v>
                </c:pt>
                <c:pt idx="6">
                  <c:v>0</c:v>
                </c:pt>
                <c:pt idx="7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6F-4BEE-BA10-855F493CD922}"/>
            </c:ext>
          </c:extLst>
        </c:ser>
        <c:ser>
          <c:idx val="1"/>
          <c:order val="1"/>
          <c:tx>
            <c:strRef>
              <c:f>'Table 9.57'!$S$92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9.57'!$S$83:$S$90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9.57'!$Z$93:$Z$100</c:f>
              <c:numCache>
                <c:formatCode>#,##0</c:formatCode>
                <c:ptCount val="8"/>
                <c:pt idx="0">
                  <c:v>3</c:v>
                </c:pt>
                <c:pt idx="1">
                  <c:v>15</c:v>
                </c:pt>
                <c:pt idx="2">
                  <c:v>0</c:v>
                </c:pt>
                <c:pt idx="3">
                  <c:v>42</c:v>
                </c:pt>
                <c:pt idx="4">
                  <c:v>31</c:v>
                </c:pt>
                <c:pt idx="5">
                  <c:v>11</c:v>
                </c:pt>
                <c:pt idx="6">
                  <c:v>0</c:v>
                </c:pt>
                <c:pt idx="7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6F-4BEE-BA10-855F493CD9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9.6'!$S$1</c:f>
              <c:strCache>
                <c:ptCount val="1"/>
                <c:pt idx="0">
                  <c:v>Blackall-Tambo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9.6'!$AB$15:$AB$33</c:f>
              <c:numCache>
                <c:formatCode>0.0%</c:formatCode>
                <c:ptCount val="19"/>
                <c:pt idx="0">
                  <c:v>0.24788902291917975</c:v>
                </c:pt>
                <c:pt idx="1">
                  <c:v>1.3268998793727383E-2</c:v>
                </c:pt>
                <c:pt idx="2">
                  <c:v>1.5681544028950542E-2</c:v>
                </c:pt>
                <c:pt idx="3">
                  <c:v>1.0856453558504222E-2</c:v>
                </c:pt>
                <c:pt idx="4">
                  <c:v>5.7297949336550059E-2</c:v>
                </c:pt>
                <c:pt idx="5">
                  <c:v>3.1966224366706875E-2</c:v>
                </c:pt>
                <c:pt idx="6">
                  <c:v>6.5741857659831121E-2</c:v>
                </c:pt>
                <c:pt idx="7">
                  <c:v>3.9203860072376355E-2</c:v>
                </c:pt>
                <c:pt idx="8">
                  <c:v>3.67913148371532E-2</c:v>
                </c:pt>
                <c:pt idx="9">
                  <c:v>0</c:v>
                </c:pt>
                <c:pt idx="10">
                  <c:v>1.9300361881785282E-2</c:v>
                </c:pt>
                <c:pt idx="11">
                  <c:v>1.6887816646562123E-2</c:v>
                </c:pt>
                <c:pt idx="12">
                  <c:v>2.1712907117008445E-2</c:v>
                </c:pt>
                <c:pt idx="13">
                  <c:v>3.3775633293124246E-2</c:v>
                </c:pt>
                <c:pt idx="14">
                  <c:v>9.6501809408926414E-2</c:v>
                </c:pt>
                <c:pt idx="15">
                  <c:v>6.0313630880579013E-2</c:v>
                </c:pt>
                <c:pt idx="16">
                  <c:v>8.1423401688781663E-2</c:v>
                </c:pt>
                <c:pt idx="17">
                  <c:v>4.2219541616405308E-3</c:v>
                </c:pt>
                <c:pt idx="18">
                  <c:v>1.8094089264173704E-2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9D-40C6-831F-B5B5AF0E97E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9D-40C6-831F-B5B5AF0E97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9.57'!$S$1</c:f>
              <c:strCache>
                <c:ptCount val="1"/>
                <c:pt idx="0">
                  <c:v>Pormpuraaw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9.57'!$V$8:$Z$8</c:f>
              <c:numCache>
                <c:formatCode>#,##0</c:formatCode>
                <c:ptCount val="5"/>
                <c:pt idx="0">
                  <c:v>23008.09</c:v>
                </c:pt>
                <c:pt idx="1">
                  <c:v>22368</c:v>
                </c:pt>
                <c:pt idx="2">
                  <c:v>27963.94</c:v>
                </c:pt>
                <c:pt idx="3">
                  <c:v>18320.04</c:v>
                </c:pt>
                <c:pt idx="4">
                  <c:v>20478.89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E6-4294-9FC7-02A14725467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42360.26</c:v>
                </c:pt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E6-4294-9FC7-02A1472546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9.58'!$S$4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9.58'!$U$2:$Y$2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9.58'!$U$4:$Y$4</c:f>
              <c:numCache>
                <c:formatCode>#,##0</c:formatCode>
                <c:ptCount val="5"/>
                <c:pt idx="1">
                  <c:v>493</c:v>
                </c:pt>
                <c:pt idx="2">
                  <c:v>585</c:v>
                </c:pt>
                <c:pt idx="3">
                  <c:v>794</c:v>
                </c:pt>
                <c:pt idx="4">
                  <c:v>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51-4CBF-9074-6A6F012F243E}"/>
            </c:ext>
          </c:extLst>
        </c:ser>
        <c:ser>
          <c:idx val="1"/>
          <c:order val="1"/>
          <c:tx>
            <c:strRef>
              <c:f>'Table 9.58'!$S$7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9.58'!$U$2:$Y$2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9.58'!$U$7:$Y$7</c:f>
              <c:numCache>
                <c:formatCode>#,##0</c:formatCode>
                <c:ptCount val="5"/>
                <c:pt idx="1">
                  <c:v>344</c:v>
                </c:pt>
                <c:pt idx="2">
                  <c:v>384</c:v>
                </c:pt>
                <c:pt idx="3">
                  <c:v>546</c:v>
                </c:pt>
                <c:pt idx="4">
                  <c:v>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51-4CBF-9074-6A6F012F243E}"/>
            </c:ext>
          </c:extLst>
        </c:ser>
        <c:ser>
          <c:idx val="2"/>
          <c:order val="2"/>
          <c:tx>
            <c:strRef>
              <c:f>'Table 9.58'!$S$11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9.58'!$U$2:$Y$2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9.58'!$U$11:$Y$11</c:f>
              <c:numCache>
                <c:formatCode>#,##0</c:formatCode>
                <c:ptCount val="5"/>
                <c:pt idx="1">
                  <c:v>405</c:v>
                </c:pt>
                <c:pt idx="2">
                  <c:v>471</c:v>
                </c:pt>
                <c:pt idx="3">
                  <c:v>587</c:v>
                </c:pt>
                <c:pt idx="4">
                  <c:v>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51-4CBF-9074-6A6F012F243E}"/>
            </c:ext>
          </c:extLst>
        </c:ser>
        <c:ser>
          <c:idx val="3"/>
          <c:order val="3"/>
          <c:tx>
            <c:strRef>
              <c:f>'Table 9.58'!$S$12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9.58'!$U$2:$Y$2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9.58'!$U$12:$Y$12</c:f>
              <c:numCache>
                <c:formatCode>#,##0</c:formatCode>
                <c:ptCount val="5"/>
                <c:pt idx="1">
                  <c:v>91</c:v>
                </c:pt>
                <c:pt idx="2">
                  <c:v>114</c:v>
                </c:pt>
                <c:pt idx="3">
                  <c:v>210</c:v>
                </c:pt>
                <c:pt idx="4">
                  <c:v>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B51-4CBF-9074-6A6F012F24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9.58'!$S$1</c:f>
              <c:strCache>
                <c:ptCount val="1"/>
                <c:pt idx="0">
                  <c:v>Quilpie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9.58'!$AB$15:$AB$33</c:f>
              <c:numCache>
                <c:formatCode>0.0%</c:formatCode>
                <c:ptCount val="19"/>
                <c:pt idx="0">
                  <c:v>0.20198265179677818</c:v>
                </c:pt>
                <c:pt idx="1">
                  <c:v>8.6741016109045856E-3</c:v>
                </c:pt>
                <c:pt idx="2">
                  <c:v>1.858736059479554E-2</c:v>
                </c:pt>
                <c:pt idx="3">
                  <c:v>1.1152416356877323E-2</c:v>
                </c:pt>
                <c:pt idx="4">
                  <c:v>5.3283767038413879E-2</c:v>
                </c:pt>
                <c:pt idx="5">
                  <c:v>3.4696406443618343E-2</c:v>
                </c:pt>
                <c:pt idx="6">
                  <c:v>5.204460966542751E-2</c:v>
                </c:pt>
                <c:pt idx="7">
                  <c:v>5.0805452292441142E-2</c:v>
                </c:pt>
                <c:pt idx="8">
                  <c:v>5.9479553903345722E-2</c:v>
                </c:pt>
                <c:pt idx="9">
                  <c:v>0</c:v>
                </c:pt>
                <c:pt idx="10">
                  <c:v>2.1065675340768277E-2</c:v>
                </c:pt>
                <c:pt idx="11">
                  <c:v>1.3630731102850062E-2</c:v>
                </c:pt>
                <c:pt idx="12">
                  <c:v>1.9826517967781909E-2</c:v>
                </c:pt>
                <c:pt idx="13">
                  <c:v>3.5935563816604711E-2</c:v>
                </c:pt>
                <c:pt idx="14">
                  <c:v>0.13258983890954151</c:v>
                </c:pt>
                <c:pt idx="15">
                  <c:v>7.434944237918216E-2</c:v>
                </c:pt>
                <c:pt idx="16">
                  <c:v>6.4436183395291197E-2</c:v>
                </c:pt>
                <c:pt idx="17">
                  <c:v>9.9132589838909543E-3</c:v>
                </c:pt>
                <c:pt idx="18">
                  <c:v>2.9739776951672861E-2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29-489D-9804-307B5EA4A64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29-489D-9804-307B5EA4A6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9.58'!$S$63:$S$79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9.58'!$Y$44:$Y$60</c:f>
              <c:numCache>
                <c:formatCode>#,##0</c:formatCode>
                <c:ptCount val="17"/>
                <c:pt idx="0">
                  <c:v>0</c:v>
                </c:pt>
                <c:pt idx="1">
                  <c:v>8</c:v>
                </c:pt>
                <c:pt idx="2">
                  <c:v>17</c:v>
                </c:pt>
                <c:pt idx="3">
                  <c:v>31</c:v>
                </c:pt>
                <c:pt idx="4">
                  <c:v>25</c:v>
                </c:pt>
                <c:pt idx="5">
                  <c:v>46</c:v>
                </c:pt>
                <c:pt idx="6">
                  <c:v>23</c:v>
                </c:pt>
                <c:pt idx="7">
                  <c:v>27</c:v>
                </c:pt>
                <c:pt idx="8">
                  <c:v>22</c:v>
                </c:pt>
                <c:pt idx="9">
                  <c:v>28</c:v>
                </c:pt>
                <c:pt idx="10">
                  <c:v>35</c:v>
                </c:pt>
                <c:pt idx="11">
                  <c:v>22</c:v>
                </c:pt>
                <c:pt idx="12">
                  <c:v>16</c:v>
                </c:pt>
                <c:pt idx="13">
                  <c:v>10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25-4E75-B56C-E4230327E5C7}"/>
            </c:ext>
          </c:extLst>
        </c:ser>
        <c:ser>
          <c:idx val="1"/>
          <c:order val="1"/>
          <c:tx>
            <c:strRef>
              <c:f>'Table 9.58'!$S$62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9.58'!$S$63:$S$79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9.58'!$Y$63:$Y$79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14</c:v>
                </c:pt>
                <c:pt idx="3">
                  <c:v>28</c:v>
                </c:pt>
                <c:pt idx="4">
                  <c:v>38</c:v>
                </c:pt>
                <c:pt idx="5">
                  <c:v>36</c:v>
                </c:pt>
                <c:pt idx="6">
                  <c:v>27</c:v>
                </c:pt>
                <c:pt idx="7">
                  <c:v>17</c:v>
                </c:pt>
                <c:pt idx="8">
                  <c:v>41</c:v>
                </c:pt>
                <c:pt idx="9">
                  <c:v>25</c:v>
                </c:pt>
                <c:pt idx="10">
                  <c:v>27</c:v>
                </c:pt>
                <c:pt idx="11">
                  <c:v>13</c:v>
                </c:pt>
                <c:pt idx="12">
                  <c:v>5</c:v>
                </c:pt>
                <c:pt idx="13">
                  <c:v>6</c:v>
                </c:pt>
                <c:pt idx="14">
                  <c:v>3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25-4E75-B56C-E4230327E5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9.58'!$S$83:$S$90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9.58'!$Y$83:$Y$90</c:f>
              <c:numCache>
                <c:formatCode>#,##0</c:formatCode>
                <c:ptCount val="8"/>
                <c:pt idx="0">
                  <c:v>16</c:v>
                </c:pt>
                <c:pt idx="1">
                  <c:v>8</c:v>
                </c:pt>
                <c:pt idx="2">
                  <c:v>30</c:v>
                </c:pt>
                <c:pt idx="3">
                  <c:v>11</c:v>
                </c:pt>
                <c:pt idx="4">
                  <c:v>6</c:v>
                </c:pt>
                <c:pt idx="5">
                  <c:v>5</c:v>
                </c:pt>
                <c:pt idx="6">
                  <c:v>41</c:v>
                </c:pt>
                <c:pt idx="7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7C-4D34-ABF3-71C7333CC8DA}"/>
            </c:ext>
          </c:extLst>
        </c:ser>
        <c:ser>
          <c:idx val="1"/>
          <c:order val="1"/>
          <c:tx>
            <c:strRef>
              <c:f>'Table 9.58'!$S$92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9.58'!$S$83:$S$90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9.58'!$Y$93:$Y$100</c:f>
              <c:numCache>
                <c:formatCode>#,##0</c:formatCode>
                <c:ptCount val="8"/>
                <c:pt idx="0">
                  <c:v>12</c:v>
                </c:pt>
                <c:pt idx="1">
                  <c:v>25</c:v>
                </c:pt>
                <c:pt idx="2">
                  <c:v>4</c:v>
                </c:pt>
                <c:pt idx="3">
                  <c:v>31</c:v>
                </c:pt>
                <c:pt idx="4">
                  <c:v>33</c:v>
                </c:pt>
                <c:pt idx="5">
                  <c:v>11</c:v>
                </c:pt>
                <c:pt idx="6">
                  <c:v>0</c:v>
                </c:pt>
                <c:pt idx="7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7C-4D34-ABF3-71C7333CC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9.58'!$S$1</c:f>
              <c:strCache>
                <c:ptCount val="1"/>
                <c:pt idx="0">
                  <c:v>Quilpie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9.58'!$U$8:$Y$8</c:f>
              <c:numCache>
                <c:formatCode>#,##0</c:formatCode>
                <c:ptCount val="5"/>
                <c:pt idx="1">
                  <c:v>48076.75</c:v>
                </c:pt>
                <c:pt idx="2">
                  <c:v>42290.26</c:v>
                </c:pt>
                <c:pt idx="3">
                  <c:v>43285</c:v>
                </c:pt>
                <c:pt idx="4">
                  <c:v>45360.56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31-4152-A5AA-56D226F4010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31-4152-A5AA-56D226F40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9.58'!$S$4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9.58'!$V$4:$Z$4</c:f>
              <c:numCache>
                <c:formatCode>#,##0</c:formatCode>
                <c:ptCount val="5"/>
                <c:pt idx="0">
                  <c:v>493</c:v>
                </c:pt>
                <c:pt idx="1">
                  <c:v>585</c:v>
                </c:pt>
                <c:pt idx="2">
                  <c:v>794</c:v>
                </c:pt>
                <c:pt idx="3">
                  <c:v>596</c:v>
                </c:pt>
                <c:pt idx="4">
                  <c:v>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99-43D6-ABD9-8F7A053E451E}"/>
            </c:ext>
          </c:extLst>
        </c:ser>
        <c:ser>
          <c:idx val="1"/>
          <c:order val="1"/>
          <c:tx>
            <c:strRef>
              <c:f>'Table 9.58'!$S$7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9.58'!$V$7:$Z$7</c:f>
              <c:numCache>
                <c:formatCode>#,##0</c:formatCode>
                <c:ptCount val="5"/>
                <c:pt idx="0">
                  <c:v>344</c:v>
                </c:pt>
                <c:pt idx="1">
                  <c:v>384</c:v>
                </c:pt>
                <c:pt idx="2">
                  <c:v>546</c:v>
                </c:pt>
                <c:pt idx="3">
                  <c:v>396</c:v>
                </c:pt>
                <c:pt idx="4">
                  <c:v>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99-43D6-ABD9-8F7A053E451E}"/>
            </c:ext>
          </c:extLst>
        </c:ser>
        <c:ser>
          <c:idx val="2"/>
          <c:order val="2"/>
          <c:tx>
            <c:strRef>
              <c:f>'Table 9.58'!$S$11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9.58'!$V$11:$Z$11</c:f>
              <c:numCache>
                <c:formatCode>#,##0</c:formatCode>
                <c:ptCount val="5"/>
                <c:pt idx="0">
                  <c:v>405</c:v>
                </c:pt>
                <c:pt idx="1">
                  <c:v>471</c:v>
                </c:pt>
                <c:pt idx="2">
                  <c:v>587</c:v>
                </c:pt>
                <c:pt idx="3">
                  <c:v>459</c:v>
                </c:pt>
                <c:pt idx="4">
                  <c:v>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99-43D6-ABD9-8F7A053E451E}"/>
            </c:ext>
          </c:extLst>
        </c:ser>
        <c:ser>
          <c:idx val="3"/>
          <c:order val="3"/>
          <c:tx>
            <c:strRef>
              <c:f>'Table 9.58'!$S$12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9.58'!$V$12:$Z$12</c:f>
              <c:numCache>
                <c:formatCode>#,##0</c:formatCode>
                <c:ptCount val="5"/>
                <c:pt idx="0">
                  <c:v>91</c:v>
                </c:pt>
                <c:pt idx="1">
                  <c:v>114</c:v>
                </c:pt>
                <c:pt idx="2">
                  <c:v>210</c:v>
                </c:pt>
                <c:pt idx="3">
                  <c:v>130</c:v>
                </c:pt>
                <c:pt idx="4">
                  <c:v>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499-43D6-ABD9-8F7A053E45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9.58'!$S$1</c:f>
              <c:strCache>
                <c:ptCount val="1"/>
                <c:pt idx="0">
                  <c:v>Quilpie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9.58'!$AB$15:$AB$33</c:f>
              <c:numCache>
                <c:formatCode>0.0%</c:formatCode>
                <c:ptCount val="19"/>
                <c:pt idx="0">
                  <c:v>0.20198265179677818</c:v>
                </c:pt>
                <c:pt idx="1">
                  <c:v>8.6741016109045856E-3</c:v>
                </c:pt>
                <c:pt idx="2">
                  <c:v>1.858736059479554E-2</c:v>
                </c:pt>
                <c:pt idx="3">
                  <c:v>1.1152416356877323E-2</c:v>
                </c:pt>
                <c:pt idx="4">
                  <c:v>5.3283767038413879E-2</c:v>
                </c:pt>
                <c:pt idx="5">
                  <c:v>3.4696406443618343E-2</c:v>
                </c:pt>
                <c:pt idx="6">
                  <c:v>5.204460966542751E-2</c:v>
                </c:pt>
                <c:pt idx="7">
                  <c:v>5.0805452292441142E-2</c:v>
                </c:pt>
                <c:pt idx="8">
                  <c:v>5.9479553903345722E-2</c:v>
                </c:pt>
                <c:pt idx="9">
                  <c:v>0</c:v>
                </c:pt>
                <c:pt idx="10">
                  <c:v>2.1065675340768277E-2</c:v>
                </c:pt>
                <c:pt idx="11">
                  <c:v>1.3630731102850062E-2</c:v>
                </c:pt>
                <c:pt idx="12">
                  <c:v>1.9826517967781909E-2</c:v>
                </c:pt>
                <c:pt idx="13">
                  <c:v>3.5935563816604711E-2</c:v>
                </c:pt>
                <c:pt idx="14">
                  <c:v>0.13258983890954151</c:v>
                </c:pt>
                <c:pt idx="15">
                  <c:v>7.434944237918216E-2</c:v>
                </c:pt>
                <c:pt idx="16">
                  <c:v>6.4436183395291197E-2</c:v>
                </c:pt>
                <c:pt idx="17">
                  <c:v>9.9132589838909543E-3</c:v>
                </c:pt>
                <c:pt idx="18">
                  <c:v>2.9739776951672861E-2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F0-4915-AA5F-CA502DC573F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F0-4915-AA5F-CA502DC573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9.58'!$S$63:$S$79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9.58'!$Z$44:$Z$60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16</c:v>
                </c:pt>
                <c:pt idx="3">
                  <c:v>46</c:v>
                </c:pt>
                <c:pt idx="4">
                  <c:v>46</c:v>
                </c:pt>
                <c:pt idx="5">
                  <c:v>58</c:v>
                </c:pt>
                <c:pt idx="6">
                  <c:v>46</c:v>
                </c:pt>
                <c:pt idx="7">
                  <c:v>18</c:v>
                </c:pt>
                <c:pt idx="8">
                  <c:v>37</c:v>
                </c:pt>
                <c:pt idx="9">
                  <c:v>46</c:v>
                </c:pt>
                <c:pt idx="10">
                  <c:v>48</c:v>
                </c:pt>
                <c:pt idx="11">
                  <c:v>39</c:v>
                </c:pt>
                <c:pt idx="12">
                  <c:v>19</c:v>
                </c:pt>
                <c:pt idx="13">
                  <c:v>8</c:v>
                </c:pt>
                <c:pt idx="14">
                  <c:v>5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DA-4831-9893-CD96498B63E9}"/>
            </c:ext>
          </c:extLst>
        </c:ser>
        <c:ser>
          <c:idx val="1"/>
          <c:order val="1"/>
          <c:tx>
            <c:strRef>
              <c:f>'Table 9.58'!$S$62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9.58'!$S$63:$S$79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9.58'!$Z$63:$Z$79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19</c:v>
                </c:pt>
                <c:pt idx="3">
                  <c:v>23</c:v>
                </c:pt>
                <c:pt idx="4">
                  <c:v>63</c:v>
                </c:pt>
                <c:pt idx="5">
                  <c:v>52</c:v>
                </c:pt>
                <c:pt idx="6">
                  <c:v>40</c:v>
                </c:pt>
                <c:pt idx="7">
                  <c:v>19</c:v>
                </c:pt>
                <c:pt idx="8">
                  <c:v>46</c:v>
                </c:pt>
                <c:pt idx="9">
                  <c:v>25</c:v>
                </c:pt>
                <c:pt idx="10">
                  <c:v>37</c:v>
                </c:pt>
                <c:pt idx="11">
                  <c:v>38</c:v>
                </c:pt>
                <c:pt idx="12">
                  <c:v>8</c:v>
                </c:pt>
                <c:pt idx="13">
                  <c:v>5</c:v>
                </c:pt>
                <c:pt idx="14">
                  <c:v>4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DA-4831-9893-CD96498B63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9.58'!$Z$83:$Z$90</c:f>
              <c:numCache>
                <c:formatCode>#,##0</c:formatCode>
                <c:ptCount val="8"/>
                <c:pt idx="0">
                  <c:v>27</c:v>
                </c:pt>
                <c:pt idx="1">
                  <c:v>15</c:v>
                </c:pt>
                <c:pt idx="2">
                  <c:v>35</c:v>
                </c:pt>
                <c:pt idx="3">
                  <c:v>12</c:v>
                </c:pt>
                <c:pt idx="4">
                  <c:v>10</c:v>
                </c:pt>
                <c:pt idx="5">
                  <c:v>6</c:v>
                </c:pt>
                <c:pt idx="6">
                  <c:v>50</c:v>
                </c:pt>
                <c:pt idx="7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B4-45D7-97EB-30630970CFE3}"/>
            </c:ext>
          </c:extLst>
        </c:ser>
        <c:ser>
          <c:idx val="1"/>
          <c:order val="1"/>
          <c:tx>
            <c:strRef>
              <c:f>'Table 9.58'!$S$92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9.58'!$S$83:$S$90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9.58'!$Z$93:$Z$100</c:f>
              <c:numCache>
                <c:formatCode>#,##0</c:formatCode>
                <c:ptCount val="8"/>
                <c:pt idx="0">
                  <c:v>23</c:v>
                </c:pt>
                <c:pt idx="1">
                  <c:v>41</c:v>
                </c:pt>
                <c:pt idx="2">
                  <c:v>10</c:v>
                </c:pt>
                <c:pt idx="3">
                  <c:v>32</c:v>
                </c:pt>
                <c:pt idx="4">
                  <c:v>30</c:v>
                </c:pt>
                <c:pt idx="5">
                  <c:v>11</c:v>
                </c:pt>
                <c:pt idx="6">
                  <c:v>5</c:v>
                </c:pt>
                <c:pt idx="7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B4-45D7-97EB-30630970CF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9.6'!$Z$44:$Z$60</c:f>
              <c:numCache>
                <c:formatCode>#,##0</c:formatCode>
                <c:ptCount val="17"/>
                <c:pt idx="0">
                  <c:v>4</c:v>
                </c:pt>
                <c:pt idx="1">
                  <c:v>35</c:v>
                </c:pt>
                <c:pt idx="2">
                  <c:v>46</c:v>
                </c:pt>
                <c:pt idx="3">
                  <c:v>47</c:v>
                </c:pt>
                <c:pt idx="4">
                  <c:v>78</c:v>
                </c:pt>
                <c:pt idx="5">
                  <c:v>83</c:v>
                </c:pt>
                <c:pt idx="6">
                  <c:v>75</c:v>
                </c:pt>
                <c:pt idx="7">
                  <c:v>78</c:v>
                </c:pt>
                <c:pt idx="8">
                  <c:v>57</c:v>
                </c:pt>
                <c:pt idx="9">
                  <c:v>87</c:v>
                </c:pt>
                <c:pt idx="10">
                  <c:v>74</c:v>
                </c:pt>
                <c:pt idx="11">
                  <c:v>68</c:v>
                </c:pt>
                <c:pt idx="12">
                  <c:v>54</c:v>
                </c:pt>
                <c:pt idx="13">
                  <c:v>28</c:v>
                </c:pt>
                <c:pt idx="14">
                  <c:v>8</c:v>
                </c:pt>
                <c:pt idx="15">
                  <c:v>3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51-4D88-B5D3-F493810B3DE9}"/>
            </c:ext>
          </c:extLst>
        </c:ser>
        <c:ser>
          <c:idx val="1"/>
          <c:order val="1"/>
          <c:tx>
            <c:strRef>
              <c:f>'Table 9.6'!$S$62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9.6'!$Z$63:$Z$79</c:f>
              <c:numCache>
                <c:formatCode>#,##0</c:formatCode>
                <c:ptCount val="17"/>
                <c:pt idx="0">
                  <c:v>6</c:v>
                </c:pt>
                <c:pt idx="1">
                  <c:v>17</c:v>
                </c:pt>
                <c:pt idx="2">
                  <c:v>42</c:v>
                </c:pt>
                <c:pt idx="3">
                  <c:v>67</c:v>
                </c:pt>
                <c:pt idx="4">
                  <c:v>93</c:v>
                </c:pt>
                <c:pt idx="5">
                  <c:v>80</c:v>
                </c:pt>
                <c:pt idx="6">
                  <c:v>95</c:v>
                </c:pt>
                <c:pt idx="7">
                  <c:v>65</c:v>
                </c:pt>
                <c:pt idx="8">
                  <c:v>76</c:v>
                </c:pt>
                <c:pt idx="9">
                  <c:v>72</c:v>
                </c:pt>
                <c:pt idx="10">
                  <c:v>81</c:v>
                </c:pt>
                <c:pt idx="11">
                  <c:v>62</c:v>
                </c:pt>
                <c:pt idx="12">
                  <c:v>37</c:v>
                </c:pt>
                <c:pt idx="13">
                  <c:v>15</c:v>
                </c:pt>
                <c:pt idx="14">
                  <c:v>9</c:v>
                </c:pt>
                <c:pt idx="15">
                  <c:v>8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51-4D88-B5D3-F493810B3D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9.58'!$S$1</c:f>
              <c:strCache>
                <c:ptCount val="1"/>
                <c:pt idx="0">
                  <c:v>Quilpie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9.58'!$V$8:$Z$8</c:f>
              <c:numCache>
                <c:formatCode>#,##0</c:formatCode>
                <c:ptCount val="5"/>
                <c:pt idx="0">
                  <c:v>48076.75</c:v>
                </c:pt>
                <c:pt idx="1">
                  <c:v>42290.26</c:v>
                </c:pt>
                <c:pt idx="2">
                  <c:v>43285</c:v>
                </c:pt>
                <c:pt idx="3">
                  <c:v>45360.56</c:v>
                </c:pt>
                <c:pt idx="4">
                  <c:v>48490.01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85-42B7-8F45-4712BC1BF63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42360.26</c:v>
                </c:pt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85-42B7-8F45-4712BC1BF6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9.59'!$S$4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9.59'!$U$2:$Y$2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9.59'!$U$4:$Y$4</c:f>
              <c:numCache>
                <c:formatCode>#,##0</c:formatCode>
                <c:ptCount val="5"/>
                <c:pt idx="1">
                  <c:v>114207</c:v>
                </c:pt>
                <c:pt idx="2">
                  <c:v>116562</c:v>
                </c:pt>
                <c:pt idx="3">
                  <c:v>119800</c:v>
                </c:pt>
                <c:pt idx="4">
                  <c:v>120588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42-4425-8C0E-642D9DA42504}"/>
            </c:ext>
          </c:extLst>
        </c:ser>
        <c:ser>
          <c:idx val="1"/>
          <c:order val="1"/>
          <c:tx>
            <c:strRef>
              <c:f>'Table 9.59'!$S$7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9.59'!$U$2:$Y$2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9.59'!$U$7:$Y$7</c:f>
              <c:numCache>
                <c:formatCode>#,##0</c:formatCode>
                <c:ptCount val="5"/>
                <c:pt idx="1">
                  <c:v>83286</c:v>
                </c:pt>
                <c:pt idx="2">
                  <c:v>84776</c:v>
                </c:pt>
                <c:pt idx="3">
                  <c:v>86851</c:v>
                </c:pt>
                <c:pt idx="4">
                  <c:v>87611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42-4425-8C0E-642D9DA42504}"/>
            </c:ext>
          </c:extLst>
        </c:ser>
        <c:ser>
          <c:idx val="2"/>
          <c:order val="2"/>
          <c:tx>
            <c:strRef>
              <c:f>'Table 9.59'!$S$11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9.59'!$U$2:$Y$2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9.59'!$U$11:$Y$11</c:f>
              <c:numCache>
                <c:formatCode>#,##0</c:formatCode>
                <c:ptCount val="5"/>
                <c:pt idx="1">
                  <c:v>104274</c:v>
                </c:pt>
                <c:pt idx="2">
                  <c:v>106458</c:v>
                </c:pt>
                <c:pt idx="3">
                  <c:v>109464</c:v>
                </c:pt>
                <c:pt idx="4">
                  <c:v>110107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42-4425-8C0E-642D9DA42504}"/>
            </c:ext>
          </c:extLst>
        </c:ser>
        <c:ser>
          <c:idx val="3"/>
          <c:order val="3"/>
          <c:tx>
            <c:strRef>
              <c:f>'Table 9.59'!$S$12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9.59'!$U$2:$Y$2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9.59'!$U$12:$Y$12</c:f>
              <c:numCache>
                <c:formatCode>#,##0</c:formatCode>
                <c:ptCount val="5"/>
                <c:pt idx="1">
                  <c:v>9932</c:v>
                </c:pt>
                <c:pt idx="2">
                  <c:v>10104</c:v>
                </c:pt>
                <c:pt idx="3">
                  <c:v>10336</c:v>
                </c:pt>
                <c:pt idx="4">
                  <c:v>10482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B42-4425-8C0E-642D9DA425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9.59'!$S$1</c:f>
              <c:strCache>
                <c:ptCount val="1"/>
                <c:pt idx="0">
                  <c:v>Redland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9.59'!$AB$15:$AB$33</c:f>
              <c:numCache>
                <c:formatCode>0.0%</c:formatCode>
                <c:ptCount val="19"/>
                <c:pt idx="0">
                  <c:v>5.406403734112393E-3</c:v>
                </c:pt>
                <c:pt idx="1">
                  <c:v>8.4705921858996957E-3</c:v>
                </c:pt>
                <c:pt idx="2">
                  <c:v>6.3735119797175915E-2</c:v>
                </c:pt>
                <c:pt idx="3">
                  <c:v>8.3110864856696717E-3</c:v>
                </c:pt>
                <c:pt idx="4">
                  <c:v>0.10109303379841837</c:v>
                </c:pt>
                <c:pt idx="5">
                  <c:v>4.4510485401030912E-2</c:v>
                </c:pt>
                <c:pt idx="6">
                  <c:v>9.5451569032388051E-2</c:v>
                </c:pt>
                <c:pt idx="7">
                  <c:v>5.8412666431605635E-2</c:v>
                </c:pt>
                <c:pt idx="8">
                  <c:v>4.6164307661310633E-2</c:v>
                </c:pt>
                <c:pt idx="9">
                  <c:v>8.8651589180476498E-3</c:v>
                </c:pt>
                <c:pt idx="10">
                  <c:v>3.9750499504692824E-2</c:v>
                </c:pt>
                <c:pt idx="11">
                  <c:v>2.167598515757484E-2</c:v>
                </c:pt>
                <c:pt idx="12">
                  <c:v>6.8520290804076636E-2</c:v>
                </c:pt>
                <c:pt idx="13">
                  <c:v>8.4982958075185952E-2</c:v>
                </c:pt>
                <c:pt idx="14">
                  <c:v>4.8691213754428385E-2</c:v>
                </c:pt>
                <c:pt idx="15">
                  <c:v>7.7410634832686911E-2</c:v>
                </c:pt>
                <c:pt idx="16">
                  <c:v>0.12217297133934418</c:v>
                </c:pt>
                <c:pt idx="17">
                  <c:v>1.6697728303027251E-2</c:v>
                </c:pt>
                <c:pt idx="18">
                  <c:v>4.7020601420440233E-2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59-42CF-8ED3-565BFBC3510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59-42CF-8ED3-565BFBC351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9.59'!$S$63:$S$79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9.59'!$Y$44:$Y$60</c:f>
              <c:numCache>
                <c:formatCode>#,##0</c:formatCode>
                <c:ptCount val="17"/>
                <c:pt idx="0">
                  <c:v>73</c:v>
                </c:pt>
                <c:pt idx="1">
                  <c:v>1618</c:v>
                </c:pt>
                <c:pt idx="2">
                  <c:v>4223</c:v>
                </c:pt>
                <c:pt idx="3">
                  <c:v>5473</c:v>
                </c:pt>
                <c:pt idx="4">
                  <c:v>6436</c:v>
                </c:pt>
                <c:pt idx="5">
                  <c:v>5896</c:v>
                </c:pt>
                <c:pt idx="6">
                  <c:v>6203</c:v>
                </c:pt>
                <c:pt idx="7">
                  <c:v>5958</c:v>
                </c:pt>
                <c:pt idx="8">
                  <c:v>6441</c:v>
                </c:pt>
                <c:pt idx="9">
                  <c:v>5712</c:v>
                </c:pt>
                <c:pt idx="10">
                  <c:v>5762</c:v>
                </c:pt>
                <c:pt idx="11">
                  <c:v>4250</c:v>
                </c:pt>
                <c:pt idx="12">
                  <c:v>2108</c:v>
                </c:pt>
                <c:pt idx="13">
                  <c:v>831</c:v>
                </c:pt>
                <c:pt idx="14">
                  <c:v>291</c:v>
                </c:pt>
                <c:pt idx="15">
                  <c:v>113</c:v>
                </c:pt>
                <c:pt idx="16">
                  <c:v>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46-439A-B2C2-D96DEB1486AC}"/>
            </c:ext>
          </c:extLst>
        </c:ser>
        <c:ser>
          <c:idx val="1"/>
          <c:order val="1"/>
          <c:tx>
            <c:strRef>
              <c:f>'Table 9.59'!$S$62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9.59'!$S$63:$S$79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9.59'!$Y$63:$Y$79</c:f>
              <c:numCache>
                <c:formatCode>#,##0</c:formatCode>
                <c:ptCount val="17"/>
                <c:pt idx="0">
                  <c:v>100</c:v>
                </c:pt>
                <c:pt idx="1">
                  <c:v>1950</c:v>
                </c:pt>
                <c:pt idx="2">
                  <c:v>4425</c:v>
                </c:pt>
                <c:pt idx="3">
                  <c:v>5318</c:v>
                </c:pt>
                <c:pt idx="4">
                  <c:v>5521</c:v>
                </c:pt>
                <c:pt idx="5">
                  <c:v>5437</c:v>
                </c:pt>
                <c:pt idx="6">
                  <c:v>5667</c:v>
                </c:pt>
                <c:pt idx="7">
                  <c:v>5821</c:v>
                </c:pt>
                <c:pt idx="8">
                  <c:v>6664</c:v>
                </c:pt>
                <c:pt idx="9">
                  <c:v>5966</c:v>
                </c:pt>
                <c:pt idx="10">
                  <c:v>5643</c:v>
                </c:pt>
                <c:pt idx="11">
                  <c:v>3855</c:v>
                </c:pt>
                <c:pt idx="12">
                  <c:v>1698</c:v>
                </c:pt>
                <c:pt idx="13">
                  <c:v>601</c:v>
                </c:pt>
                <c:pt idx="14">
                  <c:v>237</c:v>
                </c:pt>
                <c:pt idx="15">
                  <c:v>128</c:v>
                </c:pt>
                <c:pt idx="16">
                  <c:v>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46-439A-B2C2-D96DEB1486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9.59'!$S$83:$S$90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9.59'!$Y$83:$Y$90</c:f>
              <c:numCache>
                <c:formatCode>#,##0</c:formatCode>
                <c:ptCount val="8"/>
                <c:pt idx="0">
                  <c:v>6119</c:v>
                </c:pt>
                <c:pt idx="1">
                  <c:v>5596</c:v>
                </c:pt>
                <c:pt idx="2">
                  <c:v>9669</c:v>
                </c:pt>
                <c:pt idx="3">
                  <c:v>2105</c:v>
                </c:pt>
                <c:pt idx="4">
                  <c:v>2429</c:v>
                </c:pt>
                <c:pt idx="5">
                  <c:v>2411</c:v>
                </c:pt>
                <c:pt idx="6">
                  <c:v>4139</c:v>
                </c:pt>
                <c:pt idx="7">
                  <c:v>4741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9B-456B-B3AD-0DD68B87A383}"/>
            </c:ext>
          </c:extLst>
        </c:ser>
        <c:ser>
          <c:idx val="1"/>
          <c:order val="1"/>
          <c:tx>
            <c:strRef>
              <c:f>'Table 9.59'!$S$92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9.59'!$S$83:$S$90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9.59'!$Y$93:$Y$100</c:f>
              <c:numCache>
                <c:formatCode>#,##0</c:formatCode>
                <c:ptCount val="8"/>
                <c:pt idx="0">
                  <c:v>4290</c:v>
                </c:pt>
                <c:pt idx="1">
                  <c:v>8074</c:v>
                </c:pt>
                <c:pt idx="2">
                  <c:v>1404</c:v>
                </c:pt>
                <c:pt idx="3">
                  <c:v>6499</c:v>
                </c:pt>
                <c:pt idx="4">
                  <c:v>9826</c:v>
                </c:pt>
                <c:pt idx="5">
                  <c:v>4518</c:v>
                </c:pt>
                <c:pt idx="6">
                  <c:v>442</c:v>
                </c:pt>
                <c:pt idx="7">
                  <c:v>2210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9B-456B-B3AD-0DD68B87A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9.59'!$S$1</c:f>
              <c:strCache>
                <c:ptCount val="1"/>
                <c:pt idx="0">
                  <c:v>Redland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9.59'!$U$8:$Y$8</c:f>
              <c:numCache>
                <c:formatCode>#,##0</c:formatCode>
                <c:ptCount val="5"/>
                <c:pt idx="1">
                  <c:v>45430</c:v>
                </c:pt>
                <c:pt idx="2">
                  <c:v>46250.71</c:v>
                </c:pt>
                <c:pt idx="3">
                  <c:v>47364</c:v>
                </c:pt>
                <c:pt idx="4">
                  <c:v>48768.91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6E-4A83-9B62-31000B94EDA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6E-4A83-9B62-31000B94ED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9.59'!$S$4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9.59'!$V$4:$Z$4</c:f>
              <c:numCache>
                <c:formatCode>#,##0</c:formatCode>
                <c:ptCount val="5"/>
                <c:pt idx="0">
                  <c:v>114207</c:v>
                </c:pt>
                <c:pt idx="1">
                  <c:v>116562</c:v>
                </c:pt>
                <c:pt idx="2">
                  <c:v>119800</c:v>
                </c:pt>
                <c:pt idx="3">
                  <c:v>120588</c:v>
                </c:pt>
                <c:pt idx="4">
                  <c:v>119118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2D-4837-B45A-406B8AC71ED8}"/>
            </c:ext>
          </c:extLst>
        </c:ser>
        <c:ser>
          <c:idx val="1"/>
          <c:order val="1"/>
          <c:tx>
            <c:strRef>
              <c:f>'Table 9.59'!$S$7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9.59'!$V$7:$Z$7</c:f>
              <c:numCache>
                <c:formatCode>#,##0</c:formatCode>
                <c:ptCount val="5"/>
                <c:pt idx="0">
                  <c:v>83286</c:v>
                </c:pt>
                <c:pt idx="1">
                  <c:v>84776</c:v>
                </c:pt>
                <c:pt idx="2">
                  <c:v>86851</c:v>
                </c:pt>
                <c:pt idx="3">
                  <c:v>87611</c:v>
                </c:pt>
                <c:pt idx="4">
                  <c:v>88279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2D-4837-B45A-406B8AC71ED8}"/>
            </c:ext>
          </c:extLst>
        </c:ser>
        <c:ser>
          <c:idx val="2"/>
          <c:order val="2"/>
          <c:tx>
            <c:strRef>
              <c:f>'Table 9.59'!$S$11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9.59'!$V$11:$Z$11</c:f>
              <c:numCache>
                <c:formatCode>#,##0</c:formatCode>
                <c:ptCount val="5"/>
                <c:pt idx="0">
                  <c:v>104274</c:v>
                </c:pt>
                <c:pt idx="1">
                  <c:v>106458</c:v>
                </c:pt>
                <c:pt idx="2">
                  <c:v>109464</c:v>
                </c:pt>
                <c:pt idx="3">
                  <c:v>110107</c:v>
                </c:pt>
                <c:pt idx="4">
                  <c:v>108435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2D-4837-B45A-406B8AC71ED8}"/>
            </c:ext>
          </c:extLst>
        </c:ser>
        <c:ser>
          <c:idx val="3"/>
          <c:order val="3"/>
          <c:tx>
            <c:strRef>
              <c:f>'Table 9.59'!$S$12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9.59'!$V$12:$Z$12</c:f>
              <c:numCache>
                <c:formatCode>#,##0</c:formatCode>
                <c:ptCount val="5"/>
                <c:pt idx="0">
                  <c:v>9932</c:v>
                </c:pt>
                <c:pt idx="1">
                  <c:v>10104</c:v>
                </c:pt>
                <c:pt idx="2">
                  <c:v>10336</c:v>
                </c:pt>
                <c:pt idx="3">
                  <c:v>10482</c:v>
                </c:pt>
                <c:pt idx="4">
                  <c:v>10680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52D-4837-B45A-406B8AC71E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9.59'!$S$1</c:f>
              <c:strCache>
                <c:ptCount val="1"/>
                <c:pt idx="0">
                  <c:v>Redland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9.59'!$AB$15:$AB$33</c:f>
              <c:numCache>
                <c:formatCode>0.0%</c:formatCode>
                <c:ptCount val="19"/>
                <c:pt idx="0">
                  <c:v>5.406403734112393E-3</c:v>
                </c:pt>
                <c:pt idx="1">
                  <c:v>8.4705921858996957E-3</c:v>
                </c:pt>
                <c:pt idx="2">
                  <c:v>6.3735119797175915E-2</c:v>
                </c:pt>
                <c:pt idx="3">
                  <c:v>8.3110864856696717E-3</c:v>
                </c:pt>
                <c:pt idx="4">
                  <c:v>0.10109303379841837</c:v>
                </c:pt>
                <c:pt idx="5">
                  <c:v>4.4510485401030912E-2</c:v>
                </c:pt>
                <c:pt idx="6">
                  <c:v>9.5451569032388051E-2</c:v>
                </c:pt>
                <c:pt idx="7">
                  <c:v>5.8412666431605635E-2</c:v>
                </c:pt>
                <c:pt idx="8">
                  <c:v>4.6164307661310633E-2</c:v>
                </c:pt>
                <c:pt idx="9">
                  <c:v>8.8651589180476498E-3</c:v>
                </c:pt>
                <c:pt idx="10">
                  <c:v>3.9750499504692824E-2</c:v>
                </c:pt>
                <c:pt idx="11">
                  <c:v>2.167598515757484E-2</c:v>
                </c:pt>
                <c:pt idx="12">
                  <c:v>6.8520290804076636E-2</c:v>
                </c:pt>
                <c:pt idx="13">
                  <c:v>8.4982958075185952E-2</c:v>
                </c:pt>
                <c:pt idx="14">
                  <c:v>4.8691213754428385E-2</c:v>
                </c:pt>
                <c:pt idx="15">
                  <c:v>7.7410634832686911E-2</c:v>
                </c:pt>
                <c:pt idx="16">
                  <c:v>0.12217297133934418</c:v>
                </c:pt>
                <c:pt idx="17">
                  <c:v>1.6697728303027251E-2</c:v>
                </c:pt>
                <c:pt idx="18">
                  <c:v>4.7020601420440233E-2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58-4AAA-86AC-1130005D9C1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58-4AAA-86AC-1130005D9C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9.59'!$S$63:$S$79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9.59'!$Z$44:$Z$60</c:f>
              <c:numCache>
                <c:formatCode>#,##0</c:formatCode>
                <c:ptCount val="17"/>
                <c:pt idx="0">
                  <c:v>70</c:v>
                </c:pt>
                <c:pt idx="1">
                  <c:v>1507</c:v>
                </c:pt>
                <c:pt idx="2">
                  <c:v>4151</c:v>
                </c:pt>
                <c:pt idx="3">
                  <c:v>5236</c:v>
                </c:pt>
                <c:pt idx="4">
                  <c:v>6104</c:v>
                </c:pt>
                <c:pt idx="5">
                  <c:v>5813</c:v>
                </c:pt>
                <c:pt idx="6">
                  <c:v>6293</c:v>
                </c:pt>
                <c:pt idx="7">
                  <c:v>5828</c:v>
                </c:pt>
                <c:pt idx="8">
                  <c:v>6305</c:v>
                </c:pt>
                <c:pt idx="9">
                  <c:v>5707</c:v>
                </c:pt>
                <c:pt idx="10">
                  <c:v>5747</c:v>
                </c:pt>
                <c:pt idx="11">
                  <c:v>4227</c:v>
                </c:pt>
                <c:pt idx="12">
                  <c:v>2170</c:v>
                </c:pt>
                <c:pt idx="13">
                  <c:v>920</c:v>
                </c:pt>
                <c:pt idx="14">
                  <c:v>321</c:v>
                </c:pt>
                <c:pt idx="15">
                  <c:v>116</c:v>
                </c:pt>
                <c:pt idx="16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3D-4CDC-BA87-4A9A5276EBA6}"/>
            </c:ext>
          </c:extLst>
        </c:ser>
        <c:ser>
          <c:idx val="1"/>
          <c:order val="1"/>
          <c:tx>
            <c:strRef>
              <c:f>'Table 9.59'!$S$62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9.59'!$S$63:$S$79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9.59'!$Z$63:$Z$79</c:f>
              <c:numCache>
                <c:formatCode>#,##0</c:formatCode>
                <c:ptCount val="17"/>
                <c:pt idx="0">
                  <c:v>87</c:v>
                </c:pt>
                <c:pt idx="1">
                  <c:v>1831</c:v>
                </c:pt>
                <c:pt idx="2">
                  <c:v>4142</c:v>
                </c:pt>
                <c:pt idx="3">
                  <c:v>5016</c:v>
                </c:pt>
                <c:pt idx="4">
                  <c:v>5432</c:v>
                </c:pt>
                <c:pt idx="5">
                  <c:v>5429</c:v>
                </c:pt>
                <c:pt idx="6">
                  <c:v>5683</c:v>
                </c:pt>
                <c:pt idx="7">
                  <c:v>5696</c:v>
                </c:pt>
                <c:pt idx="8">
                  <c:v>6615</c:v>
                </c:pt>
                <c:pt idx="9">
                  <c:v>5984</c:v>
                </c:pt>
                <c:pt idx="10">
                  <c:v>5694</c:v>
                </c:pt>
                <c:pt idx="11">
                  <c:v>3994</c:v>
                </c:pt>
                <c:pt idx="12">
                  <c:v>1732</c:v>
                </c:pt>
                <c:pt idx="13">
                  <c:v>698</c:v>
                </c:pt>
                <c:pt idx="14">
                  <c:v>231</c:v>
                </c:pt>
                <c:pt idx="15">
                  <c:v>125</c:v>
                </c:pt>
                <c:pt idx="16">
                  <c:v>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3D-4CDC-BA87-4A9A5276EB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9.59'!$Z$83:$Z$90</c:f>
              <c:numCache>
                <c:formatCode>#,##0</c:formatCode>
                <c:ptCount val="8"/>
                <c:pt idx="0">
                  <c:v>6330</c:v>
                </c:pt>
                <c:pt idx="1">
                  <c:v>5694</c:v>
                </c:pt>
                <c:pt idx="2">
                  <c:v>9652</c:v>
                </c:pt>
                <c:pt idx="3">
                  <c:v>2194</c:v>
                </c:pt>
                <c:pt idx="4">
                  <c:v>2388</c:v>
                </c:pt>
                <c:pt idx="5">
                  <c:v>2458</c:v>
                </c:pt>
                <c:pt idx="6">
                  <c:v>4100</c:v>
                </c:pt>
                <c:pt idx="7">
                  <c:v>4657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33-4307-847C-1F3AF8B9E5BA}"/>
            </c:ext>
          </c:extLst>
        </c:ser>
        <c:ser>
          <c:idx val="1"/>
          <c:order val="1"/>
          <c:tx>
            <c:strRef>
              <c:f>'Table 9.59'!$S$92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9.59'!$S$83:$S$90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9.59'!$Z$93:$Z$100</c:f>
              <c:numCache>
                <c:formatCode>#,##0</c:formatCode>
                <c:ptCount val="8"/>
                <c:pt idx="0">
                  <c:v>4446</c:v>
                </c:pt>
                <c:pt idx="1">
                  <c:v>8410</c:v>
                </c:pt>
                <c:pt idx="2">
                  <c:v>1442</c:v>
                </c:pt>
                <c:pt idx="3">
                  <c:v>6586</c:v>
                </c:pt>
                <c:pt idx="4">
                  <c:v>9664</c:v>
                </c:pt>
                <c:pt idx="5">
                  <c:v>4469</c:v>
                </c:pt>
                <c:pt idx="6">
                  <c:v>433</c:v>
                </c:pt>
                <c:pt idx="7">
                  <c:v>2237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33-4307-847C-1F3AF8B9E5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9.6'!$Z$83:$Z$90</c:f>
              <c:numCache>
                <c:formatCode>#,##0</c:formatCode>
                <c:ptCount val="8"/>
                <c:pt idx="0">
                  <c:v>42</c:v>
                </c:pt>
                <c:pt idx="1">
                  <c:v>21</c:v>
                </c:pt>
                <c:pt idx="2">
                  <c:v>59</c:v>
                </c:pt>
                <c:pt idx="3">
                  <c:v>16</c:v>
                </c:pt>
                <c:pt idx="4">
                  <c:v>9</c:v>
                </c:pt>
                <c:pt idx="5">
                  <c:v>22</c:v>
                </c:pt>
                <c:pt idx="6">
                  <c:v>58</c:v>
                </c:pt>
                <c:pt idx="7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75-40AF-A75E-5F6C84544643}"/>
            </c:ext>
          </c:extLst>
        </c:ser>
        <c:ser>
          <c:idx val="1"/>
          <c:order val="1"/>
          <c:tx>
            <c:strRef>
              <c:f>'Table 9.6'!$S$92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9.6'!$Z$93:$Z$100</c:f>
              <c:numCache>
                <c:formatCode>#,##0</c:formatCode>
                <c:ptCount val="8"/>
                <c:pt idx="0">
                  <c:v>29</c:v>
                </c:pt>
                <c:pt idx="1">
                  <c:v>76</c:v>
                </c:pt>
                <c:pt idx="2">
                  <c:v>17</c:v>
                </c:pt>
                <c:pt idx="3">
                  <c:v>71</c:v>
                </c:pt>
                <c:pt idx="4">
                  <c:v>66</c:v>
                </c:pt>
                <c:pt idx="5">
                  <c:v>56</c:v>
                </c:pt>
                <c:pt idx="6">
                  <c:v>14</c:v>
                </c:pt>
                <c:pt idx="7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75-40AF-A75E-5F6C845446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9.59'!$S$1</c:f>
              <c:strCache>
                <c:ptCount val="1"/>
                <c:pt idx="0">
                  <c:v>Redland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9.59'!$V$8:$Z$8</c:f>
              <c:numCache>
                <c:formatCode>#,##0</c:formatCode>
                <c:ptCount val="5"/>
                <c:pt idx="0">
                  <c:v>45430</c:v>
                </c:pt>
                <c:pt idx="1">
                  <c:v>46250.71</c:v>
                </c:pt>
                <c:pt idx="2">
                  <c:v>47364</c:v>
                </c:pt>
                <c:pt idx="3">
                  <c:v>48768.91</c:v>
                </c:pt>
                <c:pt idx="4">
                  <c:v>49086.52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55-49F9-8555-C8C5C134ADE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42360.26</c:v>
                </c:pt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55-49F9-8555-C8C5C134A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9.60'!$S$4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9.60'!$U$2:$Y$2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9.60'!$U$4:$Y$4</c:f>
              <c:numCache>
                <c:formatCode>#,##0</c:formatCode>
                <c:ptCount val="5"/>
                <c:pt idx="1">
                  <c:v>515</c:v>
                </c:pt>
                <c:pt idx="2">
                  <c:v>568</c:v>
                </c:pt>
                <c:pt idx="3">
                  <c:v>856</c:v>
                </c:pt>
                <c:pt idx="4">
                  <c:v>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0B-4CEE-B42F-D8FA736D432C}"/>
            </c:ext>
          </c:extLst>
        </c:ser>
        <c:ser>
          <c:idx val="1"/>
          <c:order val="1"/>
          <c:tx>
            <c:strRef>
              <c:f>'Table 9.60'!$S$7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9.60'!$U$2:$Y$2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9.60'!$U$7:$Y$7</c:f>
              <c:numCache>
                <c:formatCode>#,##0</c:formatCode>
                <c:ptCount val="5"/>
                <c:pt idx="1">
                  <c:v>323</c:v>
                </c:pt>
                <c:pt idx="2">
                  <c:v>357</c:v>
                </c:pt>
                <c:pt idx="3">
                  <c:v>555</c:v>
                </c:pt>
                <c:pt idx="4">
                  <c:v>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0B-4CEE-B42F-D8FA736D432C}"/>
            </c:ext>
          </c:extLst>
        </c:ser>
        <c:ser>
          <c:idx val="2"/>
          <c:order val="2"/>
          <c:tx>
            <c:strRef>
              <c:f>'Table 9.60'!$S$11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9.60'!$U$2:$Y$2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9.60'!$U$11:$Y$11</c:f>
              <c:numCache>
                <c:formatCode>#,##0</c:formatCode>
                <c:ptCount val="5"/>
                <c:pt idx="1">
                  <c:v>409</c:v>
                </c:pt>
                <c:pt idx="2">
                  <c:v>456</c:v>
                </c:pt>
                <c:pt idx="3">
                  <c:v>645</c:v>
                </c:pt>
                <c:pt idx="4">
                  <c:v>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0B-4CEE-B42F-D8FA736D432C}"/>
            </c:ext>
          </c:extLst>
        </c:ser>
        <c:ser>
          <c:idx val="3"/>
          <c:order val="3"/>
          <c:tx>
            <c:strRef>
              <c:f>'Table 9.60'!$S$12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9.60'!$U$2:$Y$2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9.60'!$U$12:$Y$12</c:f>
              <c:numCache>
                <c:formatCode>#,##0</c:formatCode>
                <c:ptCount val="5"/>
                <c:pt idx="1">
                  <c:v>108</c:v>
                </c:pt>
                <c:pt idx="2">
                  <c:v>112</c:v>
                </c:pt>
                <c:pt idx="3">
                  <c:v>210</c:v>
                </c:pt>
                <c:pt idx="4">
                  <c:v>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D0B-4CEE-B42F-D8FA736D4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9.60'!$S$1</c:f>
              <c:strCache>
                <c:ptCount val="1"/>
                <c:pt idx="0">
                  <c:v>Richmond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9.60'!$AB$15:$AB$33</c:f>
              <c:numCache>
                <c:formatCode>0.0%</c:formatCode>
                <c:ptCount val="19"/>
                <c:pt idx="0">
                  <c:v>0.2231404958677686</c:v>
                </c:pt>
                <c:pt idx="1">
                  <c:v>1.0330578512396695E-2</c:v>
                </c:pt>
                <c:pt idx="2">
                  <c:v>1.1363636363636364E-2</c:v>
                </c:pt>
                <c:pt idx="3">
                  <c:v>8.2644628099173556E-3</c:v>
                </c:pt>
                <c:pt idx="4">
                  <c:v>5.578512396694215E-2</c:v>
                </c:pt>
                <c:pt idx="5">
                  <c:v>5.1652892561983473E-2</c:v>
                </c:pt>
                <c:pt idx="6">
                  <c:v>5.3719008264462811E-2</c:v>
                </c:pt>
                <c:pt idx="7">
                  <c:v>4.2355371900826444E-2</c:v>
                </c:pt>
                <c:pt idx="8">
                  <c:v>3.4090909090909088E-2</c:v>
                </c:pt>
                <c:pt idx="9">
                  <c:v>0</c:v>
                </c:pt>
                <c:pt idx="10">
                  <c:v>1.6528925619834711E-2</c:v>
                </c:pt>
                <c:pt idx="11">
                  <c:v>9.2975206611570251E-3</c:v>
                </c:pt>
                <c:pt idx="12">
                  <c:v>1.859504132231405E-2</c:v>
                </c:pt>
                <c:pt idx="13">
                  <c:v>8.6776859504132234E-2</c:v>
                </c:pt>
                <c:pt idx="14">
                  <c:v>0.11570247933884298</c:v>
                </c:pt>
                <c:pt idx="15">
                  <c:v>4.3388429752066117E-2</c:v>
                </c:pt>
                <c:pt idx="16">
                  <c:v>5.1652892561983473E-2</c:v>
                </c:pt>
                <c:pt idx="17">
                  <c:v>6.1983471074380167E-3</c:v>
                </c:pt>
                <c:pt idx="18">
                  <c:v>3.9256198347107439E-2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82-46BB-B47E-DCE9467C47A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82-46BB-B47E-DCE9467C47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9.60'!$S$63:$S$79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9.60'!$Y$44:$Y$60</c:f>
              <c:numCache>
                <c:formatCode>#,##0</c:formatCode>
                <c:ptCount val="17"/>
                <c:pt idx="0">
                  <c:v>0</c:v>
                </c:pt>
                <c:pt idx="1">
                  <c:v>5</c:v>
                </c:pt>
                <c:pt idx="2">
                  <c:v>38</c:v>
                </c:pt>
                <c:pt idx="3">
                  <c:v>28</c:v>
                </c:pt>
                <c:pt idx="4">
                  <c:v>59</c:v>
                </c:pt>
                <c:pt idx="5">
                  <c:v>42</c:v>
                </c:pt>
                <c:pt idx="6">
                  <c:v>25</c:v>
                </c:pt>
                <c:pt idx="7">
                  <c:v>18</c:v>
                </c:pt>
                <c:pt idx="8">
                  <c:v>28</c:v>
                </c:pt>
                <c:pt idx="9">
                  <c:v>21</c:v>
                </c:pt>
                <c:pt idx="10">
                  <c:v>27</c:v>
                </c:pt>
                <c:pt idx="11">
                  <c:v>18</c:v>
                </c:pt>
                <c:pt idx="12">
                  <c:v>23</c:v>
                </c:pt>
                <c:pt idx="13">
                  <c:v>4</c:v>
                </c:pt>
                <c:pt idx="14">
                  <c:v>6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06-4C01-B01D-F3FCE50A674B}"/>
            </c:ext>
          </c:extLst>
        </c:ser>
        <c:ser>
          <c:idx val="1"/>
          <c:order val="1"/>
          <c:tx>
            <c:strRef>
              <c:f>'Table 9.60'!$S$62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9.60'!$S$63:$S$79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9.60'!$Y$63:$Y$79</c:f>
              <c:numCache>
                <c:formatCode>#,##0</c:formatCode>
                <c:ptCount val="17"/>
                <c:pt idx="0">
                  <c:v>0</c:v>
                </c:pt>
                <c:pt idx="1">
                  <c:v>10</c:v>
                </c:pt>
                <c:pt idx="2">
                  <c:v>16</c:v>
                </c:pt>
                <c:pt idx="3">
                  <c:v>31</c:v>
                </c:pt>
                <c:pt idx="4">
                  <c:v>53</c:v>
                </c:pt>
                <c:pt idx="5">
                  <c:v>33</c:v>
                </c:pt>
                <c:pt idx="6">
                  <c:v>19</c:v>
                </c:pt>
                <c:pt idx="7">
                  <c:v>28</c:v>
                </c:pt>
                <c:pt idx="8">
                  <c:v>31</c:v>
                </c:pt>
                <c:pt idx="9">
                  <c:v>31</c:v>
                </c:pt>
                <c:pt idx="10">
                  <c:v>44</c:v>
                </c:pt>
                <c:pt idx="11">
                  <c:v>23</c:v>
                </c:pt>
                <c:pt idx="12">
                  <c:v>11</c:v>
                </c:pt>
                <c:pt idx="13">
                  <c:v>6</c:v>
                </c:pt>
                <c:pt idx="14">
                  <c:v>0</c:v>
                </c:pt>
                <c:pt idx="15">
                  <c:v>3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06-4C01-B01D-F3FCE50A67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9.60'!$S$83:$S$90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9.60'!$Y$83:$Y$90</c:f>
              <c:numCache>
                <c:formatCode>#,##0</c:formatCode>
                <c:ptCount val="8"/>
                <c:pt idx="0">
                  <c:v>22</c:v>
                </c:pt>
                <c:pt idx="1">
                  <c:v>5</c:v>
                </c:pt>
                <c:pt idx="2">
                  <c:v>34</c:v>
                </c:pt>
                <c:pt idx="3">
                  <c:v>7</c:v>
                </c:pt>
                <c:pt idx="4">
                  <c:v>0</c:v>
                </c:pt>
                <c:pt idx="5">
                  <c:v>0</c:v>
                </c:pt>
                <c:pt idx="6">
                  <c:v>35</c:v>
                </c:pt>
                <c:pt idx="7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09-4F96-94EE-D42D17081B6B}"/>
            </c:ext>
          </c:extLst>
        </c:ser>
        <c:ser>
          <c:idx val="1"/>
          <c:order val="1"/>
          <c:tx>
            <c:strRef>
              <c:f>'Table 9.60'!$S$92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9.60'!$S$83:$S$90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9.60'!$Y$93:$Y$100</c:f>
              <c:numCache>
                <c:formatCode>#,##0</c:formatCode>
                <c:ptCount val="8"/>
                <c:pt idx="0">
                  <c:v>17</c:v>
                </c:pt>
                <c:pt idx="1">
                  <c:v>24</c:v>
                </c:pt>
                <c:pt idx="2">
                  <c:v>9</c:v>
                </c:pt>
                <c:pt idx="3">
                  <c:v>27</c:v>
                </c:pt>
                <c:pt idx="4">
                  <c:v>33</c:v>
                </c:pt>
                <c:pt idx="5">
                  <c:v>28</c:v>
                </c:pt>
                <c:pt idx="6">
                  <c:v>6</c:v>
                </c:pt>
                <c:pt idx="7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09-4F96-94EE-D42D17081B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9.60'!$S$1</c:f>
              <c:strCache>
                <c:ptCount val="1"/>
                <c:pt idx="0">
                  <c:v>Richmond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9.60'!$U$8:$Y$8</c:f>
              <c:numCache>
                <c:formatCode>#,##0</c:formatCode>
                <c:ptCount val="5"/>
                <c:pt idx="1">
                  <c:v>35841.18</c:v>
                </c:pt>
                <c:pt idx="2">
                  <c:v>40748</c:v>
                </c:pt>
                <c:pt idx="3">
                  <c:v>38359.83</c:v>
                </c:pt>
                <c:pt idx="4">
                  <c:v>46919.32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D0-4A3B-B9AF-C9CDE2D9468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D0-4A3B-B9AF-C9CDE2D946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9.60'!$S$4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9.60'!$V$2:$Z$2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9.60'!$V$4:$Z$4</c:f>
              <c:numCache>
                <c:formatCode>#,##0</c:formatCode>
                <c:ptCount val="5"/>
                <c:pt idx="0">
                  <c:v>515</c:v>
                </c:pt>
                <c:pt idx="1">
                  <c:v>568</c:v>
                </c:pt>
                <c:pt idx="2">
                  <c:v>856</c:v>
                </c:pt>
                <c:pt idx="3">
                  <c:v>677</c:v>
                </c:pt>
                <c:pt idx="4">
                  <c:v>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18-40B2-8AB1-15505A6E097F}"/>
            </c:ext>
          </c:extLst>
        </c:ser>
        <c:ser>
          <c:idx val="1"/>
          <c:order val="1"/>
          <c:tx>
            <c:strRef>
              <c:f>'Table 9.60'!$S$7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9.60'!$V$2:$Z$2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9.60'!$V$7:$Z$7</c:f>
              <c:numCache>
                <c:formatCode>#,##0</c:formatCode>
                <c:ptCount val="5"/>
                <c:pt idx="0">
                  <c:v>323</c:v>
                </c:pt>
                <c:pt idx="1">
                  <c:v>357</c:v>
                </c:pt>
                <c:pt idx="2">
                  <c:v>555</c:v>
                </c:pt>
                <c:pt idx="3">
                  <c:v>406</c:v>
                </c:pt>
                <c:pt idx="4">
                  <c:v>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18-40B2-8AB1-15505A6E097F}"/>
            </c:ext>
          </c:extLst>
        </c:ser>
        <c:ser>
          <c:idx val="2"/>
          <c:order val="2"/>
          <c:tx>
            <c:strRef>
              <c:f>'Table 9.60'!$S$11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9.60'!$V$2:$Z$2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9.60'!$V$11:$Z$11</c:f>
              <c:numCache>
                <c:formatCode>#,##0</c:formatCode>
                <c:ptCount val="5"/>
                <c:pt idx="0">
                  <c:v>409</c:v>
                </c:pt>
                <c:pt idx="1">
                  <c:v>456</c:v>
                </c:pt>
                <c:pt idx="2">
                  <c:v>645</c:v>
                </c:pt>
                <c:pt idx="3">
                  <c:v>542</c:v>
                </c:pt>
                <c:pt idx="4">
                  <c:v>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18-40B2-8AB1-15505A6E097F}"/>
            </c:ext>
          </c:extLst>
        </c:ser>
        <c:ser>
          <c:idx val="3"/>
          <c:order val="3"/>
          <c:tx>
            <c:strRef>
              <c:f>'Table 9.60'!$S$12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9.60'!$V$2:$Z$2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9.60'!$V$12:$Z$12</c:f>
              <c:numCache>
                <c:formatCode>#,##0</c:formatCode>
                <c:ptCount val="5"/>
                <c:pt idx="0">
                  <c:v>108</c:v>
                </c:pt>
                <c:pt idx="1">
                  <c:v>112</c:v>
                </c:pt>
                <c:pt idx="2">
                  <c:v>210</c:v>
                </c:pt>
                <c:pt idx="3">
                  <c:v>135</c:v>
                </c:pt>
                <c:pt idx="4">
                  <c:v>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18-40B2-8AB1-15505A6E09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9.60'!$S$1</c:f>
              <c:strCache>
                <c:ptCount val="1"/>
                <c:pt idx="0">
                  <c:v>Richmond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9.60'!$AB$15:$AB$33</c:f>
              <c:numCache>
                <c:formatCode>0.0%</c:formatCode>
                <c:ptCount val="19"/>
                <c:pt idx="0">
                  <c:v>0.2231404958677686</c:v>
                </c:pt>
                <c:pt idx="1">
                  <c:v>1.0330578512396695E-2</c:v>
                </c:pt>
                <c:pt idx="2">
                  <c:v>1.1363636363636364E-2</c:v>
                </c:pt>
                <c:pt idx="3">
                  <c:v>8.2644628099173556E-3</c:v>
                </c:pt>
                <c:pt idx="4">
                  <c:v>5.578512396694215E-2</c:v>
                </c:pt>
                <c:pt idx="5">
                  <c:v>5.1652892561983473E-2</c:v>
                </c:pt>
                <c:pt idx="6">
                  <c:v>5.3719008264462811E-2</c:v>
                </c:pt>
                <c:pt idx="7">
                  <c:v>4.2355371900826444E-2</c:v>
                </c:pt>
                <c:pt idx="8">
                  <c:v>3.4090909090909088E-2</c:v>
                </c:pt>
                <c:pt idx="9">
                  <c:v>0</c:v>
                </c:pt>
                <c:pt idx="10">
                  <c:v>1.6528925619834711E-2</c:v>
                </c:pt>
                <c:pt idx="11">
                  <c:v>9.2975206611570251E-3</c:v>
                </c:pt>
                <c:pt idx="12">
                  <c:v>1.859504132231405E-2</c:v>
                </c:pt>
                <c:pt idx="13">
                  <c:v>8.6776859504132234E-2</c:v>
                </c:pt>
                <c:pt idx="14">
                  <c:v>0.11570247933884298</c:v>
                </c:pt>
                <c:pt idx="15">
                  <c:v>4.3388429752066117E-2</c:v>
                </c:pt>
                <c:pt idx="16">
                  <c:v>5.1652892561983473E-2</c:v>
                </c:pt>
                <c:pt idx="17">
                  <c:v>6.1983471074380167E-3</c:v>
                </c:pt>
                <c:pt idx="18">
                  <c:v>3.9256198347107439E-2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98-40F7-89B8-91B4D7E5219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98-40F7-89B8-91B4D7E521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9.60'!$S$63:$S$79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9.60'!$Z$44:$Z$60</c:f>
              <c:numCache>
                <c:formatCode>#,##0</c:formatCode>
                <c:ptCount val="17"/>
                <c:pt idx="0">
                  <c:v>5</c:v>
                </c:pt>
                <c:pt idx="1">
                  <c:v>6</c:v>
                </c:pt>
                <c:pt idx="2">
                  <c:v>59</c:v>
                </c:pt>
                <c:pt idx="3">
                  <c:v>44</c:v>
                </c:pt>
                <c:pt idx="4">
                  <c:v>75</c:v>
                </c:pt>
                <c:pt idx="5">
                  <c:v>60</c:v>
                </c:pt>
                <c:pt idx="6">
                  <c:v>52</c:v>
                </c:pt>
                <c:pt idx="7">
                  <c:v>23</c:v>
                </c:pt>
                <c:pt idx="8">
                  <c:v>30</c:v>
                </c:pt>
                <c:pt idx="9">
                  <c:v>33</c:v>
                </c:pt>
                <c:pt idx="10">
                  <c:v>33</c:v>
                </c:pt>
                <c:pt idx="11">
                  <c:v>34</c:v>
                </c:pt>
                <c:pt idx="12">
                  <c:v>27</c:v>
                </c:pt>
                <c:pt idx="13">
                  <c:v>9</c:v>
                </c:pt>
                <c:pt idx="14">
                  <c:v>7</c:v>
                </c:pt>
                <c:pt idx="15">
                  <c:v>5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E8-4D0C-8881-6C3D7C44DE32}"/>
            </c:ext>
          </c:extLst>
        </c:ser>
        <c:ser>
          <c:idx val="1"/>
          <c:order val="1"/>
          <c:tx>
            <c:strRef>
              <c:f>'Table 9.60'!$S$62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9.60'!$S$63:$S$79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9.60'!$Z$63:$Z$79</c:f>
              <c:numCache>
                <c:formatCode>#,##0</c:formatCode>
                <c:ptCount val="17"/>
                <c:pt idx="0">
                  <c:v>5</c:v>
                </c:pt>
                <c:pt idx="1">
                  <c:v>14</c:v>
                </c:pt>
                <c:pt idx="2">
                  <c:v>41</c:v>
                </c:pt>
                <c:pt idx="3">
                  <c:v>45</c:v>
                </c:pt>
                <c:pt idx="4">
                  <c:v>71</c:v>
                </c:pt>
                <c:pt idx="5">
                  <c:v>62</c:v>
                </c:pt>
                <c:pt idx="6">
                  <c:v>27</c:v>
                </c:pt>
                <c:pt idx="7">
                  <c:v>39</c:v>
                </c:pt>
                <c:pt idx="8">
                  <c:v>30</c:v>
                </c:pt>
                <c:pt idx="9">
                  <c:v>34</c:v>
                </c:pt>
                <c:pt idx="10">
                  <c:v>48</c:v>
                </c:pt>
                <c:pt idx="11">
                  <c:v>25</c:v>
                </c:pt>
                <c:pt idx="12">
                  <c:v>11</c:v>
                </c:pt>
                <c:pt idx="13">
                  <c:v>5</c:v>
                </c:pt>
                <c:pt idx="14">
                  <c:v>4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E8-4D0C-8881-6C3D7C44DE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9.60'!$Z$83:$Z$90</c:f>
              <c:numCache>
                <c:formatCode>#,##0</c:formatCode>
                <c:ptCount val="8"/>
                <c:pt idx="0">
                  <c:v>35</c:v>
                </c:pt>
                <c:pt idx="1">
                  <c:v>12</c:v>
                </c:pt>
                <c:pt idx="2">
                  <c:v>30</c:v>
                </c:pt>
                <c:pt idx="3">
                  <c:v>4</c:v>
                </c:pt>
                <c:pt idx="4">
                  <c:v>7</c:v>
                </c:pt>
                <c:pt idx="5">
                  <c:v>7</c:v>
                </c:pt>
                <c:pt idx="6">
                  <c:v>45</c:v>
                </c:pt>
                <c:pt idx="7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C8-452C-9B74-B6CFCC5CF2C5}"/>
            </c:ext>
          </c:extLst>
        </c:ser>
        <c:ser>
          <c:idx val="1"/>
          <c:order val="1"/>
          <c:tx>
            <c:strRef>
              <c:f>'Table 9.60'!$S$92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9.60'!$S$83:$S$90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9.60'!$Z$93:$Z$100</c:f>
              <c:numCache>
                <c:formatCode>#,##0</c:formatCode>
                <c:ptCount val="8"/>
                <c:pt idx="0">
                  <c:v>26</c:v>
                </c:pt>
                <c:pt idx="1">
                  <c:v>27</c:v>
                </c:pt>
                <c:pt idx="2">
                  <c:v>4</c:v>
                </c:pt>
                <c:pt idx="3">
                  <c:v>34</c:v>
                </c:pt>
                <c:pt idx="4">
                  <c:v>43</c:v>
                </c:pt>
                <c:pt idx="5">
                  <c:v>26</c:v>
                </c:pt>
                <c:pt idx="6">
                  <c:v>3</c:v>
                </c:pt>
                <c:pt idx="7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C8-452C-9B74-B6CFCC5CF2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9.1'!$V$4:$Z$4</c:f>
              <c:numCache>
                <c:formatCode>#,##0</c:formatCode>
                <c:ptCount val="5"/>
                <c:pt idx="0">
                  <c:v>362</c:v>
                </c:pt>
                <c:pt idx="1">
                  <c:v>590</c:v>
                </c:pt>
                <c:pt idx="2">
                  <c:v>621</c:v>
                </c:pt>
                <c:pt idx="3">
                  <c:v>656</c:v>
                </c:pt>
                <c:pt idx="4">
                  <c:v>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52-4AD0-ADE7-84B0B0504795}"/>
            </c:ext>
          </c:extLst>
        </c:ser>
        <c:ser>
          <c:idx val="1"/>
          <c:order val="1"/>
          <c:tx>
            <c:strRef>
              <c:f>'Table 9.1'!$S$7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9.1'!$V$7:$Z$7</c:f>
              <c:numCache>
                <c:formatCode>#,##0</c:formatCode>
                <c:ptCount val="5"/>
                <c:pt idx="0">
                  <c:v>251</c:v>
                </c:pt>
                <c:pt idx="1">
                  <c:v>410</c:v>
                </c:pt>
                <c:pt idx="2">
                  <c:v>430</c:v>
                </c:pt>
                <c:pt idx="3">
                  <c:v>440</c:v>
                </c:pt>
                <c:pt idx="4">
                  <c:v>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52-4AD0-ADE7-84B0B0504795}"/>
            </c:ext>
          </c:extLst>
        </c:ser>
        <c:ser>
          <c:idx val="2"/>
          <c:order val="2"/>
          <c:tx>
            <c:strRef>
              <c:f>'Table 9.1'!$S$11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9.1'!$V$11:$Z$11</c:f>
              <c:numCache>
                <c:formatCode>#,##0</c:formatCode>
                <c:ptCount val="5"/>
                <c:pt idx="0">
                  <c:v>353</c:v>
                </c:pt>
                <c:pt idx="1">
                  <c:v>584</c:v>
                </c:pt>
                <c:pt idx="2">
                  <c:v>617</c:v>
                </c:pt>
                <c:pt idx="3">
                  <c:v>645</c:v>
                </c:pt>
                <c:pt idx="4">
                  <c:v>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52-4AD0-ADE7-84B0B0504795}"/>
            </c:ext>
          </c:extLst>
        </c:ser>
        <c:ser>
          <c:idx val="3"/>
          <c:order val="3"/>
          <c:tx>
            <c:strRef>
              <c:f>'Table 9.1'!$S$12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9.1'!$V$12:$Z$12</c:f>
              <c:numCache>
                <c:formatCode>#,##0</c:formatCode>
                <c:ptCount val="5"/>
                <c:pt idx="0">
                  <c:v>7</c:v>
                </c:pt>
                <c:pt idx="1">
                  <c:v>7</c:v>
                </c:pt>
                <c:pt idx="2">
                  <c:v>5</c:v>
                </c:pt>
                <c:pt idx="3">
                  <c:v>13</c:v>
                </c:pt>
                <c:pt idx="4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152-4AD0-ADE7-84B0B05047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9.6'!$S$1</c:f>
              <c:strCache>
                <c:ptCount val="1"/>
                <c:pt idx="0">
                  <c:v>Blackall-Tambo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9.6'!$V$8:$Z$8</c:f>
              <c:numCache>
                <c:formatCode>#,##0</c:formatCode>
                <c:ptCount val="5"/>
                <c:pt idx="0">
                  <c:v>32008</c:v>
                </c:pt>
                <c:pt idx="1">
                  <c:v>32979.5</c:v>
                </c:pt>
                <c:pt idx="2">
                  <c:v>35357.5</c:v>
                </c:pt>
                <c:pt idx="3">
                  <c:v>35773</c:v>
                </c:pt>
                <c:pt idx="4">
                  <c:v>37464.639999999999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C9-484F-AA44-88945ADD6B2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42360.26</c:v>
                </c:pt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C9-484F-AA44-88945ADD6B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9.60'!$S$1</c:f>
              <c:strCache>
                <c:ptCount val="1"/>
                <c:pt idx="0">
                  <c:v>Richmond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9.60'!$V$2:$Z$2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9.60'!$V$8:$Z$8</c:f>
              <c:numCache>
                <c:formatCode>#,##0</c:formatCode>
                <c:ptCount val="5"/>
                <c:pt idx="0">
                  <c:v>35841.18</c:v>
                </c:pt>
                <c:pt idx="1">
                  <c:v>40748</c:v>
                </c:pt>
                <c:pt idx="2">
                  <c:v>38359.83</c:v>
                </c:pt>
                <c:pt idx="3">
                  <c:v>46919.32</c:v>
                </c:pt>
                <c:pt idx="4">
                  <c:v>39570.54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EA-4145-97D5-E01455F10E0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9.60'!$V$2:$Z$2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42360.26</c:v>
                </c:pt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EA-4145-97D5-E01455F10E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9.61'!$S$4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9.61'!$U$2:$Y$2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9.61'!$U$4:$Y$4</c:f>
              <c:numCache>
                <c:formatCode>#,##0</c:formatCode>
                <c:ptCount val="5"/>
                <c:pt idx="1">
                  <c:v>57713</c:v>
                </c:pt>
                <c:pt idx="2">
                  <c:v>57909</c:v>
                </c:pt>
                <c:pt idx="3">
                  <c:v>60427</c:v>
                </c:pt>
                <c:pt idx="4">
                  <c:v>60784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2C-4DCB-9C7E-CBA5E6FA3E1C}"/>
            </c:ext>
          </c:extLst>
        </c:ser>
        <c:ser>
          <c:idx val="1"/>
          <c:order val="1"/>
          <c:tx>
            <c:strRef>
              <c:f>'Table 9.61'!$S$7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9.61'!$U$2:$Y$2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9.61'!$U$7:$Y$7</c:f>
              <c:numCache>
                <c:formatCode>#,##0</c:formatCode>
                <c:ptCount val="5"/>
                <c:pt idx="1">
                  <c:v>41653</c:v>
                </c:pt>
                <c:pt idx="2">
                  <c:v>41475</c:v>
                </c:pt>
                <c:pt idx="3">
                  <c:v>42518</c:v>
                </c:pt>
                <c:pt idx="4">
                  <c:v>42926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2C-4DCB-9C7E-CBA5E6FA3E1C}"/>
            </c:ext>
          </c:extLst>
        </c:ser>
        <c:ser>
          <c:idx val="2"/>
          <c:order val="2"/>
          <c:tx>
            <c:strRef>
              <c:f>'Table 9.61'!$S$11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9.61'!$U$2:$Y$2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9.61'!$U$11:$Y$11</c:f>
              <c:numCache>
                <c:formatCode>#,##0</c:formatCode>
                <c:ptCount val="5"/>
                <c:pt idx="1">
                  <c:v>52971</c:v>
                </c:pt>
                <c:pt idx="2">
                  <c:v>53186</c:v>
                </c:pt>
                <c:pt idx="3">
                  <c:v>55511</c:v>
                </c:pt>
                <c:pt idx="4">
                  <c:v>55998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2C-4DCB-9C7E-CBA5E6FA3E1C}"/>
            </c:ext>
          </c:extLst>
        </c:ser>
        <c:ser>
          <c:idx val="3"/>
          <c:order val="3"/>
          <c:tx>
            <c:strRef>
              <c:f>'Table 9.61'!$S$12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9.61'!$U$2:$Y$2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9.61'!$U$12:$Y$12</c:f>
              <c:numCache>
                <c:formatCode>#,##0</c:formatCode>
                <c:ptCount val="5"/>
                <c:pt idx="1">
                  <c:v>4743</c:v>
                </c:pt>
                <c:pt idx="2">
                  <c:v>4723</c:v>
                </c:pt>
                <c:pt idx="3">
                  <c:v>4915</c:v>
                </c:pt>
                <c:pt idx="4">
                  <c:v>4778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D2C-4DCB-9C7E-CBA5E6FA3E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9.61'!$S$1</c:f>
              <c:strCache>
                <c:ptCount val="1"/>
                <c:pt idx="0">
                  <c:v>Rockhampton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9.61'!$AB$15:$AB$33</c:f>
              <c:numCache>
                <c:formatCode>0.0%</c:formatCode>
                <c:ptCount val="19"/>
                <c:pt idx="0">
                  <c:v>2.2466268202212612E-2</c:v>
                </c:pt>
                <c:pt idx="1">
                  <c:v>3.4112444725205304E-2</c:v>
                </c:pt>
                <c:pt idx="2">
                  <c:v>5.6983656478286925E-2</c:v>
                </c:pt>
                <c:pt idx="3">
                  <c:v>1.8352041725383482E-2</c:v>
                </c:pt>
                <c:pt idx="4">
                  <c:v>7.3116607544908244E-2</c:v>
                </c:pt>
                <c:pt idx="5">
                  <c:v>3.1828563098304098E-2</c:v>
                </c:pt>
                <c:pt idx="6">
                  <c:v>9.4708197677243797E-2</c:v>
                </c:pt>
                <c:pt idx="7">
                  <c:v>7.6550528856277431E-2</c:v>
                </c:pt>
                <c:pt idx="8">
                  <c:v>5.1168667087807956E-2</c:v>
                </c:pt>
                <c:pt idx="9">
                  <c:v>4.4057858334548162E-3</c:v>
                </c:pt>
                <c:pt idx="10">
                  <c:v>2.4409997246383854E-2</c:v>
                </c:pt>
                <c:pt idx="11">
                  <c:v>1.5954775904238949E-2</c:v>
                </c:pt>
                <c:pt idx="12">
                  <c:v>4.2438084131072126E-2</c:v>
                </c:pt>
                <c:pt idx="13">
                  <c:v>7.9255551776082414E-2</c:v>
                </c:pt>
                <c:pt idx="14">
                  <c:v>5.2869430001457794E-2</c:v>
                </c:pt>
                <c:pt idx="15">
                  <c:v>8.3790919545815315E-2</c:v>
                </c:pt>
                <c:pt idx="16">
                  <c:v>0.14336621474966391</c:v>
                </c:pt>
                <c:pt idx="17">
                  <c:v>1.2261690720313589E-2</c:v>
                </c:pt>
                <c:pt idx="18">
                  <c:v>4.8641819330385347E-2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70-42FD-A8E9-21ABF1B9609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70-42FD-A8E9-21ABF1B960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9.61'!$S$63:$S$79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9.61'!$Y$44:$Y$60</c:f>
              <c:numCache>
                <c:formatCode>#,##0</c:formatCode>
                <c:ptCount val="17"/>
                <c:pt idx="0">
                  <c:v>52</c:v>
                </c:pt>
                <c:pt idx="1">
                  <c:v>873</c:v>
                </c:pt>
                <c:pt idx="2">
                  <c:v>2147</c:v>
                </c:pt>
                <c:pt idx="3">
                  <c:v>3125</c:v>
                </c:pt>
                <c:pt idx="4">
                  <c:v>4151</c:v>
                </c:pt>
                <c:pt idx="5">
                  <c:v>3919</c:v>
                </c:pt>
                <c:pt idx="6">
                  <c:v>3477</c:v>
                </c:pt>
                <c:pt idx="7">
                  <c:v>2987</c:v>
                </c:pt>
                <c:pt idx="8">
                  <c:v>2971</c:v>
                </c:pt>
                <c:pt idx="9">
                  <c:v>2585</c:v>
                </c:pt>
                <c:pt idx="10">
                  <c:v>2733</c:v>
                </c:pt>
                <c:pt idx="11">
                  <c:v>1984</c:v>
                </c:pt>
                <c:pt idx="12">
                  <c:v>890</c:v>
                </c:pt>
                <c:pt idx="13">
                  <c:v>321</c:v>
                </c:pt>
                <c:pt idx="14">
                  <c:v>120</c:v>
                </c:pt>
                <c:pt idx="15">
                  <c:v>73</c:v>
                </c:pt>
                <c:pt idx="1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A3-4B14-A1EC-CE16A1041B82}"/>
            </c:ext>
          </c:extLst>
        </c:ser>
        <c:ser>
          <c:idx val="1"/>
          <c:order val="1"/>
          <c:tx>
            <c:strRef>
              <c:f>'Table 9.61'!$S$62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9.61'!$S$63:$S$79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9.61'!$Y$63:$Y$79</c:f>
              <c:numCache>
                <c:formatCode>#,##0</c:formatCode>
                <c:ptCount val="17"/>
                <c:pt idx="0">
                  <c:v>70</c:v>
                </c:pt>
                <c:pt idx="1">
                  <c:v>1040</c:v>
                </c:pt>
                <c:pt idx="2">
                  <c:v>2123</c:v>
                </c:pt>
                <c:pt idx="3">
                  <c:v>2852</c:v>
                </c:pt>
                <c:pt idx="4">
                  <c:v>3336</c:v>
                </c:pt>
                <c:pt idx="5">
                  <c:v>3113</c:v>
                </c:pt>
                <c:pt idx="6">
                  <c:v>2777</c:v>
                </c:pt>
                <c:pt idx="7">
                  <c:v>2556</c:v>
                </c:pt>
                <c:pt idx="8">
                  <c:v>2851</c:v>
                </c:pt>
                <c:pt idx="9">
                  <c:v>2443</c:v>
                </c:pt>
                <c:pt idx="10">
                  <c:v>2423</c:v>
                </c:pt>
                <c:pt idx="11">
                  <c:v>1600</c:v>
                </c:pt>
                <c:pt idx="12">
                  <c:v>663</c:v>
                </c:pt>
                <c:pt idx="13">
                  <c:v>259</c:v>
                </c:pt>
                <c:pt idx="14">
                  <c:v>108</c:v>
                </c:pt>
                <c:pt idx="15">
                  <c:v>61</c:v>
                </c:pt>
                <c:pt idx="16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A3-4B14-A1EC-CE16A1041B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9.61'!$S$83:$S$90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9.61'!$Y$83:$Y$90</c:f>
              <c:numCache>
                <c:formatCode>#,##0</c:formatCode>
                <c:ptCount val="8"/>
                <c:pt idx="0">
                  <c:v>1442</c:v>
                </c:pt>
                <c:pt idx="1">
                  <c:v>2151</c:v>
                </c:pt>
                <c:pt idx="2">
                  <c:v>5110</c:v>
                </c:pt>
                <c:pt idx="3">
                  <c:v>1415</c:v>
                </c:pt>
                <c:pt idx="4">
                  <c:v>806</c:v>
                </c:pt>
                <c:pt idx="5">
                  <c:v>1167</c:v>
                </c:pt>
                <c:pt idx="6">
                  <c:v>3299</c:v>
                </c:pt>
                <c:pt idx="7">
                  <c:v>3536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BC-423D-80D3-6710DA396C24}"/>
            </c:ext>
          </c:extLst>
        </c:ser>
        <c:ser>
          <c:idx val="1"/>
          <c:order val="1"/>
          <c:tx>
            <c:strRef>
              <c:f>'Table 9.61'!$S$92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9.61'!$S$83:$S$90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9.61'!$Y$93:$Y$100</c:f>
              <c:numCache>
                <c:formatCode>#,##0</c:formatCode>
                <c:ptCount val="8"/>
                <c:pt idx="0">
                  <c:v>1258</c:v>
                </c:pt>
                <c:pt idx="1">
                  <c:v>3715</c:v>
                </c:pt>
                <c:pt idx="2">
                  <c:v>620</c:v>
                </c:pt>
                <c:pt idx="3">
                  <c:v>3648</c:v>
                </c:pt>
                <c:pt idx="4">
                  <c:v>4026</c:v>
                </c:pt>
                <c:pt idx="5">
                  <c:v>2288</c:v>
                </c:pt>
                <c:pt idx="6">
                  <c:v>331</c:v>
                </c:pt>
                <c:pt idx="7">
                  <c:v>1813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BC-423D-80D3-6710DA396C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9.61'!$S$1</c:f>
              <c:strCache>
                <c:ptCount val="1"/>
                <c:pt idx="0">
                  <c:v>Rockhampton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9.61'!$U$8:$Y$8</c:f>
              <c:numCache>
                <c:formatCode>#,##0</c:formatCode>
                <c:ptCount val="5"/>
                <c:pt idx="1">
                  <c:v>44677</c:v>
                </c:pt>
                <c:pt idx="2">
                  <c:v>44651</c:v>
                </c:pt>
                <c:pt idx="3">
                  <c:v>46428.39</c:v>
                </c:pt>
                <c:pt idx="4">
                  <c:v>48533.66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72-4D89-A958-90961B3E80F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72-4D89-A958-90961B3E80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9.61'!$S$4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9.61'!$V$4:$Z$4</c:f>
              <c:numCache>
                <c:formatCode>#,##0</c:formatCode>
                <c:ptCount val="5"/>
                <c:pt idx="0">
                  <c:v>57713</c:v>
                </c:pt>
                <c:pt idx="1">
                  <c:v>57909</c:v>
                </c:pt>
                <c:pt idx="2">
                  <c:v>60427</c:v>
                </c:pt>
                <c:pt idx="3">
                  <c:v>60784</c:v>
                </c:pt>
                <c:pt idx="4">
                  <c:v>61737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20-44D9-BCE0-6A7A83A9D635}"/>
            </c:ext>
          </c:extLst>
        </c:ser>
        <c:ser>
          <c:idx val="1"/>
          <c:order val="1"/>
          <c:tx>
            <c:strRef>
              <c:f>'Table 9.61'!$S$7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9.61'!$V$7:$Z$7</c:f>
              <c:numCache>
                <c:formatCode>#,##0</c:formatCode>
                <c:ptCount val="5"/>
                <c:pt idx="0">
                  <c:v>41653</c:v>
                </c:pt>
                <c:pt idx="1">
                  <c:v>41475</c:v>
                </c:pt>
                <c:pt idx="2">
                  <c:v>42518</c:v>
                </c:pt>
                <c:pt idx="3">
                  <c:v>42926</c:v>
                </c:pt>
                <c:pt idx="4">
                  <c:v>44126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20-44D9-BCE0-6A7A83A9D635}"/>
            </c:ext>
          </c:extLst>
        </c:ser>
        <c:ser>
          <c:idx val="2"/>
          <c:order val="2"/>
          <c:tx>
            <c:strRef>
              <c:f>'Table 9.61'!$S$11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9.61'!$V$11:$Z$11</c:f>
              <c:numCache>
                <c:formatCode>#,##0</c:formatCode>
                <c:ptCount val="5"/>
                <c:pt idx="0">
                  <c:v>52971</c:v>
                </c:pt>
                <c:pt idx="1">
                  <c:v>53186</c:v>
                </c:pt>
                <c:pt idx="2">
                  <c:v>55511</c:v>
                </c:pt>
                <c:pt idx="3">
                  <c:v>55998</c:v>
                </c:pt>
                <c:pt idx="4">
                  <c:v>56747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20-44D9-BCE0-6A7A83A9D635}"/>
            </c:ext>
          </c:extLst>
        </c:ser>
        <c:ser>
          <c:idx val="3"/>
          <c:order val="3"/>
          <c:tx>
            <c:strRef>
              <c:f>'Table 9.61'!$S$12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9.61'!$V$12:$Z$12</c:f>
              <c:numCache>
                <c:formatCode>#,##0</c:formatCode>
                <c:ptCount val="5"/>
                <c:pt idx="0">
                  <c:v>4743</c:v>
                </c:pt>
                <c:pt idx="1">
                  <c:v>4723</c:v>
                </c:pt>
                <c:pt idx="2">
                  <c:v>4915</c:v>
                </c:pt>
                <c:pt idx="3">
                  <c:v>4778</c:v>
                </c:pt>
                <c:pt idx="4">
                  <c:v>4994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520-44D9-BCE0-6A7A83A9D6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9.61'!$S$1</c:f>
              <c:strCache>
                <c:ptCount val="1"/>
                <c:pt idx="0">
                  <c:v>Rockhampton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9.61'!$AB$15:$AB$33</c:f>
              <c:numCache>
                <c:formatCode>0.0%</c:formatCode>
                <c:ptCount val="19"/>
                <c:pt idx="0">
                  <c:v>2.2466268202212612E-2</c:v>
                </c:pt>
                <c:pt idx="1">
                  <c:v>3.4112444725205304E-2</c:v>
                </c:pt>
                <c:pt idx="2">
                  <c:v>5.6983656478286925E-2</c:v>
                </c:pt>
                <c:pt idx="3">
                  <c:v>1.8352041725383482E-2</c:v>
                </c:pt>
                <c:pt idx="4">
                  <c:v>7.3116607544908244E-2</c:v>
                </c:pt>
                <c:pt idx="5">
                  <c:v>3.1828563098304098E-2</c:v>
                </c:pt>
                <c:pt idx="6">
                  <c:v>9.4708197677243797E-2</c:v>
                </c:pt>
                <c:pt idx="7">
                  <c:v>7.6550528856277431E-2</c:v>
                </c:pt>
                <c:pt idx="8">
                  <c:v>5.1168667087807956E-2</c:v>
                </c:pt>
                <c:pt idx="9">
                  <c:v>4.4057858334548162E-3</c:v>
                </c:pt>
                <c:pt idx="10">
                  <c:v>2.4409997246383854E-2</c:v>
                </c:pt>
                <c:pt idx="11">
                  <c:v>1.5954775904238949E-2</c:v>
                </c:pt>
                <c:pt idx="12">
                  <c:v>4.2438084131072126E-2</c:v>
                </c:pt>
                <c:pt idx="13">
                  <c:v>7.9255551776082414E-2</c:v>
                </c:pt>
                <c:pt idx="14">
                  <c:v>5.2869430001457794E-2</c:v>
                </c:pt>
                <c:pt idx="15">
                  <c:v>8.3790919545815315E-2</c:v>
                </c:pt>
                <c:pt idx="16">
                  <c:v>0.14336621474966391</c:v>
                </c:pt>
                <c:pt idx="17">
                  <c:v>1.2261690720313589E-2</c:v>
                </c:pt>
                <c:pt idx="18">
                  <c:v>4.8641819330385347E-2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C7-49A7-993E-9D232A5441E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C7-49A7-993E-9D232A544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9.61'!$S$63:$S$79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9.61'!$Z$44:$Z$60</c:f>
              <c:numCache>
                <c:formatCode>#,##0</c:formatCode>
                <c:ptCount val="17"/>
                <c:pt idx="0">
                  <c:v>59</c:v>
                </c:pt>
                <c:pt idx="1">
                  <c:v>865</c:v>
                </c:pt>
                <c:pt idx="2">
                  <c:v>2137</c:v>
                </c:pt>
                <c:pt idx="3">
                  <c:v>3001</c:v>
                </c:pt>
                <c:pt idx="4">
                  <c:v>4115</c:v>
                </c:pt>
                <c:pt idx="5">
                  <c:v>3934</c:v>
                </c:pt>
                <c:pt idx="6">
                  <c:v>3655</c:v>
                </c:pt>
                <c:pt idx="7">
                  <c:v>2986</c:v>
                </c:pt>
                <c:pt idx="8">
                  <c:v>3062</c:v>
                </c:pt>
                <c:pt idx="9">
                  <c:v>2669</c:v>
                </c:pt>
                <c:pt idx="10">
                  <c:v>2648</c:v>
                </c:pt>
                <c:pt idx="11">
                  <c:v>2065</c:v>
                </c:pt>
                <c:pt idx="12">
                  <c:v>970</c:v>
                </c:pt>
                <c:pt idx="13">
                  <c:v>333</c:v>
                </c:pt>
                <c:pt idx="14">
                  <c:v>133</c:v>
                </c:pt>
                <c:pt idx="15">
                  <c:v>61</c:v>
                </c:pt>
                <c:pt idx="1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7C-47B8-BB83-1E9E3012733D}"/>
            </c:ext>
          </c:extLst>
        </c:ser>
        <c:ser>
          <c:idx val="1"/>
          <c:order val="1"/>
          <c:tx>
            <c:strRef>
              <c:f>'Table 9.61'!$S$62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9.61'!$S$63:$S$79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9.61'!$Z$63:$Z$79</c:f>
              <c:numCache>
                <c:formatCode>#,##0</c:formatCode>
                <c:ptCount val="17"/>
                <c:pt idx="0">
                  <c:v>79</c:v>
                </c:pt>
                <c:pt idx="1">
                  <c:v>925</c:v>
                </c:pt>
                <c:pt idx="2">
                  <c:v>2226</c:v>
                </c:pt>
                <c:pt idx="3">
                  <c:v>2902</c:v>
                </c:pt>
                <c:pt idx="4">
                  <c:v>3452</c:v>
                </c:pt>
                <c:pt idx="5">
                  <c:v>3023</c:v>
                </c:pt>
                <c:pt idx="6">
                  <c:v>3024</c:v>
                </c:pt>
                <c:pt idx="7">
                  <c:v>2647</c:v>
                </c:pt>
                <c:pt idx="8">
                  <c:v>2857</c:v>
                </c:pt>
                <c:pt idx="9">
                  <c:v>2449</c:v>
                </c:pt>
                <c:pt idx="10">
                  <c:v>2456</c:v>
                </c:pt>
                <c:pt idx="11">
                  <c:v>1716</c:v>
                </c:pt>
                <c:pt idx="12">
                  <c:v>745</c:v>
                </c:pt>
                <c:pt idx="13">
                  <c:v>284</c:v>
                </c:pt>
                <c:pt idx="14">
                  <c:v>103</c:v>
                </c:pt>
                <c:pt idx="15">
                  <c:v>72</c:v>
                </c:pt>
                <c:pt idx="16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7C-47B8-BB83-1E9E301273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9.61'!$Z$83:$Z$90</c:f>
              <c:numCache>
                <c:formatCode>#,##0</c:formatCode>
                <c:ptCount val="8"/>
                <c:pt idx="0">
                  <c:v>1534</c:v>
                </c:pt>
                <c:pt idx="1">
                  <c:v>2209</c:v>
                </c:pt>
                <c:pt idx="2">
                  <c:v>5141</c:v>
                </c:pt>
                <c:pt idx="3">
                  <c:v>1486</c:v>
                </c:pt>
                <c:pt idx="4">
                  <c:v>770</c:v>
                </c:pt>
                <c:pt idx="5">
                  <c:v>1186</c:v>
                </c:pt>
                <c:pt idx="6">
                  <c:v>3423</c:v>
                </c:pt>
                <c:pt idx="7">
                  <c:v>3648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4D-4687-A10F-02D224962796}"/>
            </c:ext>
          </c:extLst>
        </c:ser>
        <c:ser>
          <c:idx val="1"/>
          <c:order val="1"/>
          <c:tx>
            <c:strRef>
              <c:f>'Table 9.61'!$S$92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9.61'!$S$83:$S$90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9.61'!$Z$93:$Z$100</c:f>
              <c:numCache>
                <c:formatCode>#,##0</c:formatCode>
                <c:ptCount val="8"/>
                <c:pt idx="0">
                  <c:v>1295</c:v>
                </c:pt>
                <c:pt idx="1">
                  <c:v>3831</c:v>
                </c:pt>
                <c:pt idx="2">
                  <c:v>662</c:v>
                </c:pt>
                <c:pt idx="3">
                  <c:v>3805</c:v>
                </c:pt>
                <c:pt idx="4">
                  <c:v>4028</c:v>
                </c:pt>
                <c:pt idx="5">
                  <c:v>2367</c:v>
                </c:pt>
                <c:pt idx="6">
                  <c:v>376</c:v>
                </c:pt>
                <c:pt idx="7">
                  <c:v>1931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4D-4687-A10F-02D224962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9.7'!$U$4:$Y$4</c:f>
              <c:numCache>
                <c:formatCode>#,##0</c:formatCode>
                <c:ptCount val="5"/>
                <c:pt idx="1">
                  <c:v>136</c:v>
                </c:pt>
                <c:pt idx="2">
                  <c:v>166</c:v>
                </c:pt>
                <c:pt idx="3">
                  <c:v>316</c:v>
                </c:pt>
                <c:pt idx="4">
                  <c:v>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4D-4177-8786-C5ABFE743A0C}"/>
            </c:ext>
          </c:extLst>
        </c:ser>
        <c:ser>
          <c:idx val="1"/>
          <c:order val="1"/>
          <c:tx>
            <c:strRef>
              <c:f>'Table 9.7'!$S$7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9.7'!$U$7:$Y$7</c:f>
              <c:numCache>
                <c:formatCode>#,##0</c:formatCode>
                <c:ptCount val="5"/>
                <c:pt idx="1">
                  <c:v>97</c:v>
                </c:pt>
                <c:pt idx="2">
                  <c:v>111</c:v>
                </c:pt>
                <c:pt idx="3">
                  <c:v>232</c:v>
                </c:pt>
                <c:pt idx="4">
                  <c:v>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4D-4177-8786-C5ABFE743A0C}"/>
            </c:ext>
          </c:extLst>
        </c:ser>
        <c:ser>
          <c:idx val="2"/>
          <c:order val="2"/>
          <c:tx>
            <c:strRef>
              <c:f>'Table 9.7'!$S$11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9.7'!$U$11:$Y$11</c:f>
              <c:numCache>
                <c:formatCode>#,##0</c:formatCode>
                <c:ptCount val="5"/>
                <c:pt idx="1">
                  <c:v>118</c:v>
                </c:pt>
                <c:pt idx="2">
                  <c:v>143</c:v>
                </c:pt>
                <c:pt idx="3">
                  <c:v>267</c:v>
                </c:pt>
                <c:pt idx="4">
                  <c:v>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4D-4177-8786-C5ABFE743A0C}"/>
            </c:ext>
          </c:extLst>
        </c:ser>
        <c:ser>
          <c:idx val="3"/>
          <c:order val="3"/>
          <c:tx>
            <c:strRef>
              <c:f>'Table 9.7'!$S$12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9.7'!$U$12:$Y$12</c:f>
              <c:numCache>
                <c:formatCode>#,##0</c:formatCode>
                <c:ptCount val="5"/>
                <c:pt idx="1">
                  <c:v>16</c:v>
                </c:pt>
                <c:pt idx="2">
                  <c:v>23</c:v>
                </c:pt>
                <c:pt idx="3">
                  <c:v>53</c:v>
                </c:pt>
                <c:pt idx="4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04D-4177-8786-C5ABFE743A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9.61'!$S$1</c:f>
              <c:strCache>
                <c:ptCount val="1"/>
                <c:pt idx="0">
                  <c:v>Rockhampton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9.61'!$V$8:$Z$8</c:f>
              <c:numCache>
                <c:formatCode>#,##0</c:formatCode>
                <c:ptCount val="5"/>
                <c:pt idx="0">
                  <c:v>44677</c:v>
                </c:pt>
                <c:pt idx="1">
                  <c:v>44651</c:v>
                </c:pt>
                <c:pt idx="2">
                  <c:v>46428.39</c:v>
                </c:pt>
                <c:pt idx="3">
                  <c:v>48533.66</c:v>
                </c:pt>
                <c:pt idx="4">
                  <c:v>48233.85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5F-4D02-997F-0E903F2214A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42360.26</c:v>
                </c:pt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5F-4D02-997F-0E903F221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9.62'!$S$4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9.62'!$U$2:$Y$2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9.62'!$U$4:$Y$4</c:f>
              <c:numCache>
                <c:formatCode>#,##0</c:formatCode>
                <c:ptCount val="5"/>
                <c:pt idx="1">
                  <c:v>28244</c:v>
                </c:pt>
                <c:pt idx="2">
                  <c:v>29548</c:v>
                </c:pt>
                <c:pt idx="3">
                  <c:v>31006</c:v>
                </c:pt>
                <c:pt idx="4">
                  <c:v>31074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C2-492C-AC2D-EB5E7D313BF6}"/>
            </c:ext>
          </c:extLst>
        </c:ser>
        <c:ser>
          <c:idx val="1"/>
          <c:order val="1"/>
          <c:tx>
            <c:strRef>
              <c:f>'Table 9.62'!$S$7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9.62'!$U$2:$Y$2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9.62'!$U$7:$Y$7</c:f>
              <c:numCache>
                <c:formatCode>#,##0</c:formatCode>
                <c:ptCount val="5"/>
                <c:pt idx="1">
                  <c:v>20228</c:v>
                </c:pt>
                <c:pt idx="2">
                  <c:v>21120</c:v>
                </c:pt>
                <c:pt idx="3">
                  <c:v>22191</c:v>
                </c:pt>
                <c:pt idx="4">
                  <c:v>22111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C2-492C-AC2D-EB5E7D313BF6}"/>
            </c:ext>
          </c:extLst>
        </c:ser>
        <c:ser>
          <c:idx val="2"/>
          <c:order val="2"/>
          <c:tx>
            <c:strRef>
              <c:f>'Table 9.62'!$S$11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9.62'!$U$2:$Y$2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9.62'!$U$11:$Y$11</c:f>
              <c:numCache>
                <c:formatCode>#,##0</c:formatCode>
                <c:ptCount val="5"/>
                <c:pt idx="1">
                  <c:v>23507</c:v>
                </c:pt>
                <c:pt idx="2">
                  <c:v>24719</c:v>
                </c:pt>
                <c:pt idx="3">
                  <c:v>25924</c:v>
                </c:pt>
                <c:pt idx="4">
                  <c:v>26093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C2-492C-AC2D-EB5E7D313BF6}"/>
            </c:ext>
          </c:extLst>
        </c:ser>
        <c:ser>
          <c:idx val="3"/>
          <c:order val="3"/>
          <c:tx>
            <c:strRef>
              <c:f>'Table 9.62'!$S$12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9.62'!$U$2:$Y$2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9.62'!$U$12:$Y$12</c:f>
              <c:numCache>
                <c:formatCode>#,##0</c:formatCode>
                <c:ptCount val="5"/>
                <c:pt idx="1">
                  <c:v>4740</c:v>
                </c:pt>
                <c:pt idx="2">
                  <c:v>4829</c:v>
                </c:pt>
                <c:pt idx="3">
                  <c:v>5081</c:v>
                </c:pt>
                <c:pt idx="4">
                  <c:v>4987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5C2-492C-AC2D-EB5E7D313B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9.62'!$S$1</c:f>
              <c:strCache>
                <c:ptCount val="1"/>
                <c:pt idx="0">
                  <c:v>Scenic Rim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9.62'!$AB$15:$AB$33</c:f>
              <c:numCache>
                <c:formatCode>0.0%</c:formatCode>
                <c:ptCount val="19"/>
                <c:pt idx="0">
                  <c:v>5.9543256141699495E-2</c:v>
                </c:pt>
                <c:pt idx="1">
                  <c:v>7.9433714487043977E-3</c:v>
                </c:pt>
                <c:pt idx="2">
                  <c:v>6.0984593702956343E-2</c:v>
                </c:pt>
                <c:pt idx="3">
                  <c:v>1.0089362928797925E-2</c:v>
                </c:pt>
                <c:pt idx="4">
                  <c:v>9.2726049774190453E-2</c:v>
                </c:pt>
                <c:pt idx="5">
                  <c:v>4.0229332820857756E-2</c:v>
                </c:pt>
                <c:pt idx="6">
                  <c:v>7.8120495820121066E-2</c:v>
                </c:pt>
                <c:pt idx="7">
                  <c:v>6.2714198776464558E-2</c:v>
                </c:pt>
                <c:pt idx="8">
                  <c:v>4.0805867845360493E-2</c:v>
                </c:pt>
                <c:pt idx="9">
                  <c:v>1.0473719611799751E-2</c:v>
                </c:pt>
                <c:pt idx="10">
                  <c:v>2.8474424265718588E-2</c:v>
                </c:pt>
                <c:pt idx="11">
                  <c:v>2.2484865955606802E-2</c:v>
                </c:pt>
                <c:pt idx="12">
                  <c:v>5.7877710515358255E-2</c:v>
                </c:pt>
                <c:pt idx="13">
                  <c:v>6.5757022516895677E-2</c:v>
                </c:pt>
                <c:pt idx="14">
                  <c:v>5.544345152301336E-2</c:v>
                </c:pt>
                <c:pt idx="15">
                  <c:v>7.731975273053393E-2</c:v>
                </c:pt>
                <c:pt idx="16">
                  <c:v>9.6601646327792196E-2</c:v>
                </c:pt>
                <c:pt idx="17">
                  <c:v>1.982639889817751E-2</c:v>
                </c:pt>
                <c:pt idx="18">
                  <c:v>4.4649434675378755E-2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BF-47E3-8BF9-596ACD62393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BF-47E3-8BF9-596ACD6239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9.62'!$S$63:$S$79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9.62'!$Y$44:$Y$60</c:f>
              <c:numCache>
                <c:formatCode>#,##0</c:formatCode>
                <c:ptCount val="17"/>
                <c:pt idx="0">
                  <c:v>29</c:v>
                </c:pt>
                <c:pt idx="1">
                  <c:v>416</c:v>
                </c:pt>
                <c:pt idx="2">
                  <c:v>1038</c:v>
                </c:pt>
                <c:pt idx="3">
                  <c:v>1253</c:v>
                </c:pt>
                <c:pt idx="4">
                  <c:v>1350</c:v>
                </c:pt>
                <c:pt idx="5">
                  <c:v>1345</c:v>
                </c:pt>
                <c:pt idx="6">
                  <c:v>1448</c:v>
                </c:pt>
                <c:pt idx="7">
                  <c:v>1492</c:v>
                </c:pt>
                <c:pt idx="8">
                  <c:v>1785</c:v>
                </c:pt>
                <c:pt idx="9">
                  <c:v>1620</c:v>
                </c:pt>
                <c:pt idx="10">
                  <c:v>1575</c:v>
                </c:pt>
                <c:pt idx="11">
                  <c:v>1320</c:v>
                </c:pt>
                <c:pt idx="12">
                  <c:v>738</c:v>
                </c:pt>
                <c:pt idx="13">
                  <c:v>385</c:v>
                </c:pt>
                <c:pt idx="14">
                  <c:v>152</c:v>
                </c:pt>
                <c:pt idx="15">
                  <c:v>83</c:v>
                </c:pt>
                <c:pt idx="1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E7-4645-BD4F-D92D9519BCF7}"/>
            </c:ext>
          </c:extLst>
        </c:ser>
        <c:ser>
          <c:idx val="1"/>
          <c:order val="1"/>
          <c:tx>
            <c:strRef>
              <c:f>'Table 9.62'!$S$62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9.62'!$S$63:$S$79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9.62'!$Y$63:$Y$79</c:f>
              <c:numCache>
                <c:formatCode>#,##0</c:formatCode>
                <c:ptCount val="17"/>
                <c:pt idx="0">
                  <c:v>38</c:v>
                </c:pt>
                <c:pt idx="1">
                  <c:v>458</c:v>
                </c:pt>
                <c:pt idx="2">
                  <c:v>992</c:v>
                </c:pt>
                <c:pt idx="3">
                  <c:v>1173</c:v>
                </c:pt>
                <c:pt idx="4">
                  <c:v>1283</c:v>
                </c:pt>
                <c:pt idx="5">
                  <c:v>1146</c:v>
                </c:pt>
                <c:pt idx="6">
                  <c:v>1317</c:v>
                </c:pt>
                <c:pt idx="7">
                  <c:v>1512</c:v>
                </c:pt>
                <c:pt idx="8">
                  <c:v>1850</c:v>
                </c:pt>
                <c:pt idx="9">
                  <c:v>1659</c:v>
                </c:pt>
                <c:pt idx="10">
                  <c:v>1509</c:v>
                </c:pt>
                <c:pt idx="11">
                  <c:v>1062</c:v>
                </c:pt>
                <c:pt idx="12">
                  <c:v>561</c:v>
                </c:pt>
                <c:pt idx="13">
                  <c:v>263</c:v>
                </c:pt>
                <c:pt idx="14">
                  <c:v>104</c:v>
                </c:pt>
                <c:pt idx="15">
                  <c:v>65</c:v>
                </c:pt>
                <c:pt idx="1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E7-4645-BD4F-D92D9519BC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9.62'!$S$83:$S$90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9.62'!$Y$83:$Y$90</c:f>
              <c:numCache>
                <c:formatCode>#,##0</c:formatCode>
                <c:ptCount val="8"/>
                <c:pt idx="0">
                  <c:v>1269</c:v>
                </c:pt>
                <c:pt idx="1">
                  <c:v>981</c:v>
                </c:pt>
                <c:pt idx="2">
                  <c:v>2114</c:v>
                </c:pt>
                <c:pt idx="3">
                  <c:v>569</c:v>
                </c:pt>
                <c:pt idx="4">
                  <c:v>335</c:v>
                </c:pt>
                <c:pt idx="5">
                  <c:v>465</c:v>
                </c:pt>
                <c:pt idx="6">
                  <c:v>1290</c:v>
                </c:pt>
                <c:pt idx="7">
                  <c:v>1624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0A-44F7-9B05-D956C3AA5563}"/>
            </c:ext>
          </c:extLst>
        </c:ser>
        <c:ser>
          <c:idx val="1"/>
          <c:order val="1"/>
          <c:tx>
            <c:strRef>
              <c:f>'Table 9.62'!$S$92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9.62'!$S$83:$S$90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9.62'!$Y$93:$Y$100</c:f>
              <c:numCache>
                <c:formatCode>#,##0</c:formatCode>
                <c:ptCount val="8"/>
                <c:pt idx="0">
                  <c:v>844</c:v>
                </c:pt>
                <c:pt idx="1">
                  <c:v>1763</c:v>
                </c:pt>
                <c:pt idx="2">
                  <c:v>393</c:v>
                </c:pt>
                <c:pt idx="3">
                  <c:v>1690</c:v>
                </c:pt>
                <c:pt idx="4">
                  <c:v>1817</c:v>
                </c:pt>
                <c:pt idx="5">
                  <c:v>943</c:v>
                </c:pt>
                <c:pt idx="6">
                  <c:v>120</c:v>
                </c:pt>
                <c:pt idx="7">
                  <c:v>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0A-44F7-9B05-D956C3AA5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9.62'!$S$1</c:f>
              <c:strCache>
                <c:ptCount val="1"/>
                <c:pt idx="0">
                  <c:v>Scenic Rim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9.62'!$U$8:$Y$8</c:f>
              <c:numCache>
                <c:formatCode>#,##0</c:formatCode>
                <c:ptCount val="5"/>
                <c:pt idx="1">
                  <c:v>39376.239999999998</c:v>
                </c:pt>
                <c:pt idx="2">
                  <c:v>40000</c:v>
                </c:pt>
                <c:pt idx="3">
                  <c:v>41381</c:v>
                </c:pt>
                <c:pt idx="4">
                  <c:v>42242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17-42FF-9B15-41863F183BB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17-42FF-9B15-41863F183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9.62'!$S$4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9.62'!$V$4:$Z$4</c:f>
              <c:numCache>
                <c:formatCode>#,##0</c:formatCode>
                <c:ptCount val="5"/>
                <c:pt idx="0">
                  <c:v>28244</c:v>
                </c:pt>
                <c:pt idx="1">
                  <c:v>29548</c:v>
                </c:pt>
                <c:pt idx="2">
                  <c:v>31006</c:v>
                </c:pt>
                <c:pt idx="3">
                  <c:v>31074</c:v>
                </c:pt>
                <c:pt idx="4">
                  <c:v>31221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B9-4314-BF78-E64532E8DE7F}"/>
            </c:ext>
          </c:extLst>
        </c:ser>
        <c:ser>
          <c:idx val="1"/>
          <c:order val="1"/>
          <c:tx>
            <c:strRef>
              <c:f>'Table 9.62'!$S$7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9.62'!$V$7:$Z$7</c:f>
              <c:numCache>
                <c:formatCode>#,##0</c:formatCode>
                <c:ptCount val="5"/>
                <c:pt idx="0">
                  <c:v>20228</c:v>
                </c:pt>
                <c:pt idx="1">
                  <c:v>21120</c:v>
                </c:pt>
                <c:pt idx="2">
                  <c:v>22191</c:v>
                </c:pt>
                <c:pt idx="3">
                  <c:v>22111</c:v>
                </c:pt>
                <c:pt idx="4">
                  <c:v>22543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B9-4314-BF78-E64532E8DE7F}"/>
            </c:ext>
          </c:extLst>
        </c:ser>
        <c:ser>
          <c:idx val="2"/>
          <c:order val="2"/>
          <c:tx>
            <c:strRef>
              <c:f>'Table 9.62'!$S$11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9.62'!$V$11:$Z$11</c:f>
              <c:numCache>
                <c:formatCode>#,##0</c:formatCode>
                <c:ptCount val="5"/>
                <c:pt idx="0">
                  <c:v>23507</c:v>
                </c:pt>
                <c:pt idx="1">
                  <c:v>24719</c:v>
                </c:pt>
                <c:pt idx="2">
                  <c:v>25924</c:v>
                </c:pt>
                <c:pt idx="3">
                  <c:v>26093</c:v>
                </c:pt>
                <c:pt idx="4">
                  <c:v>26225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B9-4314-BF78-E64532E8DE7F}"/>
            </c:ext>
          </c:extLst>
        </c:ser>
        <c:ser>
          <c:idx val="3"/>
          <c:order val="3"/>
          <c:tx>
            <c:strRef>
              <c:f>'Table 9.62'!$S$12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9.62'!$V$12:$Z$12</c:f>
              <c:numCache>
                <c:formatCode>#,##0</c:formatCode>
                <c:ptCount val="5"/>
                <c:pt idx="0">
                  <c:v>4740</c:v>
                </c:pt>
                <c:pt idx="1">
                  <c:v>4829</c:v>
                </c:pt>
                <c:pt idx="2">
                  <c:v>5081</c:v>
                </c:pt>
                <c:pt idx="3">
                  <c:v>4987</c:v>
                </c:pt>
                <c:pt idx="4">
                  <c:v>4994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B9-4314-BF78-E64532E8DE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9.62'!$S$1</c:f>
              <c:strCache>
                <c:ptCount val="1"/>
                <c:pt idx="0">
                  <c:v>Scenic Rim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9.62'!$AB$15:$AB$33</c:f>
              <c:numCache>
                <c:formatCode>0.0%</c:formatCode>
                <c:ptCount val="19"/>
                <c:pt idx="0">
                  <c:v>5.9543256141699495E-2</c:v>
                </c:pt>
                <c:pt idx="1">
                  <c:v>7.9433714487043977E-3</c:v>
                </c:pt>
                <c:pt idx="2">
                  <c:v>6.0984593702956343E-2</c:v>
                </c:pt>
                <c:pt idx="3">
                  <c:v>1.0089362928797925E-2</c:v>
                </c:pt>
                <c:pt idx="4">
                  <c:v>9.2726049774190453E-2</c:v>
                </c:pt>
                <c:pt idx="5">
                  <c:v>4.0229332820857756E-2</c:v>
                </c:pt>
                <c:pt idx="6">
                  <c:v>7.8120495820121066E-2</c:v>
                </c:pt>
                <c:pt idx="7">
                  <c:v>6.2714198776464558E-2</c:v>
                </c:pt>
                <c:pt idx="8">
                  <c:v>4.0805867845360493E-2</c:v>
                </c:pt>
                <c:pt idx="9">
                  <c:v>1.0473719611799751E-2</c:v>
                </c:pt>
                <c:pt idx="10">
                  <c:v>2.8474424265718588E-2</c:v>
                </c:pt>
                <c:pt idx="11">
                  <c:v>2.2484865955606802E-2</c:v>
                </c:pt>
                <c:pt idx="12">
                  <c:v>5.7877710515358255E-2</c:v>
                </c:pt>
                <c:pt idx="13">
                  <c:v>6.5757022516895677E-2</c:v>
                </c:pt>
                <c:pt idx="14">
                  <c:v>5.544345152301336E-2</c:v>
                </c:pt>
                <c:pt idx="15">
                  <c:v>7.731975273053393E-2</c:v>
                </c:pt>
                <c:pt idx="16">
                  <c:v>9.6601646327792196E-2</c:v>
                </c:pt>
                <c:pt idx="17">
                  <c:v>1.982639889817751E-2</c:v>
                </c:pt>
                <c:pt idx="18">
                  <c:v>4.4649434675378755E-2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E0-4ED3-A487-846062306DC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E0-4ED3-A487-846062306D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9.62'!$S$63:$S$79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9.62'!$Z$44:$Z$60</c:f>
              <c:numCache>
                <c:formatCode>#,##0</c:formatCode>
                <c:ptCount val="17"/>
                <c:pt idx="0">
                  <c:v>32</c:v>
                </c:pt>
                <c:pt idx="1">
                  <c:v>431</c:v>
                </c:pt>
                <c:pt idx="2">
                  <c:v>989</c:v>
                </c:pt>
                <c:pt idx="3">
                  <c:v>1174</c:v>
                </c:pt>
                <c:pt idx="4">
                  <c:v>1550</c:v>
                </c:pt>
                <c:pt idx="5">
                  <c:v>1300</c:v>
                </c:pt>
                <c:pt idx="6">
                  <c:v>1452</c:v>
                </c:pt>
                <c:pt idx="7">
                  <c:v>1470</c:v>
                </c:pt>
                <c:pt idx="8">
                  <c:v>1783</c:v>
                </c:pt>
                <c:pt idx="9">
                  <c:v>1582</c:v>
                </c:pt>
                <c:pt idx="10">
                  <c:v>1594</c:v>
                </c:pt>
                <c:pt idx="11">
                  <c:v>1293</c:v>
                </c:pt>
                <c:pt idx="12">
                  <c:v>748</c:v>
                </c:pt>
                <c:pt idx="13">
                  <c:v>408</c:v>
                </c:pt>
                <c:pt idx="14">
                  <c:v>171</c:v>
                </c:pt>
                <c:pt idx="15">
                  <c:v>82</c:v>
                </c:pt>
                <c:pt idx="16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12-4F11-BE14-5B2C9A7A3F3E}"/>
            </c:ext>
          </c:extLst>
        </c:ser>
        <c:ser>
          <c:idx val="1"/>
          <c:order val="1"/>
          <c:tx>
            <c:strRef>
              <c:f>'Table 9.62'!$S$62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9.62'!$S$63:$S$79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9.62'!$Z$63:$Z$79</c:f>
              <c:numCache>
                <c:formatCode>#,##0</c:formatCode>
                <c:ptCount val="17"/>
                <c:pt idx="0">
                  <c:v>45</c:v>
                </c:pt>
                <c:pt idx="1">
                  <c:v>447</c:v>
                </c:pt>
                <c:pt idx="2">
                  <c:v>984</c:v>
                </c:pt>
                <c:pt idx="3">
                  <c:v>1174</c:v>
                </c:pt>
                <c:pt idx="4">
                  <c:v>1363</c:v>
                </c:pt>
                <c:pt idx="5">
                  <c:v>1170</c:v>
                </c:pt>
                <c:pt idx="6">
                  <c:v>1343</c:v>
                </c:pt>
                <c:pt idx="7">
                  <c:v>1435</c:v>
                </c:pt>
                <c:pt idx="8">
                  <c:v>1731</c:v>
                </c:pt>
                <c:pt idx="9">
                  <c:v>1710</c:v>
                </c:pt>
                <c:pt idx="10">
                  <c:v>1523</c:v>
                </c:pt>
                <c:pt idx="11">
                  <c:v>1113</c:v>
                </c:pt>
                <c:pt idx="12">
                  <c:v>592</c:v>
                </c:pt>
                <c:pt idx="13">
                  <c:v>274</c:v>
                </c:pt>
                <c:pt idx="14">
                  <c:v>116</c:v>
                </c:pt>
                <c:pt idx="15">
                  <c:v>66</c:v>
                </c:pt>
                <c:pt idx="16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12-4F11-BE14-5B2C9A7A3F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9.62'!$Z$83:$Z$90</c:f>
              <c:numCache>
                <c:formatCode>#,##0</c:formatCode>
                <c:ptCount val="8"/>
                <c:pt idx="0">
                  <c:v>1318</c:v>
                </c:pt>
                <c:pt idx="1">
                  <c:v>979</c:v>
                </c:pt>
                <c:pt idx="2">
                  <c:v>2168</c:v>
                </c:pt>
                <c:pt idx="3">
                  <c:v>584</c:v>
                </c:pt>
                <c:pt idx="4">
                  <c:v>311</c:v>
                </c:pt>
                <c:pt idx="5">
                  <c:v>484</c:v>
                </c:pt>
                <c:pt idx="6">
                  <c:v>1273</c:v>
                </c:pt>
                <c:pt idx="7">
                  <c:v>1616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9B-4A46-BD87-DBCE9198618A}"/>
            </c:ext>
          </c:extLst>
        </c:ser>
        <c:ser>
          <c:idx val="1"/>
          <c:order val="1"/>
          <c:tx>
            <c:strRef>
              <c:f>'Table 9.62'!$S$92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9.62'!$S$83:$S$90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9.62'!$Z$93:$Z$100</c:f>
              <c:numCache>
                <c:formatCode>#,##0</c:formatCode>
                <c:ptCount val="8"/>
                <c:pt idx="0">
                  <c:v>909</c:v>
                </c:pt>
                <c:pt idx="1">
                  <c:v>1763</c:v>
                </c:pt>
                <c:pt idx="2">
                  <c:v>432</c:v>
                </c:pt>
                <c:pt idx="3">
                  <c:v>1731</c:v>
                </c:pt>
                <c:pt idx="4">
                  <c:v>1813</c:v>
                </c:pt>
                <c:pt idx="5">
                  <c:v>887</c:v>
                </c:pt>
                <c:pt idx="6">
                  <c:v>128</c:v>
                </c:pt>
                <c:pt idx="7">
                  <c:v>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9B-4A46-BD87-DBCE919861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9.7'!$S$1</c:f>
              <c:strCache>
                <c:ptCount val="1"/>
                <c:pt idx="0">
                  <c:v>Boulia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9.7'!$AB$15:$AB$33</c:f>
              <c:numCache>
                <c:formatCode>0.0%</c:formatCode>
                <c:ptCount val="19"/>
                <c:pt idx="0">
                  <c:v>0.27058823529411763</c:v>
                </c:pt>
                <c:pt idx="1">
                  <c:v>0</c:v>
                </c:pt>
                <c:pt idx="2">
                  <c:v>1.4705882352941176E-2</c:v>
                </c:pt>
                <c:pt idx="3">
                  <c:v>0</c:v>
                </c:pt>
                <c:pt idx="4">
                  <c:v>3.8235294117647062E-2</c:v>
                </c:pt>
                <c:pt idx="5">
                  <c:v>8.8235294117647058E-3</c:v>
                </c:pt>
                <c:pt idx="6">
                  <c:v>3.5294117647058823E-2</c:v>
                </c:pt>
                <c:pt idx="7">
                  <c:v>5.2941176470588235E-2</c:v>
                </c:pt>
                <c:pt idx="8">
                  <c:v>6.4705882352941183E-2</c:v>
                </c:pt>
                <c:pt idx="9">
                  <c:v>0</c:v>
                </c:pt>
                <c:pt idx="10">
                  <c:v>1.7647058823529412E-2</c:v>
                </c:pt>
                <c:pt idx="11">
                  <c:v>0</c:v>
                </c:pt>
                <c:pt idx="12">
                  <c:v>1.7647058823529412E-2</c:v>
                </c:pt>
                <c:pt idx="13">
                  <c:v>7.9411764705882348E-2</c:v>
                </c:pt>
                <c:pt idx="14">
                  <c:v>0.17647058823529413</c:v>
                </c:pt>
                <c:pt idx="15">
                  <c:v>6.7647058823529407E-2</c:v>
                </c:pt>
                <c:pt idx="16">
                  <c:v>3.2352941176470591E-2</c:v>
                </c:pt>
                <c:pt idx="17">
                  <c:v>2.9411764705882353E-2</c:v>
                </c:pt>
                <c:pt idx="18">
                  <c:v>3.2352941176470591E-2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4B-4FF2-B62B-6CAACD1ABB5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4B-4FF2-B62B-6CAACD1AB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9.62'!$S$1</c:f>
              <c:strCache>
                <c:ptCount val="1"/>
                <c:pt idx="0">
                  <c:v>Scenic Rim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9.62'!$V$8:$Z$8</c:f>
              <c:numCache>
                <c:formatCode>#,##0</c:formatCode>
                <c:ptCount val="5"/>
                <c:pt idx="0">
                  <c:v>39376.239999999998</c:v>
                </c:pt>
                <c:pt idx="1">
                  <c:v>40000</c:v>
                </c:pt>
                <c:pt idx="2">
                  <c:v>41381</c:v>
                </c:pt>
                <c:pt idx="3">
                  <c:v>42242</c:v>
                </c:pt>
                <c:pt idx="4">
                  <c:v>42021.87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FE-415F-9704-8BF4B4C5A24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42360.26</c:v>
                </c:pt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FE-415F-9704-8BF4B4C5A2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9.63'!$S$4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9.63'!$U$2:$Y$2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9.63'!$U$4:$Y$4</c:f>
              <c:numCache>
                <c:formatCode>#,##0</c:formatCode>
                <c:ptCount val="5"/>
                <c:pt idx="1">
                  <c:v>15422</c:v>
                </c:pt>
                <c:pt idx="2">
                  <c:v>16101</c:v>
                </c:pt>
                <c:pt idx="3">
                  <c:v>16848</c:v>
                </c:pt>
                <c:pt idx="4">
                  <c:v>17038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8F-4C64-912C-99BE57121BAA}"/>
            </c:ext>
          </c:extLst>
        </c:ser>
        <c:ser>
          <c:idx val="1"/>
          <c:order val="1"/>
          <c:tx>
            <c:strRef>
              <c:f>'Table 9.63'!$S$7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9.63'!$U$2:$Y$2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9.63'!$U$7:$Y$7</c:f>
              <c:numCache>
                <c:formatCode>#,##0</c:formatCode>
                <c:ptCount val="5"/>
                <c:pt idx="1">
                  <c:v>11188</c:v>
                </c:pt>
                <c:pt idx="2">
                  <c:v>11634</c:v>
                </c:pt>
                <c:pt idx="3">
                  <c:v>12241</c:v>
                </c:pt>
                <c:pt idx="4">
                  <c:v>12316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8F-4C64-912C-99BE57121BAA}"/>
            </c:ext>
          </c:extLst>
        </c:ser>
        <c:ser>
          <c:idx val="2"/>
          <c:order val="2"/>
          <c:tx>
            <c:strRef>
              <c:f>'Table 9.63'!$S$11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9.63'!$U$2:$Y$2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9.63'!$U$11:$Y$11</c:f>
              <c:numCache>
                <c:formatCode>#,##0</c:formatCode>
                <c:ptCount val="5"/>
                <c:pt idx="1">
                  <c:v>13187</c:v>
                </c:pt>
                <c:pt idx="2">
                  <c:v>13815</c:v>
                </c:pt>
                <c:pt idx="3">
                  <c:v>14368</c:v>
                </c:pt>
                <c:pt idx="4">
                  <c:v>14621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8F-4C64-912C-99BE57121BAA}"/>
            </c:ext>
          </c:extLst>
        </c:ser>
        <c:ser>
          <c:idx val="3"/>
          <c:order val="3"/>
          <c:tx>
            <c:strRef>
              <c:f>'Table 9.63'!$S$12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9.63'!$U$2:$Y$2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9.63'!$U$12:$Y$12</c:f>
              <c:numCache>
                <c:formatCode>#,##0</c:formatCode>
                <c:ptCount val="5"/>
                <c:pt idx="1">
                  <c:v>2238</c:v>
                </c:pt>
                <c:pt idx="2">
                  <c:v>2286</c:v>
                </c:pt>
                <c:pt idx="3">
                  <c:v>2483</c:v>
                </c:pt>
                <c:pt idx="4">
                  <c:v>2417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A8F-4C64-912C-99BE57121B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9.63'!$S$1</c:f>
              <c:strCache>
                <c:ptCount val="1"/>
                <c:pt idx="0">
                  <c:v>Somerset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9.63'!$AB$15:$AB$33</c:f>
              <c:numCache>
                <c:formatCode>0.0%</c:formatCode>
                <c:ptCount val="19"/>
                <c:pt idx="0">
                  <c:v>6.0744687011407728E-2</c:v>
                </c:pt>
                <c:pt idx="1">
                  <c:v>1.3202849035844576E-2</c:v>
                </c:pt>
                <c:pt idx="2">
                  <c:v>0.13608199664138051</c:v>
                </c:pt>
                <c:pt idx="3">
                  <c:v>1.2623776709711043E-2</c:v>
                </c:pt>
                <c:pt idx="4">
                  <c:v>7.1110081649197979E-2</c:v>
                </c:pt>
                <c:pt idx="5">
                  <c:v>2.988013202849036E-2</c:v>
                </c:pt>
                <c:pt idx="6">
                  <c:v>7.4989866234292657E-2</c:v>
                </c:pt>
                <c:pt idx="7">
                  <c:v>4.9163240488737041E-2</c:v>
                </c:pt>
                <c:pt idx="8">
                  <c:v>5.2290231049858124E-2</c:v>
                </c:pt>
                <c:pt idx="9">
                  <c:v>3.1848977937344375E-3</c:v>
                </c:pt>
                <c:pt idx="10">
                  <c:v>2.6289883606462446E-2</c:v>
                </c:pt>
                <c:pt idx="11">
                  <c:v>1.934101569286004E-2</c:v>
                </c:pt>
                <c:pt idx="12">
                  <c:v>3.5786669755052403E-2</c:v>
                </c:pt>
                <c:pt idx="13">
                  <c:v>7.2441947999305117E-2</c:v>
                </c:pt>
                <c:pt idx="14">
                  <c:v>5.7791418148126703E-2</c:v>
                </c:pt>
                <c:pt idx="15">
                  <c:v>6.8677977879437135E-2</c:v>
                </c:pt>
                <c:pt idx="16">
                  <c:v>9.5894377207713238E-2</c:v>
                </c:pt>
                <c:pt idx="17">
                  <c:v>1.4534715385951705E-2</c:v>
                </c:pt>
                <c:pt idx="18">
                  <c:v>3.6828999942092766E-2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06-48FA-8749-CF0CB9489A2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06-48FA-8749-CF0CB9489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9.63'!$S$63:$S$79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9.63'!$Y$44:$Y$60</c:f>
              <c:numCache>
                <c:formatCode>#,##0</c:formatCode>
                <c:ptCount val="17"/>
                <c:pt idx="0">
                  <c:v>10</c:v>
                </c:pt>
                <c:pt idx="1">
                  <c:v>229</c:v>
                </c:pt>
                <c:pt idx="2">
                  <c:v>563</c:v>
                </c:pt>
                <c:pt idx="3">
                  <c:v>804</c:v>
                </c:pt>
                <c:pt idx="4">
                  <c:v>884</c:v>
                </c:pt>
                <c:pt idx="5">
                  <c:v>932</c:v>
                </c:pt>
                <c:pt idx="6">
                  <c:v>1009</c:v>
                </c:pt>
                <c:pt idx="7">
                  <c:v>763</c:v>
                </c:pt>
                <c:pt idx="8">
                  <c:v>937</c:v>
                </c:pt>
                <c:pt idx="9">
                  <c:v>945</c:v>
                </c:pt>
                <c:pt idx="10">
                  <c:v>859</c:v>
                </c:pt>
                <c:pt idx="11">
                  <c:v>692</c:v>
                </c:pt>
                <c:pt idx="12">
                  <c:v>402</c:v>
                </c:pt>
                <c:pt idx="13">
                  <c:v>160</c:v>
                </c:pt>
                <c:pt idx="14">
                  <c:v>74</c:v>
                </c:pt>
                <c:pt idx="15">
                  <c:v>24</c:v>
                </c:pt>
                <c:pt idx="16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64-4A47-BB82-C77AFE13FE05}"/>
            </c:ext>
          </c:extLst>
        </c:ser>
        <c:ser>
          <c:idx val="1"/>
          <c:order val="1"/>
          <c:tx>
            <c:strRef>
              <c:f>'Table 9.63'!$S$62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9.63'!$S$63:$S$79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9.63'!$Y$63:$Y$79</c:f>
              <c:numCache>
                <c:formatCode>#,##0</c:formatCode>
                <c:ptCount val="17"/>
                <c:pt idx="0">
                  <c:v>17</c:v>
                </c:pt>
                <c:pt idx="1">
                  <c:v>276</c:v>
                </c:pt>
                <c:pt idx="2">
                  <c:v>495</c:v>
                </c:pt>
                <c:pt idx="3">
                  <c:v>570</c:v>
                </c:pt>
                <c:pt idx="4">
                  <c:v>692</c:v>
                </c:pt>
                <c:pt idx="5">
                  <c:v>698</c:v>
                </c:pt>
                <c:pt idx="6">
                  <c:v>747</c:v>
                </c:pt>
                <c:pt idx="7">
                  <c:v>718</c:v>
                </c:pt>
                <c:pt idx="8">
                  <c:v>878</c:v>
                </c:pt>
                <c:pt idx="9">
                  <c:v>877</c:v>
                </c:pt>
                <c:pt idx="10">
                  <c:v>810</c:v>
                </c:pt>
                <c:pt idx="11">
                  <c:v>541</c:v>
                </c:pt>
                <c:pt idx="12">
                  <c:v>219</c:v>
                </c:pt>
                <c:pt idx="13">
                  <c:v>123</c:v>
                </c:pt>
                <c:pt idx="14">
                  <c:v>37</c:v>
                </c:pt>
                <c:pt idx="15">
                  <c:v>17</c:v>
                </c:pt>
                <c:pt idx="1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64-4A47-BB82-C77AFE13F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9.63'!$S$83:$S$90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9.63'!$Y$83:$Y$90</c:f>
              <c:numCache>
                <c:formatCode>#,##0</c:formatCode>
                <c:ptCount val="8"/>
                <c:pt idx="0">
                  <c:v>542</c:v>
                </c:pt>
                <c:pt idx="1">
                  <c:v>375</c:v>
                </c:pt>
                <c:pt idx="2">
                  <c:v>1266</c:v>
                </c:pt>
                <c:pt idx="3">
                  <c:v>333</c:v>
                </c:pt>
                <c:pt idx="4">
                  <c:v>189</c:v>
                </c:pt>
                <c:pt idx="5">
                  <c:v>234</c:v>
                </c:pt>
                <c:pt idx="6">
                  <c:v>954</c:v>
                </c:pt>
                <c:pt idx="7">
                  <c:v>1377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A8-43B1-97C4-25DDA6703386}"/>
            </c:ext>
          </c:extLst>
        </c:ser>
        <c:ser>
          <c:idx val="1"/>
          <c:order val="1"/>
          <c:tx>
            <c:strRef>
              <c:f>'Table 9.63'!$S$92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9.63'!$S$83:$S$90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9.63'!$Y$93:$Y$100</c:f>
              <c:numCache>
                <c:formatCode>#,##0</c:formatCode>
                <c:ptCount val="8"/>
                <c:pt idx="0">
                  <c:v>373</c:v>
                </c:pt>
                <c:pt idx="1">
                  <c:v>758</c:v>
                </c:pt>
                <c:pt idx="2">
                  <c:v>214</c:v>
                </c:pt>
                <c:pt idx="3">
                  <c:v>998</c:v>
                </c:pt>
                <c:pt idx="4">
                  <c:v>919</c:v>
                </c:pt>
                <c:pt idx="5">
                  <c:v>542</c:v>
                </c:pt>
                <c:pt idx="6">
                  <c:v>87</c:v>
                </c:pt>
                <c:pt idx="7">
                  <c:v>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A8-43B1-97C4-25DDA67033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9.63'!$S$1</c:f>
              <c:strCache>
                <c:ptCount val="1"/>
                <c:pt idx="0">
                  <c:v>Somerset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9.63'!$U$8:$Y$8</c:f>
              <c:numCache>
                <c:formatCode>#,##0</c:formatCode>
                <c:ptCount val="5"/>
                <c:pt idx="1">
                  <c:v>42535</c:v>
                </c:pt>
                <c:pt idx="2">
                  <c:v>43620.41</c:v>
                </c:pt>
                <c:pt idx="3">
                  <c:v>45172.5</c:v>
                </c:pt>
                <c:pt idx="4">
                  <c:v>46430.03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D3-4F46-BFBB-FA801E1DCBE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D3-4F46-BFBB-FA801E1DCB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9.63'!$S$4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9.63'!$V$4:$Z$4</c:f>
              <c:numCache>
                <c:formatCode>#,##0</c:formatCode>
                <c:ptCount val="5"/>
                <c:pt idx="0">
                  <c:v>15422</c:v>
                </c:pt>
                <c:pt idx="1">
                  <c:v>16101</c:v>
                </c:pt>
                <c:pt idx="2">
                  <c:v>16848</c:v>
                </c:pt>
                <c:pt idx="3">
                  <c:v>17038</c:v>
                </c:pt>
                <c:pt idx="4">
                  <c:v>17269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49-41A8-AE3B-A21DA22BF723}"/>
            </c:ext>
          </c:extLst>
        </c:ser>
        <c:ser>
          <c:idx val="1"/>
          <c:order val="1"/>
          <c:tx>
            <c:strRef>
              <c:f>'Table 9.63'!$S$7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9.63'!$V$7:$Z$7</c:f>
              <c:numCache>
                <c:formatCode>#,##0</c:formatCode>
                <c:ptCount val="5"/>
                <c:pt idx="0">
                  <c:v>11188</c:v>
                </c:pt>
                <c:pt idx="1">
                  <c:v>11634</c:v>
                </c:pt>
                <c:pt idx="2">
                  <c:v>12241</c:v>
                </c:pt>
                <c:pt idx="3">
                  <c:v>12316</c:v>
                </c:pt>
                <c:pt idx="4">
                  <c:v>12728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49-41A8-AE3B-A21DA22BF723}"/>
            </c:ext>
          </c:extLst>
        </c:ser>
        <c:ser>
          <c:idx val="2"/>
          <c:order val="2"/>
          <c:tx>
            <c:strRef>
              <c:f>'Table 9.63'!$S$11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9.63'!$V$11:$Z$11</c:f>
              <c:numCache>
                <c:formatCode>#,##0</c:formatCode>
                <c:ptCount val="5"/>
                <c:pt idx="0">
                  <c:v>13187</c:v>
                </c:pt>
                <c:pt idx="1">
                  <c:v>13815</c:v>
                </c:pt>
                <c:pt idx="2">
                  <c:v>14368</c:v>
                </c:pt>
                <c:pt idx="3">
                  <c:v>14621</c:v>
                </c:pt>
                <c:pt idx="4">
                  <c:v>14725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49-41A8-AE3B-A21DA22BF723}"/>
            </c:ext>
          </c:extLst>
        </c:ser>
        <c:ser>
          <c:idx val="3"/>
          <c:order val="3"/>
          <c:tx>
            <c:strRef>
              <c:f>'Table 9.63'!$S$12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9.63'!$V$12:$Z$12</c:f>
              <c:numCache>
                <c:formatCode>#,##0</c:formatCode>
                <c:ptCount val="5"/>
                <c:pt idx="0">
                  <c:v>2238</c:v>
                </c:pt>
                <c:pt idx="1">
                  <c:v>2286</c:v>
                </c:pt>
                <c:pt idx="2">
                  <c:v>2483</c:v>
                </c:pt>
                <c:pt idx="3">
                  <c:v>2417</c:v>
                </c:pt>
                <c:pt idx="4">
                  <c:v>2541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A49-41A8-AE3B-A21DA22BF7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9.63'!$S$1</c:f>
              <c:strCache>
                <c:ptCount val="1"/>
                <c:pt idx="0">
                  <c:v>Somerset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9.63'!$AB$15:$AB$33</c:f>
              <c:numCache>
                <c:formatCode>0.0%</c:formatCode>
                <c:ptCount val="19"/>
                <c:pt idx="0">
                  <c:v>6.0744687011407728E-2</c:v>
                </c:pt>
                <c:pt idx="1">
                  <c:v>1.3202849035844576E-2</c:v>
                </c:pt>
                <c:pt idx="2">
                  <c:v>0.13608199664138051</c:v>
                </c:pt>
                <c:pt idx="3">
                  <c:v>1.2623776709711043E-2</c:v>
                </c:pt>
                <c:pt idx="4">
                  <c:v>7.1110081649197979E-2</c:v>
                </c:pt>
                <c:pt idx="5">
                  <c:v>2.988013202849036E-2</c:v>
                </c:pt>
                <c:pt idx="6">
                  <c:v>7.4989866234292657E-2</c:v>
                </c:pt>
                <c:pt idx="7">
                  <c:v>4.9163240488737041E-2</c:v>
                </c:pt>
                <c:pt idx="8">
                  <c:v>5.2290231049858124E-2</c:v>
                </c:pt>
                <c:pt idx="9">
                  <c:v>3.1848977937344375E-3</c:v>
                </c:pt>
                <c:pt idx="10">
                  <c:v>2.6289883606462446E-2</c:v>
                </c:pt>
                <c:pt idx="11">
                  <c:v>1.934101569286004E-2</c:v>
                </c:pt>
                <c:pt idx="12">
                  <c:v>3.5786669755052403E-2</c:v>
                </c:pt>
                <c:pt idx="13">
                  <c:v>7.2441947999305117E-2</c:v>
                </c:pt>
                <c:pt idx="14">
                  <c:v>5.7791418148126703E-2</c:v>
                </c:pt>
                <c:pt idx="15">
                  <c:v>6.8677977879437135E-2</c:v>
                </c:pt>
                <c:pt idx="16">
                  <c:v>9.5894377207713238E-2</c:v>
                </c:pt>
                <c:pt idx="17">
                  <c:v>1.4534715385951705E-2</c:v>
                </c:pt>
                <c:pt idx="18">
                  <c:v>3.6828999942092766E-2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2B-4F7B-8766-9FE2033FD45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2B-4F7B-8766-9FE2033FD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9.63'!$S$63:$S$79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9.63'!$Z$44:$Z$60</c:f>
              <c:numCache>
                <c:formatCode>#,##0</c:formatCode>
                <c:ptCount val="17"/>
                <c:pt idx="0">
                  <c:v>17</c:v>
                </c:pt>
                <c:pt idx="1">
                  <c:v>185</c:v>
                </c:pt>
                <c:pt idx="2">
                  <c:v>527</c:v>
                </c:pt>
                <c:pt idx="3">
                  <c:v>705</c:v>
                </c:pt>
                <c:pt idx="4">
                  <c:v>828</c:v>
                </c:pt>
                <c:pt idx="5">
                  <c:v>956</c:v>
                </c:pt>
                <c:pt idx="6">
                  <c:v>1064</c:v>
                </c:pt>
                <c:pt idx="7">
                  <c:v>764</c:v>
                </c:pt>
                <c:pt idx="8">
                  <c:v>908</c:v>
                </c:pt>
                <c:pt idx="9">
                  <c:v>962</c:v>
                </c:pt>
                <c:pt idx="10">
                  <c:v>888</c:v>
                </c:pt>
                <c:pt idx="11">
                  <c:v>726</c:v>
                </c:pt>
                <c:pt idx="12">
                  <c:v>425</c:v>
                </c:pt>
                <c:pt idx="13">
                  <c:v>190</c:v>
                </c:pt>
                <c:pt idx="14">
                  <c:v>83</c:v>
                </c:pt>
                <c:pt idx="15">
                  <c:v>30</c:v>
                </c:pt>
                <c:pt idx="16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A2-4343-A6E8-F93576400EB3}"/>
            </c:ext>
          </c:extLst>
        </c:ser>
        <c:ser>
          <c:idx val="1"/>
          <c:order val="1"/>
          <c:tx>
            <c:strRef>
              <c:f>'Table 9.63'!$S$62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9.63'!$S$63:$S$79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9.63'!$Z$63:$Z$79</c:f>
              <c:numCache>
                <c:formatCode>#,##0</c:formatCode>
                <c:ptCount val="17"/>
                <c:pt idx="0">
                  <c:v>19</c:v>
                </c:pt>
                <c:pt idx="1">
                  <c:v>258</c:v>
                </c:pt>
                <c:pt idx="2">
                  <c:v>511</c:v>
                </c:pt>
                <c:pt idx="3">
                  <c:v>627</c:v>
                </c:pt>
                <c:pt idx="4">
                  <c:v>718</c:v>
                </c:pt>
                <c:pt idx="5">
                  <c:v>704</c:v>
                </c:pt>
                <c:pt idx="6">
                  <c:v>765</c:v>
                </c:pt>
                <c:pt idx="7">
                  <c:v>743</c:v>
                </c:pt>
                <c:pt idx="8">
                  <c:v>898</c:v>
                </c:pt>
                <c:pt idx="9">
                  <c:v>833</c:v>
                </c:pt>
                <c:pt idx="10">
                  <c:v>843</c:v>
                </c:pt>
                <c:pt idx="11">
                  <c:v>587</c:v>
                </c:pt>
                <c:pt idx="12">
                  <c:v>278</c:v>
                </c:pt>
                <c:pt idx="13">
                  <c:v>117</c:v>
                </c:pt>
                <c:pt idx="14">
                  <c:v>53</c:v>
                </c:pt>
                <c:pt idx="15">
                  <c:v>20</c:v>
                </c:pt>
                <c:pt idx="16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A2-4343-A6E8-F93576400E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9.63'!$Z$83:$Z$90</c:f>
              <c:numCache>
                <c:formatCode>#,##0</c:formatCode>
                <c:ptCount val="8"/>
                <c:pt idx="0">
                  <c:v>567</c:v>
                </c:pt>
                <c:pt idx="1">
                  <c:v>385</c:v>
                </c:pt>
                <c:pt idx="2">
                  <c:v>1314</c:v>
                </c:pt>
                <c:pt idx="3">
                  <c:v>326</c:v>
                </c:pt>
                <c:pt idx="4">
                  <c:v>198</c:v>
                </c:pt>
                <c:pt idx="5">
                  <c:v>254</c:v>
                </c:pt>
                <c:pt idx="6">
                  <c:v>967</c:v>
                </c:pt>
                <c:pt idx="7">
                  <c:v>1354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36-4EF8-BA38-25231500E76D}"/>
            </c:ext>
          </c:extLst>
        </c:ser>
        <c:ser>
          <c:idx val="1"/>
          <c:order val="1"/>
          <c:tx>
            <c:strRef>
              <c:f>'Table 9.63'!$S$92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9.63'!$S$83:$S$90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9.63'!$Z$93:$Z$100</c:f>
              <c:numCache>
                <c:formatCode>#,##0</c:formatCode>
                <c:ptCount val="8"/>
                <c:pt idx="0">
                  <c:v>398</c:v>
                </c:pt>
                <c:pt idx="1">
                  <c:v>790</c:v>
                </c:pt>
                <c:pt idx="2">
                  <c:v>218</c:v>
                </c:pt>
                <c:pt idx="3">
                  <c:v>1034</c:v>
                </c:pt>
                <c:pt idx="4">
                  <c:v>946</c:v>
                </c:pt>
                <c:pt idx="5">
                  <c:v>520</c:v>
                </c:pt>
                <c:pt idx="6">
                  <c:v>105</c:v>
                </c:pt>
                <c:pt idx="7">
                  <c:v>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36-4EF8-BA38-25231500E7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9.7'!$Y$44:$Y$60</c:f>
              <c:numCache>
                <c:formatCode>#,##0</c:formatCode>
                <c:ptCount val="17"/>
                <c:pt idx="0">
                  <c:v>0</c:v>
                </c:pt>
                <c:pt idx="1">
                  <c:v>3</c:v>
                </c:pt>
                <c:pt idx="2">
                  <c:v>5</c:v>
                </c:pt>
                <c:pt idx="3">
                  <c:v>14</c:v>
                </c:pt>
                <c:pt idx="4">
                  <c:v>11</c:v>
                </c:pt>
                <c:pt idx="5">
                  <c:v>12</c:v>
                </c:pt>
                <c:pt idx="6">
                  <c:v>5</c:v>
                </c:pt>
                <c:pt idx="7">
                  <c:v>13</c:v>
                </c:pt>
                <c:pt idx="8">
                  <c:v>12</c:v>
                </c:pt>
                <c:pt idx="9">
                  <c:v>3</c:v>
                </c:pt>
                <c:pt idx="10">
                  <c:v>16</c:v>
                </c:pt>
                <c:pt idx="11">
                  <c:v>6</c:v>
                </c:pt>
                <c:pt idx="12">
                  <c:v>9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93-4827-AE4B-D13133AB6A0F}"/>
            </c:ext>
          </c:extLst>
        </c:ser>
        <c:ser>
          <c:idx val="1"/>
          <c:order val="1"/>
          <c:tx>
            <c:strRef>
              <c:f>'Table 9.7'!$S$62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9.7'!$Y$63:$Y$79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11</c:v>
                </c:pt>
                <c:pt idx="3">
                  <c:v>8</c:v>
                </c:pt>
                <c:pt idx="4">
                  <c:v>9</c:v>
                </c:pt>
                <c:pt idx="5">
                  <c:v>14</c:v>
                </c:pt>
                <c:pt idx="6">
                  <c:v>10</c:v>
                </c:pt>
                <c:pt idx="7">
                  <c:v>6</c:v>
                </c:pt>
                <c:pt idx="8">
                  <c:v>6</c:v>
                </c:pt>
                <c:pt idx="9">
                  <c:v>11</c:v>
                </c:pt>
                <c:pt idx="10">
                  <c:v>5</c:v>
                </c:pt>
                <c:pt idx="11">
                  <c:v>9</c:v>
                </c:pt>
                <c:pt idx="12">
                  <c:v>6</c:v>
                </c:pt>
                <c:pt idx="13">
                  <c:v>6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93-4827-AE4B-D13133AB6A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9.63'!$S$1</c:f>
              <c:strCache>
                <c:ptCount val="1"/>
                <c:pt idx="0">
                  <c:v>Somerset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9.63'!$V$8:$Z$8</c:f>
              <c:numCache>
                <c:formatCode>#,##0</c:formatCode>
                <c:ptCount val="5"/>
                <c:pt idx="0">
                  <c:v>42535</c:v>
                </c:pt>
                <c:pt idx="1">
                  <c:v>43620.41</c:v>
                </c:pt>
                <c:pt idx="2">
                  <c:v>45172.5</c:v>
                </c:pt>
                <c:pt idx="3">
                  <c:v>46430.03</c:v>
                </c:pt>
                <c:pt idx="4">
                  <c:v>46913.21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76-416E-BC10-4E82CC7F539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42360.26</c:v>
                </c:pt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76-416E-BC10-4E82CC7F53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9.64'!$S$4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9.64'!$U$2:$Y$2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9.64'!$U$4:$Y$4</c:f>
              <c:numCache>
                <c:formatCode>#,##0</c:formatCode>
                <c:ptCount val="5"/>
                <c:pt idx="1">
                  <c:v>19099</c:v>
                </c:pt>
                <c:pt idx="2">
                  <c:v>20193</c:v>
                </c:pt>
                <c:pt idx="3">
                  <c:v>21445</c:v>
                </c:pt>
                <c:pt idx="4">
                  <c:v>21653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CC-4C01-A741-6A1337C85269}"/>
            </c:ext>
          </c:extLst>
        </c:ser>
        <c:ser>
          <c:idx val="1"/>
          <c:order val="1"/>
          <c:tx>
            <c:strRef>
              <c:f>'Table 9.64'!$S$7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9.64'!$U$2:$Y$2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9.64'!$U$7:$Y$7</c:f>
              <c:numCache>
                <c:formatCode>#,##0</c:formatCode>
                <c:ptCount val="5"/>
                <c:pt idx="1">
                  <c:v>13648</c:v>
                </c:pt>
                <c:pt idx="2">
                  <c:v>14326</c:v>
                </c:pt>
                <c:pt idx="3">
                  <c:v>15202</c:v>
                </c:pt>
                <c:pt idx="4">
                  <c:v>15104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CC-4C01-A741-6A1337C85269}"/>
            </c:ext>
          </c:extLst>
        </c:ser>
        <c:ser>
          <c:idx val="2"/>
          <c:order val="2"/>
          <c:tx>
            <c:strRef>
              <c:f>'Table 9.64'!$S$11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9.64'!$U$2:$Y$2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9.64'!$U$11:$Y$11</c:f>
              <c:numCache>
                <c:formatCode>#,##0</c:formatCode>
                <c:ptCount val="5"/>
                <c:pt idx="1">
                  <c:v>15746</c:v>
                </c:pt>
                <c:pt idx="2">
                  <c:v>16641</c:v>
                </c:pt>
                <c:pt idx="3">
                  <c:v>17595</c:v>
                </c:pt>
                <c:pt idx="4">
                  <c:v>18001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CC-4C01-A741-6A1337C85269}"/>
            </c:ext>
          </c:extLst>
        </c:ser>
        <c:ser>
          <c:idx val="3"/>
          <c:order val="3"/>
          <c:tx>
            <c:strRef>
              <c:f>'Table 9.64'!$S$12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9.64'!$U$2:$Y$2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9.64'!$U$12:$Y$12</c:f>
              <c:numCache>
                <c:formatCode>#,##0</c:formatCode>
                <c:ptCount val="5"/>
                <c:pt idx="1">
                  <c:v>3355</c:v>
                </c:pt>
                <c:pt idx="2">
                  <c:v>3552</c:v>
                </c:pt>
                <c:pt idx="3">
                  <c:v>3848</c:v>
                </c:pt>
                <c:pt idx="4">
                  <c:v>3654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ECC-4C01-A741-6A1337C852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9.64'!$S$1</c:f>
              <c:strCache>
                <c:ptCount val="1"/>
                <c:pt idx="0">
                  <c:v>South Burnett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9.64'!$AB$15:$AB$33</c:f>
              <c:numCache>
                <c:formatCode>0.0%</c:formatCode>
                <c:ptCount val="19"/>
                <c:pt idx="0">
                  <c:v>9.5281975672687064E-2</c:v>
                </c:pt>
                <c:pt idx="1">
                  <c:v>1.806118687799484E-2</c:v>
                </c:pt>
                <c:pt idx="2">
                  <c:v>0.10352930335422042</c:v>
                </c:pt>
                <c:pt idx="3">
                  <c:v>1.3269443420567637E-2</c:v>
                </c:pt>
                <c:pt idx="4">
                  <c:v>7.8372650202727615E-2</c:v>
                </c:pt>
                <c:pt idx="5">
                  <c:v>2.2530409141172134E-2</c:v>
                </c:pt>
                <c:pt idx="6">
                  <c:v>9.00294876520457E-2</c:v>
                </c:pt>
                <c:pt idx="7">
                  <c:v>5.8744931809804647E-2</c:v>
                </c:pt>
                <c:pt idx="8">
                  <c:v>2.7322152598599336E-2</c:v>
                </c:pt>
                <c:pt idx="9">
                  <c:v>3.1330630298562478E-3</c:v>
                </c:pt>
                <c:pt idx="10">
                  <c:v>2.4419461850350165E-2</c:v>
                </c:pt>
                <c:pt idx="11">
                  <c:v>1.5803538518245484E-2</c:v>
                </c:pt>
                <c:pt idx="12">
                  <c:v>3.2712863988204936E-2</c:v>
                </c:pt>
                <c:pt idx="13">
                  <c:v>6.275340950976778E-2</c:v>
                </c:pt>
                <c:pt idx="14">
                  <c:v>4.9253593807593067E-2</c:v>
                </c:pt>
                <c:pt idx="15">
                  <c:v>7.639144858090674E-2</c:v>
                </c:pt>
                <c:pt idx="16">
                  <c:v>0.1052801326944342</c:v>
                </c:pt>
                <c:pt idx="17">
                  <c:v>7.9708809436048658E-3</c:v>
                </c:pt>
                <c:pt idx="18">
                  <c:v>3.2159970512347952E-2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4E-4B9A-9A38-AAFF6D981AE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4E-4B9A-9A38-AAFF6D981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9.64'!$S$63:$S$79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9.64'!$Y$44:$Y$60</c:f>
              <c:numCache>
                <c:formatCode>#,##0</c:formatCode>
                <c:ptCount val="17"/>
                <c:pt idx="0">
                  <c:v>32</c:v>
                </c:pt>
                <c:pt idx="1">
                  <c:v>378</c:v>
                </c:pt>
                <c:pt idx="2">
                  <c:v>762</c:v>
                </c:pt>
                <c:pt idx="3">
                  <c:v>908</c:v>
                </c:pt>
                <c:pt idx="4">
                  <c:v>1263</c:v>
                </c:pt>
                <c:pt idx="5">
                  <c:v>1001</c:v>
                </c:pt>
                <c:pt idx="6">
                  <c:v>980</c:v>
                </c:pt>
                <c:pt idx="7">
                  <c:v>947</c:v>
                </c:pt>
                <c:pt idx="8">
                  <c:v>1096</c:v>
                </c:pt>
                <c:pt idx="9">
                  <c:v>1183</c:v>
                </c:pt>
                <c:pt idx="10">
                  <c:v>1089</c:v>
                </c:pt>
                <c:pt idx="11">
                  <c:v>810</c:v>
                </c:pt>
                <c:pt idx="12">
                  <c:v>499</c:v>
                </c:pt>
                <c:pt idx="13">
                  <c:v>264</c:v>
                </c:pt>
                <c:pt idx="14">
                  <c:v>125</c:v>
                </c:pt>
                <c:pt idx="15">
                  <c:v>64</c:v>
                </c:pt>
                <c:pt idx="1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63-4A30-8306-7A08E01A8108}"/>
            </c:ext>
          </c:extLst>
        </c:ser>
        <c:ser>
          <c:idx val="1"/>
          <c:order val="1"/>
          <c:tx>
            <c:strRef>
              <c:f>'Table 9.64'!$S$62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9.64'!$S$63:$S$79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9.64'!$Y$63:$Y$79</c:f>
              <c:numCache>
                <c:formatCode>#,##0</c:formatCode>
                <c:ptCount val="17"/>
                <c:pt idx="0">
                  <c:v>58</c:v>
                </c:pt>
                <c:pt idx="1">
                  <c:v>412</c:v>
                </c:pt>
                <c:pt idx="2">
                  <c:v>732</c:v>
                </c:pt>
                <c:pt idx="3">
                  <c:v>773</c:v>
                </c:pt>
                <c:pt idx="4">
                  <c:v>870</c:v>
                </c:pt>
                <c:pt idx="5">
                  <c:v>811</c:v>
                </c:pt>
                <c:pt idx="6">
                  <c:v>877</c:v>
                </c:pt>
                <c:pt idx="7">
                  <c:v>1014</c:v>
                </c:pt>
                <c:pt idx="8">
                  <c:v>1071</c:v>
                </c:pt>
                <c:pt idx="9">
                  <c:v>1064</c:v>
                </c:pt>
                <c:pt idx="10">
                  <c:v>1037</c:v>
                </c:pt>
                <c:pt idx="11">
                  <c:v>795</c:v>
                </c:pt>
                <c:pt idx="12">
                  <c:v>388</c:v>
                </c:pt>
                <c:pt idx="13">
                  <c:v>189</c:v>
                </c:pt>
                <c:pt idx="14">
                  <c:v>82</c:v>
                </c:pt>
                <c:pt idx="15">
                  <c:v>42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63-4A30-8306-7A08E01A8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9.64'!$S$83:$S$90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9.64'!$Y$83:$Y$90</c:f>
              <c:numCache>
                <c:formatCode>#,##0</c:formatCode>
                <c:ptCount val="8"/>
                <c:pt idx="0">
                  <c:v>594</c:v>
                </c:pt>
                <c:pt idx="1">
                  <c:v>497</c:v>
                </c:pt>
                <c:pt idx="2">
                  <c:v>1329</c:v>
                </c:pt>
                <c:pt idx="3">
                  <c:v>360</c:v>
                </c:pt>
                <c:pt idx="4">
                  <c:v>180</c:v>
                </c:pt>
                <c:pt idx="5">
                  <c:v>345</c:v>
                </c:pt>
                <c:pt idx="6">
                  <c:v>998</c:v>
                </c:pt>
                <c:pt idx="7">
                  <c:v>1719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CC-4098-9122-8BED337320C0}"/>
            </c:ext>
          </c:extLst>
        </c:ser>
        <c:ser>
          <c:idx val="1"/>
          <c:order val="1"/>
          <c:tx>
            <c:strRef>
              <c:f>'Table 9.64'!$S$92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9.64'!$S$83:$S$90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9.64'!$Y$93:$Y$100</c:f>
              <c:numCache>
                <c:formatCode>#,##0</c:formatCode>
                <c:ptCount val="8"/>
                <c:pt idx="0">
                  <c:v>408</c:v>
                </c:pt>
                <c:pt idx="1">
                  <c:v>1103</c:v>
                </c:pt>
                <c:pt idx="2">
                  <c:v>218</c:v>
                </c:pt>
                <c:pt idx="3">
                  <c:v>1284</c:v>
                </c:pt>
                <c:pt idx="4">
                  <c:v>1039</c:v>
                </c:pt>
                <c:pt idx="5">
                  <c:v>756</c:v>
                </c:pt>
                <c:pt idx="6">
                  <c:v>83</c:v>
                </c:pt>
                <c:pt idx="7">
                  <c:v>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CC-4098-9122-8BED337320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9.64'!$S$1</c:f>
              <c:strCache>
                <c:ptCount val="1"/>
                <c:pt idx="0">
                  <c:v>South Burnett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9.64'!$U$8:$Y$8</c:f>
              <c:numCache>
                <c:formatCode>#,##0</c:formatCode>
                <c:ptCount val="5"/>
                <c:pt idx="1">
                  <c:v>38384.5</c:v>
                </c:pt>
                <c:pt idx="2">
                  <c:v>38623.82</c:v>
                </c:pt>
                <c:pt idx="3">
                  <c:v>39926.94</c:v>
                </c:pt>
                <c:pt idx="4">
                  <c:v>40269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A6-4ACB-BE44-3A7267B8996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A6-4ACB-BE44-3A7267B899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9.64'!$S$4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9.64'!$V$4:$Z$4</c:f>
              <c:numCache>
                <c:formatCode>#,##0</c:formatCode>
                <c:ptCount val="5"/>
                <c:pt idx="0">
                  <c:v>19099</c:v>
                </c:pt>
                <c:pt idx="1">
                  <c:v>20193</c:v>
                </c:pt>
                <c:pt idx="2">
                  <c:v>21445</c:v>
                </c:pt>
                <c:pt idx="3">
                  <c:v>21653</c:v>
                </c:pt>
                <c:pt idx="4">
                  <c:v>21703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37-4018-BC82-576BD3627078}"/>
            </c:ext>
          </c:extLst>
        </c:ser>
        <c:ser>
          <c:idx val="1"/>
          <c:order val="1"/>
          <c:tx>
            <c:strRef>
              <c:f>'Table 9.64'!$S$7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9.64'!$V$7:$Z$7</c:f>
              <c:numCache>
                <c:formatCode>#,##0</c:formatCode>
                <c:ptCount val="5"/>
                <c:pt idx="0">
                  <c:v>13648</c:v>
                </c:pt>
                <c:pt idx="1">
                  <c:v>14326</c:v>
                </c:pt>
                <c:pt idx="2">
                  <c:v>15202</c:v>
                </c:pt>
                <c:pt idx="3">
                  <c:v>15104</c:v>
                </c:pt>
                <c:pt idx="4">
                  <c:v>15462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37-4018-BC82-576BD3627078}"/>
            </c:ext>
          </c:extLst>
        </c:ser>
        <c:ser>
          <c:idx val="2"/>
          <c:order val="2"/>
          <c:tx>
            <c:strRef>
              <c:f>'Table 9.64'!$S$11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9.64'!$V$11:$Z$11</c:f>
              <c:numCache>
                <c:formatCode>#,##0</c:formatCode>
                <c:ptCount val="5"/>
                <c:pt idx="0">
                  <c:v>15746</c:v>
                </c:pt>
                <c:pt idx="1">
                  <c:v>16641</c:v>
                </c:pt>
                <c:pt idx="2">
                  <c:v>17595</c:v>
                </c:pt>
                <c:pt idx="3">
                  <c:v>18001</c:v>
                </c:pt>
                <c:pt idx="4">
                  <c:v>17887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37-4018-BC82-576BD3627078}"/>
            </c:ext>
          </c:extLst>
        </c:ser>
        <c:ser>
          <c:idx val="3"/>
          <c:order val="3"/>
          <c:tx>
            <c:strRef>
              <c:f>'Table 9.64'!$S$12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9.64'!$V$12:$Z$12</c:f>
              <c:numCache>
                <c:formatCode>#,##0</c:formatCode>
                <c:ptCount val="5"/>
                <c:pt idx="0">
                  <c:v>3355</c:v>
                </c:pt>
                <c:pt idx="1">
                  <c:v>3552</c:v>
                </c:pt>
                <c:pt idx="2">
                  <c:v>3848</c:v>
                </c:pt>
                <c:pt idx="3">
                  <c:v>3654</c:v>
                </c:pt>
                <c:pt idx="4">
                  <c:v>3822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D37-4018-BC82-576BD36270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9.64'!$S$1</c:f>
              <c:strCache>
                <c:ptCount val="1"/>
                <c:pt idx="0">
                  <c:v>South Burnett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9.64'!$AB$15:$AB$33</c:f>
              <c:numCache>
                <c:formatCode>0.0%</c:formatCode>
                <c:ptCount val="19"/>
                <c:pt idx="0">
                  <c:v>9.5281975672687064E-2</c:v>
                </c:pt>
                <c:pt idx="1">
                  <c:v>1.806118687799484E-2</c:v>
                </c:pt>
                <c:pt idx="2">
                  <c:v>0.10352930335422042</c:v>
                </c:pt>
                <c:pt idx="3">
                  <c:v>1.3269443420567637E-2</c:v>
                </c:pt>
                <c:pt idx="4">
                  <c:v>7.8372650202727615E-2</c:v>
                </c:pt>
                <c:pt idx="5">
                  <c:v>2.2530409141172134E-2</c:v>
                </c:pt>
                <c:pt idx="6">
                  <c:v>9.00294876520457E-2</c:v>
                </c:pt>
                <c:pt idx="7">
                  <c:v>5.8744931809804647E-2</c:v>
                </c:pt>
                <c:pt idx="8">
                  <c:v>2.7322152598599336E-2</c:v>
                </c:pt>
                <c:pt idx="9">
                  <c:v>3.1330630298562478E-3</c:v>
                </c:pt>
                <c:pt idx="10">
                  <c:v>2.4419461850350165E-2</c:v>
                </c:pt>
                <c:pt idx="11">
                  <c:v>1.5803538518245484E-2</c:v>
                </c:pt>
                <c:pt idx="12">
                  <c:v>3.2712863988204936E-2</c:v>
                </c:pt>
                <c:pt idx="13">
                  <c:v>6.275340950976778E-2</c:v>
                </c:pt>
                <c:pt idx="14">
                  <c:v>4.9253593807593067E-2</c:v>
                </c:pt>
                <c:pt idx="15">
                  <c:v>7.639144858090674E-2</c:v>
                </c:pt>
                <c:pt idx="16">
                  <c:v>0.1052801326944342</c:v>
                </c:pt>
                <c:pt idx="17">
                  <c:v>7.9708809436048658E-3</c:v>
                </c:pt>
                <c:pt idx="18">
                  <c:v>3.2159970512347952E-2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3F-4FB7-85A3-41239189D90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3F-4FB7-85A3-41239189D9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9.64'!$S$63:$S$79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9.64'!$Z$44:$Z$60</c:f>
              <c:numCache>
                <c:formatCode>#,##0</c:formatCode>
                <c:ptCount val="17"/>
                <c:pt idx="0">
                  <c:v>23</c:v>
                </c:pt>
                <c:pt idx="1">
                  <c:v>364</c:v>
                </c:pt>
                <c:pt idx="2">
                  <c:v>761</c:v>
                </c:pt>
                <c:pt idx="3">
                  <c:v>901</c:v>
                </c:pt>
                <c:pt idx="4">
                  <c:v>1310</c:v>
                </c:pt>
                <c:pt idx="5">
                  <c:v>947</c:v>
                </c:pt>
                <c:pt idx="6">
                  <c:v>946</c:v>
                </c:pt>
                <c:pt idx="7">
                  <c:v>989</c:v>
                </c:pt>
                <c:pt idx="8">
                  <c:v>1029</c:v>
                </c:pt>
                <c:pt idx="9">
                  <c:v>1126</c:v>
                </c:pt>
                <c:pt idx="10">
                  <c:v>1149</c:v>
                </c:pt>
                <c:pt idx="11">
                  <c:v>870</c:v>
                </c:pt>
                <c:pt idx="12">
                  <c:v>533</c:v>
                </c:pt>
                <c:pt idx="13">
                  <c:v>298</c:v>
                </c:pt>
                <c:pt idx="14">
                  <c:v>146</c:v>
                </c:pt>
                <c:pt idx="15">
                  <c:v>76</c:v>
                </c:pt>
                <c:pt idx="1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08-47C2-ADBC-745526DBC454}"/>
            </c:ext>
          </c:extLst>
        </c:ser>
        <c:ser>
          <c:idx val="1"/>
          <c:order val="1"/>
          <c:tx>
            <c:strRef>
              <c:f>'Table 9.64'!$S$62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9.64'!$S$63:$S$79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9.64'!$Z$63:$Z$79</c:f>
              <c:numCache>
                <c:formatCode>#,##0</c:formatCode>
                <c:ptCount val="17"/>
                <c:pt idx="0">
                  <c:v>32</c:v>
                </c:pt>
                <c:pt idx="1">
                  <c:v>384</c:v>
                </c:pt>
                <c:pt idx="2">
                  <c:v>687</c:v>
                </c:pt>
                <c:pt idx="3">
                  <c:v>812</c:v>
                </c:pt>
                <c:pt idx="4">
                  <c:v>862</c:v>
                </c:pt>
                <c:pt idx="5">
                  <c:v>831</c:v>
                </c:pt>
                <c:pt idx="6">
                  <c:v>858</c:v>
                </c:pt>
                <c:pt idx="7">
                  <c:v>971</c:v>
                </c:pt>
                <c:pt idx="8">
                  <c:v>1057</c:v>
                </c:pt>
                <c:pt idx="9">
                  <c:v>1054</c:v>
                </c:pt>
                <c:pt idx="10">
                  <c:v>1062</c:v>
                </c:pt>
                <c:pt idx="11">
                  <c:v>801</c:v>
                </c:pt>
                <c:pt idx="12">
                  <c:v>436</c:v>
                </c:pt>
                <c:pt idx="13">
                  <c:v>202</c:v>
                </c:pt>
                <c:pt idx="14">
                  <c:v>88</c:v>
                </c:pt>
                <c:pt idx="15">
                  <c:v>53</c:v>
                </c:pt>
                <c:pt idx="16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08-47C2-ADBC-745526DBC4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9.64'!$Z$83:$Z$90</c:f>
              <c:numCache>
                <c:formatCode>#,##0</c:formatCode>
                <c:ptCount val="8"/>
                <c:pt idx="0">
                  <c:v>600</c:v>
                </c:pt>
                <c:pt idx="1">
                  <c:v>497</c:v>
                </c:pt>
                <c:pt idx="2">
                  <c:v>1357</c:v>
                </c:pt>
                <c:pt idx="3">
                  <c:v>368</c:v>
                </c:pt>
                <c:pt idx="4">
                  <c:v>187</c:v>
                </c:pt>
                <c:pt idx="5">
                  <c:v>363</c:v>
                </c:pt>
                <c:pt idx="6">
                  <c:v>964</c:v>
                </c:pt>
                <c:pt idx="7">
                  <c:v>1709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DB-46C7-9C0A-06AAD40197E2}"/>
            </c:ext>
          </c:extLst>
        </c:ser>
        <c:ser>
          <c:idx val="1"/>
          <c:order val="1"/>
          <c:tx>
            <c:strRef>
              <c:f>'Table 9.64'!$S$92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9.64'!$S$83:$S$90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9.64'!$Z$93:$Z$100</c:f>
              <c:numCache>
                <c:formatCode>#,##0</c:formatCode>
                <c:ptCount val="8"/>
                <c:pt idx="0">
                  <c:v>417</c:v>
                </c:pt>
                <c:pt idx="1">
                  <c:v>1113</c:v>
                </c:pt>
                <c:pt idx="2">
                  <c:v>236</c:v>
                </c:pt>
                <c:pt idx="3">
                  <c:v>1304</c:v>
                </c:pt>
                <c:pt idx="4">
                  <c:v>1042</c:v>
                </c:pt>
                <c:pt idx="5">
                  <c:v>784</c:v>
                </c:pt>
                <c:pt idx="6">
                  <c:v>82</c:v>
                </c:pt>
                <c:pt idx="7">
                  <c:v>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DB-46C7-9C0A-06AAD40197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9.7'!$Y$83:$Y$90</c:f>
              <c:numCache>
                <c:formatCode>#,##0</c:formatCode>
                <c:ptCount val="8"/>
                <c:pt idx="0">
                  <c:v>4</c:v>
                </c:pt>
                <c:pt idx="1">
                  <c:v>3</c:v>
                </c:pt>
                <c:pt idx="2">
                  <c:v>5</c:v>
                </c:pt>
                <c:pt idx="3">
                  <c:v>4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3D-44FC-BD8C-882FB3A60E05}"/>
            </c:ext>
          </c:extLst>
        </c:ser>
        <c:ser>
          <c:idx val="1"/>
          <c:order val="1"/>
          <c:tx>
            <c:strRef>
              <c:f>'Table 9.7'!$S$92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9.7'!$Y$93:$Y$100</c:f>
              <c:numCache>
                <c:formatCode>#,##0</c:formatCode>
                <c:ptCount val="8"/>
                <c:pt idx="0">
                  <c:v>8</c:v>
                </c:pt>
                <c:pt idx="1">
                  <c:v>6</c:v>
                </c:pt>
                <c:pt idx="2">
                  <c:v>0</c:v>
                </c:pt>
                <c:pt idx="3">
                  <c:v>8</c:v>
                </c:pt>
                <c:pt idx="4">
                  <c:v>9</c:v>
                </c:pt>
                <c:pt idx="5">
                  <c:v>0</c:v>
                </c:pt>
                <c:pt idx="6">
                  <c:v>0</c:v>
                </c:pt>
                <c:pt idx="7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3D-44FC-BD8C-882FB3A60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9.64'!$S$1</c:f>
              <c:strCache>
                <c:ptCount val="1"/>
                <c:pt idx="0">
                  <c:v>South Burnett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9.64'!$V$8:$Z$8</c:f>
              <c:numCache>
                <c:formatCode>#,##0</c:formatCode>
                <c:ptCount val="5"/>
                <c:pt idx="0">
                  <c:v>38384.5</c:v>
                </c:pt>
                <c:pt idx="1">
                  <c:v>38623.82</c:v>
                </c:pt>
                <c:pt idx="2">
                  <c:v>39926.94</c:v>
                </c:pt>
                <c:pt idx="3">
                  <c:v>40269</c:v>
                </c:pt>
                <c:pt idx="4">
                  <c:v>41137.550000000003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15-4573-81BF-32737B07E0A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42360.26</c:v>
                </c:pt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15-4573-81BF-32737B07E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9.65'!$S$4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9.65'!$U$2:$Y$2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9.65'!$U$4:$Y$4</c:f>
              <c:numCache>
                <c:formatCode>#,##0</c:formatCode>
                <c:ptCount val="5"/>
                <c:pt idx="1">
                  <c:v>27373</c:v>
                </c:pt>
                <c:pt idx="2">
                  <c:v>29127</c:v>
                </c:pt>
                <c:pt idx="3">
                  <c:v>30344</c:v>
                </c:pt>
                <c:pt idx="4">
                  <c:v>29053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57-497E-8616-6C2CA797B538}"/>
            </c:ext>
          </c:extLst>
        </c:ser>
        <c:ser>
          <c:idx val="1"/>
          <c:order val="1"/>
          <c:tx>
            <c:strRef>
              <c:f>'Table 9.65'!$S$7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9.65'!$U$2:$Y$2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9.65'!$U$7:$Y$7</c:f>
              <c:numCache>
                <c:formatCode>#,##0</c:formatCode>
                <c:ptCount val="5"/>
                <c:pt idx="1">
                  <c:v>18240</c:v>
                </c:pt>
                <c:pt idx="2">
                  <c:v>19215</c:v>
                </c:pt>
                <c:pt idx="3">
                  <c:v>20194</c:v>
                </c:pt>
                <c:pt idx="4">
                  <c:v>19385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57-497E-8616-6C2CA797B538}"/>
            </c:ext>
          </c:extLst>
        </c:ser>
        <c:ser>
          <c:idx val="2"/>
          <c:order val="2"/>
          <c:tx>
            <c:strRef>
              <c:f>'Table 9.65'!$S$11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9.65'!$U$2:$Y$2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9.65'!$U$11:$Y$11</c:f>
              <c:numCache>
                <c:formatCode>#,##0</c:formatCode>
                <c:ptCount val="5"/>
                <c:pt idx="1">
                  <c:v>23295</c:v>
                </c:pt>
                <c:pt idx="2">
                  <c:v>24694</c:v>
                </c:pt>
                <c:pt idx="3">
                  <c:v>25539</c:v>
                </c:pt>
                <c:pt idx="4">
                  <c:v>24552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57-497E-8616-6C2CA797B538}"/>
            </c:ext>
          </c:extLst>
        </c:ser>
        <c:ser>
          <c:idx val="3"/>
          <c:order val="3"/>
          <c:tx>
            <c:strRef>
              <c:f>'Table 9.65'!$S$12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9.65'!$U$2:$Y$2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9.65'!$U$12:$Y$12</c:f>
              <c:numCache>
                <c:formatCode>#,##0</c:formatCode>
                <c:ptCount val="5"/>
                <c:pt idx="1">
                  <c:v>4079</c:v>
                </c:pt>
                <c:pt idx="2">
                  <c:v>4433</c:v>
                </c:pt>
                <c:pt idx="3">
                  <c:v>4804</c:v>
                </c:pt>
                <c:pt idx="4">
                  <c:v>4502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F57-497E-8616-6C2CA797B5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9.65'!$S$1</c:f>
              <c:strCache>
                <c:ptCount val="1"/>
                <c:pt idx="0">
                  <c:v>Southern Downs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9.65'!$AB$15:$AB$33</c:f>
              <c:numCache>
                <c:formatCode>0.0%</c:formatCode>
                <c:ptCount val="19"/>
                <c:pt idx="0">
                  <c:v>0.10855286642393089</c:v>
                </c:pt>
                <c:pt idx="1">
                  <c:v>1.0708931248661383E-2</c:v>
                </c:pt>
                <c:pt idx="2">
                  <c:v>4.5334475619333188E-2</c:v>
                </c:pt>
                <c:pt idx="3">
                  <c:v>5.4972513743128436E-3</c:v>
                </c:pt>
                <c:pt idx="4">
                  <c:v>5.5365174555579356E-2</c:v>
                </c:pt>
                <c:pt idx="5">
                  <c:v>2.5558649246805169E-2</c:v>
                </c:pt>
                <c:pt idx="6">
                  <c:v>9.3346184050831726E-2</c:v>
                </c:pt>
                <c:pt idx="7">
                  <c:v>6.207610480474049E-2</c:v>
                </c:pt>
                <c:pt idx="8">
                  <c:v>4.5620047119297492E-2</c:v>
                </c:pt>
                <c:pt idx="9">
                  <c:v>5.0331976868708507E-3</c:v>
                </c:pt>
                <c:pt idx="10">
                  <c:v>2.8878417933890198E-2</c:v>
                </c:pt>
                <c:pt idx="11">
                  <c:v>1.4814021560648247E-2</c:v>
                </c:pt>
                <c:pt idx="12">
                  <c:v>3.8837723995145283E-2</c:v>
                </c:pt>
                <c:pt idx="13">
                  <c:v>9.5559363175555079E-2</c:v>
                </c:pt>
                <c:pt idx="14">
                  <c:v>3.9444563432569427E-2</c:v>
                </c:pt>
                <c:pt idx="15">
                  <c:v>6.7573356179053329E-2</c:v>
                </c:pt>
                <c:pt idx="16">
                  <c:v>0.11365745698579281</c:v>
                </c:pt>
                <c:pt idx="17">
                  <c:v>1.1994002998500749E-2</c:v>
                </c:pt>
                <c:pt idx="18">
                  <c:v>2.8021703433997288E-2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44-4DFB-894B-339D5222BB3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44-4DFB-894B-339D5222BB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9.65'!$S$63:$S$79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9.65'!$Y$44:$Y$60</c:f>
              <c:numCache>
                <c:formatCode>#,##0</c:formatCode>
                <c:ptCount val="17"/>
                <c:pt idx="0">
                  <c:v>43</c:v>
                </c:pt>
                <c:pt idx="1">
                  <c:v>496</c:v>
                </c:pt>
                <c:pt idx="2">
                  <c:v>1063</c:v>
                </c:pt>
                <c:pt idx="3">
                  <c:v>1663</c:v>
                </c:pt>
                <c:pt idx="4">
                  <c:v>2141</c:v>
                </c:pt>
                <c:pt idx="5">
                  <c:v>1390</c:v>
                </c:pt>
                <c:pt idx="6">
                  <c:v>1136</c:v>
                </c:pt>
                <c:pt idx="7">
                  <c:v>1079</c:v>
                </c:pt>
                <c:pt idx="8">
                  <c:v>1312</c:v>
                </c:pt>
                <c:pt idx="9">
                  <c:v>1233</c:v>
                </c:pt>
                <c:pt idx="10">
                  <c:v>1288</c:v>
                </c:pt>
                <c:pt idx="11">
                  <c:v>1137</c:v>
                </c:pt>
                <c:pt idx="12">
                  <c:v>662</c:v>
                </c:pt>
                <c:pt idx="13">
                  <c:v>354</c:v>
                </c:pt>
                <c:pt idx="14">
                  <c:v>141</c:v>
                </c:pt>
                <c:pt idx="15">
                  <c:v>72</c:v>
                </c:pt>
                <c:pt idx="16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F8-4BFC-81F8-482D4BCCF113}"/>
            </c:ext>
          </c:extLst>
        </c:ser>
        <c:ser>
          <c:idx val="1"/>
          <c:order val="1"/>
          <c:tx>
            <c:strRef>
              <c:f>'Table 9.65'!$S$62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9.65'!$S$63:$S$79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9.65'!$Y$63:$Y$79</c:f>
              <c:numCache>
                <c:formatCode>#,##0</c:formatCode>
                <c:ptCount val="17"/>
                <c:pt idx="0">
                  <c:v>59</c:v>
                </c:pt>
                <c:pt idx="1">
                  <c:v>410</c:v>
                </c:pt>
                <c:pt idx="2">
                  <c:v>990</c:v>
                </c:pt>
                <c:pt idx="3">
                  <c:v>1352</c:v>
                </c:pt>
                <c:pt idx="4">
                  <c:v>1719</c:v>
                </c:pt>
                <c:pt idx="5">
                  <c:v>1231</c:v>
                </c:pt>
                <c:pt idx="6">
                  <c:v>995</c:v>
                </c:pt>
                <c:pt idx="7">
                  <c:v>1094</c:v>
                </c:pt>
                <c:pt idx="8">
                  <c:v>1318</c:v>
                </c:pt>
                <c:pt idx="9">
                  <c:v>1301</c:v>
                </c:pt>
                <c:pt idx="10">
                  <c:v>1373</c:v>
                </c:pt>
                <c:pt idx="11">
                  <c:v>1006</c:v>
                </c:pt>
                <c:pt idx="12">
                  <c:v>544</c:v>
                </c:pt>
                <c:pt idx="13">
                  <c:v>207</c:v>
                </c:pt>
                <c:pt idx="14">
                  <c:v>88</c:v>
                </c:pt>
                <c:pt idx="15">
                  <c:v>67</c:v>
                </c:pt>
                <c:pt idx="1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F8-4BFC-81F8-482D4BCCF1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9.65'!$S$83:$S$90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9.65'!$Y$83:$Y$90</c:f>
              <c:numCache>
                <c:formatCode>#,##0</c:formatCode>
                <c:ptCount val="8"/>
                <c:pt idx="0">
                  <c:v>845</c:v>
                </c:pt>
                <c:pt idx="1">
                  <c:v>638</c:v>
                </c:pt>
                <c:pt idx="2">
                  <c:v>1419</c:v>
                </c:pt>
                <c:pt idx="3">
                  <c:v>422</c:v>
                </c:pt>
                <c:pt idx="4">
                  <c:v>245</c:v>
                </c:pt>
                <c:pt idx="5">
                  <c:v>395</c:v>
                </c:pt>
                <c:pt idx="6">
                  <c:v>1333</c:v>
                </c:pt>
                <c:pt idx="7">
                  <c:v>2118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36-482B-9CFC-706726678AE1}"/>
            </c:ext>
          </c:extLst>
        </c:ser>
        <c:ser>
          <c:idx val="1"/>
          <c:order val="1"/>
          <c:tx>
            <c:strRef>
              <c:f>'Table 9.65'!$S$92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9.65'!$S$83:$S$90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9.65'!$Y$93:$Y$100</c:f>
              <c:numCache>
                <c:formatCode>#,##0</c:formatCode>
                <c:ptCount val="8"/>
                <c:pt idx="0">
                  <c:v>591</c:v>
                </c:pt>
                <c:pt idx="1">
                  <c:v>1316</c:v>
                </c:pt>
                <c:pt idx="2">
                  <c:v>296</c:v>
                </c:pt>
                <c:pt idx="3">
                  <c:v>1412</c:v>
                </c:pt>
                <c:pt idx="4">
                  <c:v>1294</c:v>
                </c:pt>
                <c:pt idx="5">
                  <c:v>839</c:v>
                </c:pt>
                <c:pt idx="6">
                  <c:v>121</c:v>
                </c:pt>
                <c:pt idx="7">
                  <c:v>1223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36-482B-9CFC-706726678A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9.65'!$S$1</c:f>
              <c:strCache>
                <c:ptCount val="1"/>
                <c:pt idx="0">
                  <c:v>Southern Downs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9.65'!$U$8:$Y$8</c:f>
              <c:numCache>
                <c:formatCode>#,##0</c:formatCode>
                <c:ptCount val="5"/>
                <c:pt idx="1">
                  <c:v>32949.97</c:v>
                </c:pt>
                <c:pt idx="2">
                  <c:v>32527.79</c:v>
                </c:pt>
                <c:pt idx="3">
                  <c:v>34860</c:v>
                </c:pt>
                <c:pt idx="4">
                  <c:v>35242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66-4D48-828B-29F090EFE92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66-4D48-828B-29F090EFE9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9.65'!$S$4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9.65'!$V$4:$Z$4</c:f>
              <c:numCache>
                <c:formatCode>#,##0</c:formatCode>
                <c:ptCount val="5"/>
                <c:pt idx="0">
                  <c:v>27373</c:v>
                </c:pt>
                <c:pt idx="1">
                  <c:v>29127</c:v>
                </c:pt>
                <c:pt idx="2">
                  <c:v>30344</c:v>
                </c:pt>
                <c:pt idx="3">
                  <c:v>29053</c:v>
                </c:pt>
                <c:pt idx="4">
                  <c:v>28015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47-4104-9596-6DAD746AACF3}"/>
            </c:ext>
          </c:extLst>
        </c:ser>
        <c:ser>
          <c:idx val="1"/>
          <c:order val="1"/>
          <c:tx>
            <c:strRef>
              <c:f>'Table 9.65'!$S$7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9.65'!$V$7:$Z$7</c:f>
              <c:numCache>
                <c:formatCode>#,##0</c:formatCode>
                <c:ptCount val="5"/>
                <c:pt idx="0">
                  <c:v>18240</c:v>
                </c:pt>
                <c:pt idx="1">
                  <c:v>19215</c:v>
                </c:pt>
                <c:pt idx="2">
                  <c:v>20194</c:v>
                </c:pt>
                <c:pt idx="3">
                  <c:v>19385</c:v>
                </c:pt>
                <c:pt idx="4">
                  <c:v>19455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47-4104-9596-6DAD746AACF3}"/>
            </c:ext>
          </c:extLst>
        </c:ser>
        <c:ser>
          <c:idx val="2"/>
          <c:order val="2"/>
          <c:tx>
            <c:strRef>
              <c:f>'Table 9.65'!$S$11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9.65'!$V$11:$Z$11</c:f>
              <c:numCache>
                <c:formatCode>#,##0</c:formatCode>
                <c:ptCount val="5"/>
                <c:pt idx="0">
                  <c:v>23295</c:v>
                </c:pt>
                <c:pt idx="1">
                  <c:v>24694</c:v>
                </c:pt>
                <c:pt idx="2">
                  <c:v>25539</c:v>
                </c:pt>
                <c:pt idx="3">
                  <c:v>24552</c:v>
                </c:pt>
                <c:pt idx="4">
                  <c:v>23241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47-4104-9596-6DAD746AACF3}"/>
            </c:ext>
          </c:extLst>
        </c:ser>
        <c:ser>
          <c:idx val="3"/>
          <c:order val="3"/>
          <c:tx>
            <c:strRef>
              <c:f>'Table 9.65'!$S$12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9.65'!$V$12:$Z$12</c:f>
              <c:numCache>
                <c:formatCode>#,##0</c:formatCode>
                <c:ptCount val="5"/>
                <c:pt idx="0">
                  <c:v>4079</c:v>
                </c:pt>
                <c:pt idx="1">
                  <c:v>4433</c:v>
                </c:pt>
                <c:pt idx="2">
                  <c:v>4804</c:v>
                </c:pt>
                <c:pt idx="3">
                  <c:v>4502</c:v>
                </c:pt>
                <c:pt idx="4">
                  <c:v>4773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247-4104-9596-6DAD746AA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9.65'!$S$1</c:f>
              <c:strCache>
                <c:ptCount val="1"/>
                <c:pt idx="0">
                  <c:v>Southern Downs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9.65'!$AB$15:$AB$33</c:f>
              <c:numCache>
                <c:formatCode>0.0%</c:formatCode>
                <c:ptCount val="19"/>
                <c:pt idx="0">
                  <c:v>0.10855286642393089</c:v>
                </c:pt>
                <c:pt idx="1">
                  <c:v>1.0708931248661383E-2</c:v>
                </c:pt>
                <c:pt idx="2">
                  <c:v>4.5334475619333188E-2</c:v>
                </c:pt>
                <c:pt idx="3">
                  <c:v>5.4972513743128436E-3</c:v>
                </c:pt>
                <c:pt idx="4">
                  <c:v>5.5365174555579356E-2</c:v>
                </c:pt>
                <c:pt idx="5">
                  <c:v>2.5558649246805169E-2</c:v>
                </c:pt>
                <c:pt idx="6">
                  <c:v>9.3346184050831726E-2</c:v>
                </c:pt>
                <c:pt idx="7">
                  <c:v>6.207610480474049E-2</c:v>
                </c:pt>
                <c:pt idx="8">
                  <c:v>4.5620047119297492E-2</c:v>
                </c:pt>
                <c:pt idx="9">
                  <c:v>5.0331976868708507E-3</c:v>
                </c:pt>
                <c:pt idx="10">
                  <c:v>2.8878417933890198E-2</c:v>
                </c:pt>
                <c:pt idx="11">
                  <c:v>1.4814021560648247E-2</c:v>
                </c:pt>
                <c:pt idx="12">
                  <c:v>3.8837723995145283E-2</c:v>
                </c:pt>
                <c:pt idx="13">
                  <c:v>9.5559363175555079E-2</c:v>
                </c:pt>
                <c:pt idx="14">
                  <c:v>3.9444563432569427E-2</c:v>
                </c:pt>
                <c:pt idx="15">
                  <c:v>6.7573356179053329E-2</c:v>
                </c:pt>
                <c:pt idx="16">
                  <c:v>0.11365745698579281</c:v>
                </c:pt>
                <c:pt idx="17">
                  <c:v>1.1994002998500749E-2</c:v>
                </c:pt>
                <c:pt idx="18">
                  <c:v>2.8021703433997288E-2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5A-425D-972F-BDC937112CE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5A-425D-972F-BDC937112C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9.65'!$S$63:$S$79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9.65'!$Z$44:$Z$60</c:f>
              <c:numCache>
                <c:formatCode>#,##0</c:formatCode>
                <c:ptCount val="17"/>
                <c:pt idx="0">
                  <c:v>47</c:v>
                </c:pt>
                <c:pt idx="1">
                  <c:v>434</c:v>
                </c:pt>
                <c:pt idx="2">
                  <c:v>917</c:v>
                </c:pt>
                <c:pt idx="3">
                  <c:v>1405</c:v>
                </c:pt>
                <c:pt idx="4">
                  <c:v>1922</c:v>
                </c:pt>
                <c:pt idx="5">
                  <c:v>1295</c:v>
                </c:pt>
                <c:pt idx="6">
                  <c:v>1151</c:v>
                </c:pt>
                <c:pt idx="7">
                  <c:v>1095</c:v>
                </c:pt>
                <c:pt idx="8">
                  <c:v>1231</c:v>
                </c:pt>
                <c:pt idx="9">
                  <c:v>1287</c:v>
                </c:pt>
                <c:pt idx="10">
                  <c:v>1297</c:v>
                </c:pt>
                <c:pt idx="11">
                  <c:v>1150</c:v>
                </c:pt>
                <c:pt idx="12">
                  <c:v>690</c:v>
                </c:pt>
                <c:pt idx="13">
                  <c:v>384</c:v>
                </c:pt>
                <c:pt idx="14">
                  <c:v>191</c:v>
                </c:pt>
                <c:pt idx="15">
                  <c:v>74</c:v>
                </c:pt>
                <c:pt idx="16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7A-4898-A3F8-8FA3F9BDD4B4}"/>
            </c:ext>
          </c:extLst>
        </c:ser>
        <c:ser>
          <c:idx val="1"/>
          <c:order val="1"/>
          <c:tx>
            <c:strRef>
              <c:f>'Table 9.65'!$S$62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9.65'!$S$63:$S$79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9.65'!$Z$63:$Z$79</c:f>
              <c:numCache>
                <c:formatCode>#,##0</c:formatCode>
                <c:ptCount val="17"/>
                <c:pt idx="0">
                  <c:v>51</c:v>
                </c:pt>
                <c:pt idx="1">
                  <c:v>412</c:v>
                </c:pt>
                <c:pt idx="2">
                  <c:v>883</c:v>
                </c:pt>
                <c:pt idx="3">
                  <c:v>1106</c:v>
                </c:pt>
                <c:pt idx="4">
                  <c:v>1481</c:v>
                </c:pt>
                <c:pt idx="5">
                  <c:v>1185</c:v>
                </c:pt>
                <c:pt idx="6">
                  <c:v>1013</c:v>
                </c:pt>
                <c:pt idx="7">
                  <c:v>1072</c:v>
                </c:pt>
                <c:pt idx="8">
                  <c:v>1360</c:v>
                </c:pt>
                <c:pt idx="9">
                  <c:v>1326</c:v>
                </c:pt>
                <c:pt idx="10">
                  <c:v>1369</c:v>
                </c:pt>
                <c:pt idx="11">
                  <c:v>1070</c:v>
                </c:pt>
                <c:pt idx="12">
                  <c:v>618</c:v>
                </c:pt>
                <c:pt idx="13">
                  <c:v>230</c:v>
                </c:pt>
                <c:pt idx="14">
                  <c:v>110</c:v>
                </c:pt>
                <c:pt idx="15">
                  <c:v>72</c:v>
                </c:pt>
                <c:pt idx="1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7A-4898-A3F8-8FA3F9BDD4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9.65'!$Z$83:$Z$90</c:f>
              <c:numCache>
                <c:formatCode>#,##0</c:formatCode>
                <c:ptCount val="8"/>
                <c:pt idx="0">
                  <c:v>857</c:v>
                </c:pt>
                <c:pt idx="1">
                  <c:v>673</c:v>
                </c:pt>
                <c:pt idx="2">
                  <c:v>1437</c:v>
                </c:pt>
                <c:pt idx="3">
                  <c:v>407</c:v>
                </c:pt>
                <c:pt idx="4">
                  <c:v>247</c:v>
                </c:pt>
                <c:pt idx="5">
                  <c:v>432</c:v>
                </c:pt>
                <c:pt idx="6">
                  <c:v>1336</c:v>
                </c:pt>
                <c:pt idx="7">
                  <c:v>2036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BC2-8D56-09D636624B29}"/>
            </c:ext>
          </c:extLst>
        </c:ser>
        <c:ser>
          <c:idx val="1"/>
          <c:order val="1"/>
          <c:tx>
            <c:strRef>
              <c:f>'Table 9.65'!$S$92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9.65'!$S$83:$S$90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9.65'!$Z$93:$Z$100</c:f>
              <c:numCache>
                <c:formatCode>#,##0</c:formatCode>
                <c:ptCount val="8"/>
                <c:pt idx="0">
                  <c:v>613</c:v>
                </c:pt>
                <c:pt idx="1">
                  <c:v>1352</c:v>
                </c:pt>
                <c:pt idx="2">
                  <c:v>300</c:v>
                </c:pt>
                <c:pt idx="3">
                  <c:v>1452</c:v>
                </c:pt>
                <c:pt idx="4">
                  <c:v>1303</c:v>
                </c:pt>
                <c:pt idx="5">
                  <c:v>878</c:v>
                </c:pt>
                <c:pt idx="6">
                  <c:v>121</c:v>
                </c:pt>
                <c:pt idx="7">
                  <c:v>1156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BC2-8D56-09D636624B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9.7'!$S$1</c:f>
              <c:strCache>
                <c:ptCount val="1"/>
                <c:pt idx="0">
                  <c:v>Boulia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9.7'!$U$8:$Y$8</c:f>
              <c:numCache>
                <c:formatCode>#,##0</c:formatCode>
                <c:ptCount val="5"/>
                <c:pt idx="1">
                  <c:v>45606</c:v>
                </c:pt>
                <c:pt idx="2">
                  <c:v>42815.13</c:v>
                </c:pt>
                <c:pt idx="3">
                  <c:v>43678</c:v>
                </c:pt>
                <c:pt idx="4">
                  <c:v>46073.5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99-4EB2-8968-D270FF8A865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99-4EB2-8968-D270FF8A86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9.65'!$S$1</c:f>
              <c:strCache>
                <c:ptCount val="1"/>
                <c:pt idx="0">
                  <c:v>Southern Downs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9.65'!$V$8:$Z$8</c:f>
              <c:numCache>
                <c:formatCode>#,##0</c:formatCode>
                <c:ptCount val="5"/>
                <c:pt idx="0">
                  <c:v>32949.97</c:v>
                </c:pt>
                <c:pt idx="1">
                  <c:v>32527.79</c:v>
                </c:pt>
                <c:pt idx="2">
                  <c:v>34860</c:v>
                </c:pt>
                <c:pt idx="3">
                  <c:v>35242</c:v>
                </c:pt>
                <c:pt idx="4">
                  <c:v>36162.449999999997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B9-4150-8695-30F1DD4134D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42360.26</c:v>
                </c:pt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B9-4150-8695-30F1DD4134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9.66'!$S$4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9.66'!$U$2:$Y$2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9.66'!$U$4:$Y$4</c:f>
              <c:numCache>
                <c:formatCode>#,##0</c:formatCode>
                <c:ptCount val="5"/>
                <c:pt idx="1">
                  <c:v>220793</c:v>
                </c:pt>
                <c:pt idx="2">
                  <c:v>234284</c:v>
                </c:pt>
                <c:pt idx="3">
                  <c:v>244201</c:v>
                </c:pt>
                <c:pt idx="4">
                  <c:v>252579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94-46EE-8018-888E0E0F0EC0}"/>
            </c:ext>
          </c:extLst>
        </c:ser>
        <c:ser>
          <c:idx val="1"/>
          <c:order val="1"/>
          <c:tx>
            <c:strRef>
              <c:f>'Table 9.66'!$S$7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9.66'!$U$2:$Y$2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9.66'!$U$7:$Y$7</c:f>
              <c:numCache>
                <c:formatCode>#,##0</c:formatCode>
                <c:ptCount val="5"/>
                <c:pt idx="1">
                  <c:v>156943</c:v>
                </c:pt>
                <c:pt idx="2">
                  <c:v>164502</c:v>
                </c:pt>
                <c:pt idx="3">
                  <c:v>172072</c:v>
                </c:pt>
                <c:pt idx="4">
                  <c:v>177084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94-46EE-8018-888E0E0F0EC0}"/>
            </c:ext>
          </c:extLst>
        </c:ser>
        <c:ser>
          <c:idx val="2"/>
          <c:order val="2"/>
          <c:tx>
            <c:strRef>
              <c:f>'Table 9.66'!$S$11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9.66'!$U$2:$Y$2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9.66'!$U$11:$Y$11</c:f>
              <c:numCache>
                <c:formatCode>#,##0</c:formatCode>
                <c:ptCount val="5"/>
                <c:pt idx="1">
                  <c:v>193591</c:v>
                </c:pt>
                <c:pt idx="2">
                  <c:v>205735</c:v>
                </c:pt>
                <c:pt idx="3">
                  <c:v>214547</c:v>
                </c:pt>
                <c:pt idx="4">
                  <c:v>221975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94-46EE-8018-888E0E0F0EC0}"/>
            </c:ext>
          </c:extLst>
        </c:ser>
        <c:ser>
          <c:idx val="3"/>
          <c:order val="3"/>
          <c:tx>
            <c:strRef>
              <c:f>'Table 9.66'!$S$12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9.66'!$U$2:$Y$2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9.66'!$U$12:$Y$12</c:f>
              <c:numCache>
                <c:formatCode>#,##0</c:formatCode>
                <c:ptCount val="5"/>
                <c:pt idx="1">
                  <c:v>27202</c:v>
                </c:pt>
                <c:pt idx="2">
                  <c:v>28549</c:v>
                </c:pt>
                <c:pt idx="3">
                  <c:v>29654</c:v>
                </c:pt>
                <c:pt idx="4">
                  <c:v>30602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694-46EE-8018-888E0E0F0E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9.66'!$S$1</c:f>
              <c:strCache>
                <c:ptCount val="1"/>
                <c:pt idx="0">
                  <c:v>Sunshine Coast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9.66'!$AB$15:$AB$33</c:f>
              <c:numCache>
                <c:formatCode>0.0%</c:formatCode>
                <c:ptCount val="19"/>
                <c:pt idx="0">
                  <c:v>1.5679780335701655E-2</c:v>
                </c:pt>
                <c:pt idx="1">
                  <c:v>1.1999317427321523E-2</c:v>
                </c:pt>
                <c:pt idx="2">
                  <c:v>4.3932859669262511E-2</c:v>
                </c:pt>
                <c:pt idx="3">
                  <c:v>6.6667183767180668E-3</c:v>
                </c:pt>
                <c:pt idx="4">
                  <c:v>0.10096646086066209</c:v>
                </c:pt>
                <c:pt idx="5">
                  <c:v>2.677934286866681E-2</c:v>
                </c:pt>
                <c:pt idx="6">
                  <c:v>9.6289286711550987E-2</c:v>
                </c:pt>
                <c:pt idx="7">
                  <c:v>8.4720455462132735E-2</c:v>
                </c:pt>
                <c:pt idx="8">
                  <c:v>2.9211008035741986E-2</c:v>
                </c:pt>
                <c:pt idx="9">
                  <c:v>8.1637243647420185E-3</c:v>
                </c:pt>
                <c:pt idx="10">
                  <c:v>4.038813564580683E-2</c:v>
                </c:pt>
                <c:pt idx="11">
                  <c:v>2.5953274797555149E-2</c:v>
                </c:pt>
                <c:pt idx="12">
                  <c:v>6.6531444882256208E-2</c:v>
                </c:pt>
                <c:pt idx="13">
                  <c:v>8.1924234432689022E-2</c:v>
                </c:pt>
                <c:pt idx="14">
                  <c:v>3.4613415655735162E-2</c:v>
                </c:pt>
                <c:pt idx="15">
                  <c:v>8.0388445906115227E-2</c:v>
                </c:pt>
                <c:pt idx="16">
                  <c:v>0.14417408705904253</c:v>
                </c:pt>
                <c:pt idx="17">
                  <c:v>1.8615618503924791E-2</c:v>
                </c:pt>
                <c:pt idx="18">
                  <c:v>4.2959417951661444E-2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3D-4B96-B7EC-F0719AD0767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3D-4B96-B7EC-F0719AD076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9.66'!$S$63:$S$79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9.66'!$Y$44:$Y$60</c:f>
              <c:numCache>
                <c:formatCode>#,##0</c:formatCode>
                <c:ptCount val="17"/>
                <c:pt idx="0">
                  <c:v>204</c:v>
                </c:pt>
                <c:pt idx="1">
                  <c:v>3470</c:v>
                </c:pt>
                <c:pt idx="2">
                  <c:v>7651</c:v>
                </c:pt>
                <c:pt idx="3">
                  <c:v>10965</c:v>
                </c:pt>
                <c:pt idx="4">
                  <c:v>13658</c:v>
                </c:pt>
                <c:pt idx="5">
                  <c:v>13149</c:v>
                </c:pt>
                <c:pt idx="6">
                  <c:v>13000</c:v>
                </c:pt>
                <c:pt idx="7">
                  <c:v>12200</c:v>
                </c:pt>
                <c:pt idx="8">
                  <c:v>13584</c:v>
                </c:pt>
                <c:pt idx="9">
                  <c:v>11502</c:v>
                </c:pt>
                <c:pt idx="10">
                  <c:v>10506</c:v>
                </c:pt>
                <c:pt idx="11">
                  <c:v>7929</c:v>
                </c:pt>
                <c:pt idx="12">
                  <c:v>4341</c:v>
                </c:pt>
                <c:pt idx="13">
                  <c:v>1843</c:v>
                </c:pt>
                <c:pt idx="14">
                  <c:v>626</c:v>
                </c:pt>
                <c:pt idx="15">
                  <c:v>329</c:v>
                </c:pt>
                <c:pt idx="16">
                  <c:v>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AC-4282-A555-FE58631B1ACF}"/>
            </c:ext>
          </c:extLst>
        </c:ser>
        <c:ser>
          <c:idx val="1"/>
          <c:order val="1"/>
          <c:tx>
            <c:strRef>
              <c:f>'Table 9.66'!$S$62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9.66'!$S$63:$S$79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9.66'!$Y$63:$Y$79</c:f>
              <c:numCache>
                <c:formatCode>#,##0</c:formatCode>
                <c:ptCount val="17"/>
                <c:pt idx="0">
                  <c:v>321</c:v>
                </c:pt>
                <c:pt idx="1">
                  <c:v>4189</c:v>
                </c:pt>
                <c:pt idx="2">
                  <c:v>8701</c:v>
                </c:pt>
                <c:pt idx="3">
                  <c:v>11742</c:v>
                </c:pt>
                <c:pt idx="4">
                  <c:v>13111</c:v>
                </c:pt>
                <c:pt idx="5">
                  <c:v>12311</c:v>
                </c:pt>
                <c:pt idx="6">
                  <c:v>12340</c:v>
                </c:pt>
                <c:pt idx="7">
                  <c:v>12293</c:v>
                </c:pt>
                <c:pt idx="8">
                  <c:v>14419</c:v>
                </c:pt>
                <c:pt idx="9">
                  <c:v>12445</c:v>
                </c:pt>
                <c:pt idx="10">
                  <c:v>11734</c:v>
                </c:pt>
                <c:pt idx="11">
                  <c:v>7986</c:v>
                </c:pt>
                <c:pt idx="12">
                  <c:v>3429</c:v>
                </c:pt>
                <c:pt idx="13">
                  <c:v>1241</c:v>
                </c:pt>
                <c:pt idx="14">
                  <c:v>536</c:v>
                </c:pt>
                <c:pt idx="15">
                  <c:v>303</c:v>
                </c:pt>
                <c:pt idx="16">
                  <c:v>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AC-4282-A555-FE58631B1A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9.66'!$S$83:$S$90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9.66'!$Y$83:$Y$90</c:f>
              <c:numCache>
                <c:formatCode>#,##0</c:formatCode>
                <c:ptCount val="8"/>
                <c:pt idx="0">
                  <c:v>10479</c:v>
                </c:pt>
                <c:pt idx="1">
                  <c:v>11572</c:v>
                </c:pt>
                <c:pt idx="2">
                  <c:v>17791</c:v>
                </c:pt>
                <c:pt idx="3">
                  <c:v>5540</c:v>
                </c:pt>
                <c:pt idx="4">
                  <c:v>3199</c:v>
                </c:pt>
                <c:pt idx="5">
                  <c:v>5279</c:v>
                </c:pt>
                <c:pt idx="6">
                  <c:v>6663</c:v>
                </c:pt>
                <c:pt idx="7">
                  <c:v>9843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B6-40FF-AA8F-F11BDC9DE826}"/>
            </c:ext>
          </c:extLst>
        </c:ser>
        <c:ser>
          <c:idx val="1"/>
          <c:order val="1"/>
          <c:tx>
            <c:strRef>
              <c:f>'Table 9.66'!$S$92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9.66'!$S$83:$S$90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9.66'!$Y$93:$Y$100</c:f>
              <c:numCache>
                <c:formatCode>#,##0</c:formatCode>
                <c:ptCount val="8"/>
                <c:pt idx="0">
                  <c:v>7875</c:v>
                </c:pt>
                <c:pt idx="1">
                  <c:v>17886</c:v>
                </c:pt>
                <c:pt idx="2">
                  <c:v>3057</c:v>
                </c:pt>
                <c:pt idx="3">
                  <c:v>14803</c:v>
                </c:pt>
                <c:pt idx="4">
                  <c:v>15504</c:v>
                </c:pt>
                <c:pt idx="5">
                  <c:v>9594</c:v>
                </c:pt>
                <c:pt idx="6">
                  <c:v>776</c:v>
                </c:pt>
                <c:pt idx="7">
                  <c:v>4604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B6-40FF-AA8F-F11BDC9DE8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9.66'!$S$1</c:f>
              <c:strCache>
                <c:ptCount val="1"/>
                <c:pt idx="0">
                  <c:v>Sunshine Coast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9.66'!$U$8:$Y$8</c:f>
              <c:numCache>
                <c:formatCode>#,##0</c:formatCode>
                <c:ptCount val="5"/>
                <c:pt idx="1">
                  <c:v>38258.480000000003</c:v>
                </c:pt>
                <c:pt idx="2">
                  <c:v>38754.480000000003</c:v>
                </c:pt>
                <c:pt idx="3">
                  <c:v>40286</c:v>
                </c:pt>
                <c:pt idx="4">
                  <c:v>41456.35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D3-4CB2-84C6-4D1698C76C4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D3-4CB2-84C6-4D1698C76C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9.66'!$S$4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9.66'!$V$4:$Z$4</c:f>
              <c:numCache>
                <c:formatCode>#,##0</c:formatCode>
                <c:ptCount val="5"/>
                <c:pt idx="0">
                  <c:v>220793</c:v>
                </c:pt>
                <c:pt idx="1">
                  <c:v>234284</c:v>
                </c:pt>
                <c:pt idx="2">
                  <c:v>244201</c:v>
                </c:pt>
                <c:pt idx="3">
                  <c:v>252579</c:v>
                </c:pt>
                <c:pt idx="4">
                  <c:v>257853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92-46CD-B4AF-99620D451306}"/>
            </c:ext>
          </c:extLst>
        </c:ser>
        <c:ser>
          <c:idx val="1"/>
          <c:order val="1"/>
          <c:tx>
            <c:strRef>
              <c:f>'Table 9.66'!$S$7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9.66'!$V$7:$Z$7</c:f>
              <c:numCache>
                <c:formatCode>#,##0</c:formatCode>
                <c:ptCount val="5"/>
                <c:pt idx="0">
                  <c:v>156943</c:v>
                </c:pt>
                <c:pt idx="1">
                  <c:v>164502</c:v>
                </c:pt>
                <c:pt idx="2">
                  <c:v>172072</c:v>
                </c:pt>
                <c:pt idx="3">
                  <c:v>177084</c:v>
                </c:pt>
                <c:pt idx="4">
                  <c:v>183980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92-46CD-B4AF-99620D451306}"/>
            </c:ext>
          </c:extLst>
        </c:ser>
        <c:ser>
          <c:idx val="2"/>
          <c:order val="2"/>
          <c:tx>
            <c:strRef>
              <c:f>'Table 9.66'!$S$11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9.66'!$V$11:$Z$11</c:f>
              <c:numCache>
                <c:formatCode>#,##0</c:formatCode>
                <c:ptCount val="5"/>
                <c:pt idx="0">
                  <c:v>193591</c:v>
                </c:pt>
                <c:pt idx="1">
                  <c:v>205735</c:v>
                </c:pt>
                <c:pt idx="2">
                  <c:v>214547</c:v>
                </c:pt>
                <c:pt idx="3">
                  <c:v>221975</c:v>
                </c:pt>
                <c:pt idx="4">
                  <c:v>226243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92-46CD-B4AF-99620D451306}"/>
            </c:ext>
          </c:extLst>
        </c:ser>
        <c:ser>
          <c:idx val="3"/>
          <c:order val="3"/>
          <c:tx>
            <c:strRef>
              <c:f>'Table 9.66'!$S$12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9.66'!$V$12:$Z$12</c:f>
              <c:numCache>
                <c:formatCode>#,##0</c:formatCode>
                <c:ptCount val="5"/>
                <c:pt idx="0">
                  <c:v>27202</c:v>
                </c:pt>
                <c:pt idx="1">
                  <c:v>28549</c:v>
                </c:pt>
                <c:pt idx="2">
                  <c:v>29654</c:v>
                </c:pt>
                <c:pt idx="3">
                  <c:v>30602</c:v>
                </c:pt>
                <c:pt idx="4">
                  <c:v>31608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B92-46CD-B4AF-99620D4513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9.66'!$S$1</c:f>
              <c:strCache>
                <c:ptCount val="1"/>
                <c:pt idx="0">
                  <c:v>Sunshine Coast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9.66'!$AB$15:$AB$33</c:f>
              <c:numCache>
                <c:formatCode>0.0%</c:formatCode>
                <c:ptCount val="19"/>
                <c:pt idx="0">
                  <c:v>1.5679780335701655E-2</c:v>
                </c:pt>
                <c:pt idx="1">
                  <c:v>1.1999317427321523E-2</c:v>
                </c:pt>
                <c:pt idx="2">
                  <c:v>4.3932859669262511E-2</c:v>
                </c:pt>
                <c:pt idx="3">
                  <c:v>6.6667183767180668E-3</c:v>
                </c:pt>
                <c:pt idx="4">
                  <c:v>0.10096646086066209</c:v>
                </c:pt>
                <c:pt idx="5">
                  <c:v>2.677934286866681E-2</c:v>
                </c:pt>
                <c:pt idx="6">
                  <c:v>9.6289286711550987E-2</c:v>
                </c:pt>
                <c:pt idx="7">
                  <c:v>8.4720455462132735E-2</c:v>
                </c:pt>
                <c:pt idx="8">
                  <c:v>2.9211008035741986E-2</c:v>
                </c:pt>
                <c:pt idx="9">
                  <c:v>8.1637243647420185E-3</c:v>
                </c:pt>
                <c:pt idx="10">
                  <c:v>4.038813564580683E-2</c:v>
                </c:pt>
                <c:pt idx="11">
                  <c:v>2.5953274797555149E-2</c:v>
                </c:pt>
                <c:pt idx="12">
                  <c:v>6.6531444882256208E-2</c:v>
                </c:pt>
                <c:pt idx="13">
                  <c:v>8.1924234432689022E-2</c:v>
                </c:pt>
                <c:pt idx="14">
                  <c:v>3.4613415655735162E-2</c:v>
                </c:pt>
                <c:pt idx="15">
                  <c:v>8.0388445906115227E-2</c:v>
                </c:pt>
                <c:pt idx="16">
                  <c:v>0.14417408705904253</c:v>
                </c:pt>
                <c:pt idx="17">
                  <c:v>1.8615618503924791E-2</c:v>
                </c:pt>
                <c:pt idx="18">
                  <c:v>4.2959417951661444E-2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16-4266-A579-D21E68A77AB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16-4266-A579-D21E68A77A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9.66'!$S$63:$S$79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9.66'!$Z$44:$Z$60</c:f>
              <c:numCache>
                <c:formatCode>#,##0</c:formatCode>
                <c:ptCount val="17"/>
                <c:pt idx="0">
                  <c:v>217</c:v>
                </c:pt>
                <c:pt idx="1">
                  <c:v>3311</c:v>
                </c:pt>
                <c:pt idx="2">
                  <c:v>7797</c:v>
                </c:pt>
                <c:pt idx="3">
                  <c:v>10687</c:v>
                </c:pt>
                <c:pt idx="4">
                  <c:v>13770</c:v>
                </c:pt>
                <c:pt idx="5">
                  <c:v>13663</c:v>
                </c:pt>
                <c:pt idx="6">
                  <c:v>13501</c:v>
                </c:pt>
                <c:pt idx="7">
                  <c:v>12234</c:v>
                </c:pt>
                <c:pt idx="8">
                  <c:v>13574</c:v>
                </c:pt>
                <c:pt idx="9">
                  <c:v>11806</c:v>
                </c:pt>
                <c:pt idx="10">
                  <c:v>10636</c:v>
                </c:pt>
                <c:pt idx="11">
                  <c:v>8301</c:v>
                </c:pt>
                <c:pt idx="12">
                  <c:v>4456</c:v>
                </c:pt>
                <c:pt idx="13">
                  <c:v>1979</c:v>
                </c:pt>
                <c:pt idx="14">
                  <c:v>677</c:v>
                </c:pt>
                <c:pt idx="15">
                  <c:v>312</c:v>
                </c:pt>
                <c:pt idx="16">
                  <c:v>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2D-44E1-822C-8069255DE449}"/>
            </c:ext>
          </c:extLst>
        </c:ser>
        <c:ser>
          <c:idx val="1"/>
          <c:order val="1"/>
          <c:tx>
            <c:strRef>
              <c:f>'Table 9.66'!$S$62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9.66'!$S$63:$S$79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9.66'!$Z$63:$Z$79</c:f>
              <c:numCache>
                <c:formatCode>#,##0</c:formatCode>
                <c:ptCount val="17"/>
                <c:pt idx="0">
                  <c:v>295</c:v>
                </c:pt>
                <c:pt idx="1">
                  <c:v>4302</c:v>
                </c:pt>
                <c:pt idx="2">
                  <c:v>8476</c:v>
                </c:pt>
                <c:pt idx="3">
                  <c:v>11737</c:v>
                </c:pt>
                <c:pt idx="4">
                  <c:v>13811</c:v>
                </c:pt>
                <c:pt idx="5">
                  <c:v>12843</c:v>
                </c:pt>
                <c:pt idx="6">
                  <c:v>13002</c:v>
                </c:pt>
                <c:pt idx="7">
                  <c:v>12500</c:v>
                </c:pt>
                <c:pt idx="8">
                  <c:v>14271</c:v>
                </c:pt>
                <c:pt idx="9">
                  <c:v>12930</c:v>
                </c:pt>
                <c:pt idx="10">
                  <c:v>12098</c:v>
                </c:pt>
                <c:pt idx="11">
                  <c:v>8200</c:v>
                </c:pt>
                <c:pt idx="12">
                  <c:v>3715</c:v>
                </c:pt>
                <c:pt idx="13">
                  <c:v>1369</c:v>
                </c:pt>
                <c:pt idx="14">
                  <c:v>539</c:v>
                </c:pt>
                <c:pt idx="15">
                  <c:v>320</c:v>
                </c:pt>
                <c:pt idx="16">
                  <c:v>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2D-44E1-822C-8069255DE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9.66'!$Z$83:$Z$90</c:f>
              <c:numCache>
                <c:formatCode>#,##0</c:formatCode>
                <c:ptCount val="8"/>
                <c:pt idx="0">
                  <c:v>11279</c:v>
                </c:pt>
                <c:pt idx="1">
                  <c:v>12070</c:v>
                </c:pt>
                <c:pt idx="2">
                  <c:v>18237</c:v>
                </c:pt>
                <c:pt idx="3">
                  <c:v>5876</c:v>
                </c:pt>
                <c:pt idx="4">
                  <c:v>3258</c:v>
                </c:pt>
                <c:pt idx="5">
                  <c:v>5436</c:v>
                </c:pt>
                <c:pt idx="6">
                  <c:v>6729</c:v>
                </c:pt>
                <c:pt idx="7">
                  <c:v>10168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B-42B9-AD86-4D2CAB293C23}"/>
            </c:ext>
          </c:extLst>
        </c:ser>
        <c:ser>
          <c:idx val="1"/>
          <c:order val="1"/>
          <c:tx>
            <c:strRef>
              <c:f>'Table 9.66'!$S$92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9.66'!$S$83:$S$90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9.66'!$Z$93:$Z$100</c:f>
              <c:numCache>
                <c:formatCode>#,##0</c:formatCode>
                <c:ptCount val="8"/>
                <c:pt idx="0">
                  <c:v>8444</c:v>
                </c:pt>
                <c:pt idx="1">
                  <c:v>18737</c:v>
                </c:pt>
                <c:pt idx="2">
                  <c:v>3173</c:v>
                </c:pt>
                <c:pt idx="3">
                  <c:v>15589</c:v>
                </c:pt>
                <c:pt idx="4">
                  <c:v>15791</c:v>
                </c:pt>
                <c:pt idx="5">
                  <c:v>9834</c:v>
                </c:pt>
                <c:pt idx="6">
                  <c:v>820</c:v>
                </c:pt>
                <c:pt idx="7">
                  <c:v>4788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AB-42B9-AD86-4D2CAB293C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9.7'!$V$4:$Z$4</c:f>
              <c:numCache>
                <c:formatCode>#,##0</c:formatCode>
                <c:ptCount val="5"/>
                <c:pt idx="0">
                  <c:v>136</c:v>
                </c:pt>
                <c:pt idx="1">
                  <c:v>166</c:v>
                </c:pt>
                <c:pt idx="2">
                  <c:v>316</c:v>
                </c:pt>
                <c:pt idx="3">
                  <c:v>217</c:v>
                </c:pt>
                <c:pt idx="4">
                  <c:v>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06-44F4-AA3D-7CD990BB3E19}"/>
            </c:ext>
          </c:extLst>
        </c:ser>
        <c:ser>
          <c:idx val="1"/>
          <c:order val="1"/>
          <c:tx>
            <c:strRef>
              <c:f>'Table 9.7'!$S$7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9.7'!$V$7:$Z$7</c:f>
              <c:numCache>
                <c:formatCode>#,##0</c:formatCode>
                <c:ptCount val="5"/>
                <c:pt idx="0">
                  <c:v>97</c:v>
                </c:pt>
                <c:pt idx="1">
                  <c:v>111</c:v>
                </c:pt>
                <c:pt idx="2">
                  <c:v>232</c:v>
                </c:pt>
                <c:pt idx="3">
                  <c:v>157</c:v>
                </c:pt>
                <c:pt idx="4">
                  <c:v>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06-44F4-AA3D-7CD990BB3E19}"/>
            </c:ext>
          </c:extLst>
        </c:ser>
        <c:ser>
          <c:idx val="2"/>
          <c:order val="2"/>
          <c:tx>
            <c:strRef>
              <c:f>'Table 9.7'!$S$11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9.7'!$V$11:$Z$11</c:f>
              <c:numCache>
                <c:formatCode>#,##0</c:formatCode>
                <c:ptCount val="5"/>
                <c:pt idx="0">
                  <c:v>118</c:v>
                </c:pt>
                <c:pt idx="1">
                  <c:v>143</c:v>
                </c:pt>
                <c:pt idx="2">
                  <c:v>267</c:v>
                </c:pt>
                <c:pt idx="3">
                  <c:v>189</c:v>
                </c:pt>
                <c:pt idx="4">
                  <c:v>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06-44F4-AA3D-7CD990BB3E19}"/>
            </c:ext>
          </c:extLst>
        </c:ser>
        <c:ser>
          <c:idx val="3"/>
          <c:order val="3"/>
          <c:tx>
            <c:strRef>
              <c:f>'Table 9.7'!$S$12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9.7'!$V$12:$Z$12</c:f>
              <c:numCache>
                <c:formatCode>#,##0</c:formatCode>
                <c:ptCount val="5"/>
                <c:pt idx="0">
                  <c:v>16</c:v>
                </c:pt>
                <c:pt idx="1">
                  <c:v>23</c:v>
                </c:pt>
                <c:pt idx="2">
                  <c:v>53</c:v>
                </c:pt>
                <c:pt idx="3">
                  <c:v>28</c:v>
                </c:pt>
                <c:pt idx="4">
                  <c:v>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606-44F4-AA3D-7CD990BB3E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9.66'!$S$1</c:f>
              <c:strCache>
                <c:ptCount val="1"/>
                <c:pt idx="0">
                  <c:v>Sunshine Coast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9.66'!$V$8:$Z$8</c:f>
              <c:numCache>
                <c:formatCode>#,##0</c:formatCode>
                <c:ptCount val="5"/>
                <c:pt idx="0">
                  <c:v>38258.480000000003</c:v>
                </c:pt>
                <c:pt idx="1">
                  <c:v>38754.480000000003</c:v>
                </c:pt>
                <c:pt idx="2">
                  <c:v>40286</c:v>
                </c:pt>
                <c:pt idx="3">
                  <c:v>41456.35</c:v>
                </c:pt>
                <c:pt idx="4">
                  <c:v>41514.089999999997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3E-435E-9F0C-0782CEC6FE0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42360.26</c:v>
                </c:pt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3E-435E-9F0C-0782CEC6F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9.67'!$S$4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9.67'!$U$2:$Y$2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9.67'!$U$4:$Y$4</c:f>
              <c:numCache>
                <c:formatCode>#,##0</c:formatCode>
                <c:ptCount val="5"/>
                <c:pt idx="1">
                  <c:v>18269</c:v>
                </c:pt>
                <c:pt idx="2">
                  <c:v>19273</c:v>
                </c:pt>
                <c:pt idx="3">
                  <c:v>21322</c:v>
                </c:pt>
                <c:pt idx="4">
                  <c:v>20508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8A-4A04-B46E-4AFBA85D74C3}"/>
            </c:ext>
          </c:extLst>
        </c:ser>
        <c:ser>
          <c:idx val="1"/>
          <c:order val="1"/>
          <c:tx>
            <c:strRef>
              <c:f>'Table 9.67'!$S$7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9.67'!$U$2:$Y$2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9.67'!$U$7:$Y$7</c:f>
              <c:numCache>
                <c:formatCode>#,##0</c:formatCode>
                <c:ptCount val="5"/>
                <c:pt idx="1">
                  <c:v>11877</c:v>
                </c:pt>
                <c:pt idx="2">
                  <c:v>12652</c:v>
                </c:pt>
                <c:pt idx="3">
                  <c:v>14072</c:v>
                </c:pt>
                <c:pt idx="4">
                  <c:v>13635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8A-4A04-B46E-4AFBA85D74C3}"/>
            </c:ext>
          </c:extLst>
        </c:ser>
        <c:ser>
          <c:idx val="2"/>
          <c:order val="2"/>
          <c:tx>
            <c:strRef>
              <c:f>'Table 9.67'!$S$11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9.67'!$U$2:$Y$2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9.67'!$U$11:$Y$11</c:f>
              <c:numCache>
                <c:formatCode>#,##0</c:formatCode>
                <c:ptCount val="5"/>
                <c:pt idx="1">
                  <c:v>15558</c:v>
                </c:pt>
                <c:pt idx="2">
                  <c:v>16334</c:v>
                </c:pt>
                <c:pt idx="3">
                  <c:v>17927</c:v>
                </c:pt>
                <c:pt idx="4">
                  <c:v>17516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8A-4A04-B46E-4AFBA85D74C3}"/>
            </c:ext>
          </c:extLst>
        </c:ser>
        <c:ser>
          <c:idx val="3"/>
          <c:order val="3"/>
          <c:tx>
            <c:strRef>
              <c:f>'Table 9.67'!$S$12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9.67'!$U$2:$Y$2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9.67'!$U$12:$Y$12</c:f>
              <c:numCache>
                <c:formatCode>#,##0</c:formatCode>
                <c:ptCount val="5"/>
                <c:pt idx="1">
                  <c:v>2711</c:v>
                </c:pt>
                <c:pt idx="2">
                  <c:v>2939</c:v>
                </c:pt>
                <c:pt idx="3">
                  <c:v>3394</c:v>
                </c:pt>
                <c:pt idx="4">
                  <c:v>2994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78A-4A04-B46E-4AFBA85D74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9.67'!$S$1</c:f>
              <c:strCache>
                <c:ptCount val="1"/>
                <c:pt idx="0">
                  <c:v>Tablelands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9.67'!$AB$15:$AB$33</c:f>
              <c:numCache>
                <c:formatCode>0.0%</c:formatCode>
                <c:ptCount val="19"/>
                <c:pt idx="0">
                  <c:v>0.17206925131227555</c:v>
                </c:pt>
                <c:pt idx="1">
                  <c:v>2.3943272861221106E-2</c:v>
                </c:pt>
                <c:pt idx="2">
                  <c:v>3.7066028179390365E-2</c:v>
                </c:pt>
                <c:pt idx="3">
                  <c:v>9.8075329220001835E-3</c:v>
                </c:pt>
                <c:pt idx="4">
                  <c:v>6.6856984989409701E-2</c:v>
                </c:pt>
                <c:pt idx="5">
                  <c:v>2.2930288240169443E-2</c:v>
                </c:pt>
                <c:pt idx="6">
                  <c:v>7.9058845197532007E-2</c:v>
                </c:pt>
                <c:pt idx="7">
                  <c:v>6.6166313656874476E-2</c:v>
                </c:pt>
                <c:pt idx="8">
                  <c:v>2.7764987567916014E-2</c:v>
                </c:pt>
                <c:pt idx="9">
                  <c:v>2.6705958191362003E-3</c:v>
                </c:pt>
                <c:pt idx="10">
                  <c:v>2.0582005709549683E-2</c:v>
                </c:pt>
                <c:pt idx="11">
                  <c:v>1.8371857445436963E-2</c:v>
                </c:pt>
                <c:pt idx="12">
                  <c:v>3.8217147066949071E-2</c:v>
                </c:pt>
                <c:pt idx="13">
                  <c:v>7.1277281517635141E-2</c:v>
                </c:pt>
                <c:pt idx="14">
                  <c:v>4.6413113546367069E-2</c:v>
                </c:pt>
                <c:pt idx="15">
                  <c:v>8.1361082972649421E-2</c:v>
                </c:pt>
                <c:pt idx="16">
                  <c:v>9.8167418731006539E-2</c:v>
                </c:pt>
                <c:pt idx="17">
                  <c:v>1.0129846210516623E-2</c:v>
                </c:pt>
                <c:pt idx="18">
                  <c:v>3.3198268717193113E-2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F1-43E2-AC71-419342BF221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F1-43E2-AC71-419342BF22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9.67'!$S$63:$S$79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9.67'!$Y$44:$Y$60</c:f>
              <c:numCache>
                <c:formatCode>#,##0</c:formatCode>
                <c:ptCount val="17"/>
                <c:pt idx="0">
                  <c:v>16</c:v>
                </c:pt>
                <c:pt idx="1">
                  <c:v>263</c:v>
                </c:pt>
                <c:pt idx="2">
                  <c:v>819</c:v>
                </c:pt>
                <c:pt idx="3">
                  <c:v>1199</c:v>
                </c:pt>
                <c:pt idx="4">
                  <c:v>1583</c:v>
                </c:pt>
                <c:pt idx="5">
                  <c:v>978</c:v>
                </c:pt>
                <c:pt idx="6">
                  <c:v>803</c:v>
                </c:pt>
                <c:pt idx="7">
                  <c:v>801</c:v>
                </c:pt>
                <c:pt idx="8">
                  <c:v>961</c:v>
                </c:pt>
                <c:pt idx="9">
                  <c:v>949</c:v>
                </c:pt>
                <c:pt idx="10">
                  <c:v>945</c:v>
                </c:pt>
                <c:pt idx="11">
                  <c:v>756</c:v>
                </c:pt>
                <c:pt idx="12">
                  <c:v>492</c:v>
                </c:pt>
                <c:pt idx="13">
                  <c:v>226</c:v>
                </c:pt>
                <c:pt idx="14">
                  <c:v>101</c:v>
                </c:pt>
                <c:pt idx="15">
                  <c:v>37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FA-41E8-9DA1-7311BD370DAE}"/>
            </c:ext>
          </c:extLst>
        </c:ser>
        <c:ser>
          <c:idx val="1"/>
          <c:order val="1"/>
          <c:tx>
            <c:strRef>
              <c:f>'Table 9.67'!$S$62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9.67'!$S$63:$S$79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9.67'!$Y$63:$Y$79</c:f>
              <c:numCache>
                <c:formatCode>#,##0</c:formatCode>
                <c:ptCount val="17"/>
                <c:pt idx="0">
                  <c:v>26</c:v>
                </c:pt>
                <c:pt idx="1">
                  <c:v>286</c:v>
                </c:pt>
                <c:pt idx="2">
                  <c:v>728</c:v>
                </c:pt>
                <c:pt idx="3">
                  <c:v>894</c:v>
                </c:pt>
                <c:pt idx="4">
                  <c:v>1009</c:v>
                </c:pt>
                <c:pt idx="5">
                  <c:v>790</c:v>
                </c:pt>
                <c:pt idx="6">
                  <c:v>729</c:v>
                </c:pt>
                <c:pt idx="7">
                  <c:v>778</c:v>
                </c:pt>
                <c:pt idx="8">
                  <c:v>980</c:v>
                </c:pt>
                <c:pt idx="9">
                  <c:v>993</c:v>
                </c:pt>
                <c:pt idx="10">
                  <c:v>974</c:v>
                </c:pt>
                <c:pt idx="11">
                  <c:v>735</c:v>
                </c:pt>
                <c:pt idx="12">
                  <c:v>395</c:v>
                </c:pt>
                <c:pt idx="13">
                  <c:v>157</c:v>
                </c:pt>
                <c:pt idx="14">
                  <c:v>57</c:v>
                </c:pt>
                <c:pt idx="15">
                  <c:v>23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FA-41E8-9DA1-7311BD370D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9.67'!$S$83:$S$90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9.67'!$Y$83:$Y$90</c:f>
              <c:numCache>
                <c:formatCode>#,##0</c:formatCode>
                <c:ptCount val="8"/>
                <c:pt idx="0">
                  <c:v>536</c:v>
                </c:pt>
                <c:pt idx="1">
                  <c:v>544</c:v>
                </c:pt>
                <c:pt idx="2">
                  <c:v>1141</c:v>
                </c:pt>
                <c:pt idx="3">
                  <c:v>426</c:v>
                </c:pt>
                <c:pt idx="4">
                  <c:v>159</c:v>
                </c:pt>
                <c:pt idx="5">
                  <c:v>250</c:v>
                </c:pt>
                <c:pt idx="6">
                  <c:v>786</c:v>
                </c:pt>
                <c:pt idx="7">
                  <c:v>1086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7E-4626-9BD5-1A40CA0B5605}"/>
            </c:ext>
          </c:extLst>
        </c:ser>
        <c:ser>
          <c:idx val="1"/>
          <c:order val="1"/>
          <c:tx>
            <c:strRef>
              <c:f>'Table 9.67'!$S$92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9.67'!$S$83:$S$90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9.67'!$Y$93:$Y$100</c:f>
              <c:numCache>
                <c:formatCode>#,##0</c:formatCode>
                <c:ptCount val="8"/>
                <c:pt idx="0">
                  <c:v>402</c:v>
                </c:pt>
                <c:pt idx="1">
                  <c:v>1059</c:v>
                </c:pt>
                <c:pt idx="2">
                  <c:v>226</c:v>
                </c:pt>
                <c:pt idx="3">
                  <c:v>995</c:v>
                </c:pt>
                <c:pt idx="4">
                  <c:v>949</c:v>
                </c:pt>
                <c:pt idx="5">
                  <c:v>609</c:v>
                </c:pt>
                <c:pt idx="6">
                  <c:v>67</c:v>
                </c:pt>
                <c:pt idx="7">
                  <c:v>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7E-4626-9BD5-1A40CA0B5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9.67'!$S$1</c:f>
              <c:strCache>
                <c:ptCount val="1"/>
                <c:pt idx="0">
                  <c:v>Tablelands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9.67'!$U$8:$Y$8</c:f>
              <c:numCache>
                <c:formatCode>#,##0</c:formatCode>
                <c:ptCount val="5"/>
                <c:pt idx="1">
                  <c:v>31412.35</c:v>
                </c:pt>
                <c:pt idx="2">
                  <c:v>33552.25</c:v>
                </c:pt>
                <c:pt idx="3">
                  <c:v>34840.910000000003</c:v>
                </c:pt>
                <c:pt idx="4">
                  <c:v>35043.53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E7-43DE-98F2-DBB55D28500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E7-43DE-98F2-DBB55D2850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9.67'!$S$4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9.67'!$V$4:$Z$4</c:f>
              <c:numCache>
                <c:formatCode>#,##0</c:formatCode>
                <c:ptCount val="5"/>
                <c:pt idx="0">
                  <c:v>18269</c:v>
                </c:pt>
                <c:pt idx="1">
                  <c:v>19273</c:v>
                </c:pt>
                <c:pt idx="2">
                  <c:v>21322</c:v>
                </c:pt>
                <c:pt idx="3">
                  <c:v>20508</c:v>
                </c:pt>
                <c:pt idx="4">
                  <c:v>21715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B9-4664-B07E-41F88E6945C8}"/>
            </c:ext>
          </c:extLst>
        </c:ser>
        <c:ser>
          <c:idx val="1"/>
          <c:order val="1"/>
          <c:tx>
            <c:strRef>
              <c:f>'Table 9.67'!$S$7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9.67'!$V$7:$Z$7</c:f>
              <c:numCache>
                <c:formatCode>#,##0</c:formatCode>
                <c:ptCount val="5"/>
                <c:pt idx="0">
                  <c:v>11877</c:v>
                </c:pt>
                <c:pt idx="1">
                  <c:v>12652</c:v>
                </c:pt>
                <c:pt idx="2">
                  <c:v>14072</c:v>
                </c:pt>
                <c:pt idx="3">
                  <c:v>13635</c:v>
                </c:pt>
                <c:pt idx="4">
                  <c:v>14649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B9-4664-B07E-41F88E6945C8}"/>
            </c:ext>
          </c:extLst>
        </c:ser>
        <c:ser>
          <c:idx val="2"/>
          <c:order val="2"/>
          <c:tx>
            <c:strRef>
              <c:f>'Table 9.67'!$S$11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9.67'!$V$11:$Z$11</c:f>
              <c:numCache>
                <c:formatCode>#,##0</c:formatCode>
                <c:ptCount val="5"/>
                <c:pt idx="0">
                  <c:v>15558</c:v>
                </c:pt>
                <c:pt idx="1">
                  <c:v>16334</c:v>
                </c:pt>
                <c:pt idx="2">
                  <c:v>17927</c:v>
                </c:pt>
                <c:pt idx="3">
                  <c:v>17516</c:v>
                </c:pt>
                <c:pt idx="4">
                  <c:v>18338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B9-4664-B07E-41F88E6945C8}"/>
            </c:ext>
          </c:extLst>
        </c:ser>
        <c:ser>
          <c:idx val="3"/>
          <c:order val="3"/>
          <c:tx>
            <c:strRef>
              <c:f>'Table 9.67'!$S$12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9.67'!$V$12:$Z$12</c:f>
              <c:numCache>
                <c:formatCode>#,##0</c:formatCode>
                <c:ptCount val="5"/>
                <c:pt idx="0">
                  <c:v>2711</c:v>
                </c:pt>
                <c:pt idx="1">
                  <c:v>2939</c:v>
                </c:pt>
                <c:pt idx="2">
                  <c:v>3394</c:v>
                </c:pt>
                <c:pt idx="3">
                  <c:v>2994</c:v>
                </c:pt>
                <c:pt idx="4">
                  <c:v>3385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BB9-4664-B07E-41F88E6945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9.67'!$S$1</c:f>
              <c:strCache>
                <c:ptCount val="1"/>
                <c:pt idx="0">
                  <c:v>Tablelands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9.67'!$AB$15:$AB$33</c:f>
              <c:numCache>
                <c:formatCode>0.0%</c:formatCode>
                <c:ptCount val="19"/>
                <c:pt idx="0">
                  <c:v>0.17206925131227555</c:v>
                </c:pt>
                <c:pt idx="1">
                  <c:v>2.3943272861221106E-2</c:v>
                </c:pt>
                <c:pt idx="2">
                  <c:v>3.7066028179390365E-2</c:v>
                </c:pt>
                <c:pt idx="3">
                  <c:v>9.8075329220001835E-3</c:v>
                </c:pt>
                <c:pt idx="4">
                  <c:v>6.6856984989409701E-2</c:v>
                </c:pt>
                <c:pt idx="5">
                  <c:v>2.2930288240169443E-2</c:v>
                </c:pt>
                <c:pt idx="6">
                  <c:v>7.9058845197532007E-2</c:v>
                </c:pt>
                <c:pt idx="7">
                  <c:v>6.6166313656874476E-2</c:v>
                </c:pt>
                <c:pt idx="8">
                  <c:v>2.7764987567916014E-2</c:v>
                </c:pt>
                <c:pt idx="9">
                  <c:v>2.6705958191362003E-3</c:v>
                </c:pt>
                <c:pt idx="10">
                  <c:v>2.0582005709549683E-2</c:v>
                </c:pt>
                <c:pt idx="11">
                  <c:v>1.8371857445436963E-2</c:v>
                </c:pt>
                <c:pt idx="12">
                  <c:v>3.8217147066949071E-2</c:v>
                </c:pt>
                <c:pt idx="13">
                  <c:v>7.1277281517635141E-2</c:v>
                </c:pt>
                <c:pt idx="14">
                  <c:v>4.6413113546367069E-2</c:v>
                </c:pt>
                <c:pt idx="15">
                  <c:v>8.1361082972649421E-2</c:v>
                </c:pt>
                <c:pt idx="16">
                  <c:v>9.8167418731006539E-2</c:v>
                </c:pt>
                <c:pt idx="17">
                  <c:v>1.0129846210516623E-2</c:v>
                </c:pt>
                <c:pt idx="18">
                  <c:v>3.3198268717193113E-2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03-49B4-9CC2-06812EE480F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03-49B4-9CC2-06812EE48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9.67'!$S$63:$S$79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9.67'!$Z$44:$Z$60</c:f>
              <c:numCache>
                <c:formatCode>#,##0</c:formatCode>
                <c:ptCount val="17"/>
                <c:pt idx="0">
                  <c:v>33</c:v>
                </c:pt>
                <c:pt idx="1">
                  <c:v>300</c:v>
                </c:pt>
                <c:pt idx="2">
                  <c:v>802</c:v>
                </c:pt>
                <c:pt idx="3">
                  <c:v>1249</c:v>
                </c:pt>
                <c:pt idx="4">
                  <c:v>1738</c:v>
                </c:pt>
                <c:pt idx="5">
                  <c:v>954</c:v>
                </c:pt>
                <c:pt idx="6">
                  <c:v>857</c:v>
                </c:pt>
                <c:pt idx="7">
                  <c:v>798</c:v>
                </c:pt>
                <c:pt idx="8">
                  <c:v>978</c:v>
                </c:pt>
                <c:pt idx="9">
                  <c:v>951</c:v>
                </c:pt>
                <c:pt idx="10">
                  <c:v>1001</c:v>
                </c:pt>
                <c:pt idx="11">
                  <c:v>853</c:v>
                </c:pt>
                <c:pt idx="12">
                  <c:v>531</c:v>
                </c:pt>
                <c:pt idx="13">
                  <c:v>262</c:v>
                </c:pt>
                <c:pt idx="14">
                  <c:v>123</c:v>
                </c:pt>
                <c:pt idx="15">
                  <c:v>54</c:v>
                </c:pt>
                <c:pt idx="1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9D-413E-9E4D-427F1ED4F8A7}"/>
            </c:ext>
          </c:extLst>
        </c:ser>
        <c:ser>
          <c:idx val="1"/>
          <c:order val="1"/>
          <c:tx>
            <c:strRef>
              <c:f>'Table 9.67'!$S$62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9.67'!$S$63:$S$79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9.67'!$Z$63:$Z$79</c:f>
              <c:numCache>
                <c:formatCode>#,##0</c:formatCode>
                <c:ptCount val="17"/>
                <c:pt idx="0">
                  <c:v>32</c:v>
                </c:pt>
                <c:pt idx="1">
                  <c:v>271</c:v>
                </c:pt>
                <c:pt idx="2">
                  <c:v>689</c:v>
                </c:pt>
                <c:pt idx="3">
                  <c:v>982</c:v>
                </c:pt>
                <c:pt idx="4">
                  <c:v>1217</c:v>
                </c:pt>
                <c:pt idx="5">
                  <c:v>860</c:v>
                </c:pt>
                <c:pt idx="6">
                  <c:v>766</c:v>
                </c:pt>
                <c:pt idx="7">
                  <c:v>802</c:v>
                </c:pt>
                <c:pt idx="8">
                  <c:v>993</c:v>
                </c:pt>
                <c:pt idx="9">
                  <c:v>1033</c:v>
                </c:pt>
                <c:pt idx="10">
                  <c:v>974</c:v>
                </c:pt>
                <c:pt idx="11">
                  <c:v>817</c:v>
                </c:pt>
                <c:pt idx="12">
                  <c:v>446</c:v>
                </c:pt>
                <c:pt idx="13">
                  <c:v>193</c:v>
                </c:pt>
                <c:pt idx="14">
                  <c:v>66</c:v>
                </c:pt>
                <c:pt idx="15">
                  <c:v>29</c:v>
                </c:pt>
                <c:pt idx="16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9D-413E-9E4D-427F1ED4F8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9.67'!$Z$83:$Z$90</c:f>
              <c:numCache>
                <c:formatCode>#,##0</c:formatCode>
                <c:ptCount val="8"/>
                <c:pt idx="0">
                  <c:v>581</c:v>
                </c:pt>
                <c:pt idx="1">
                  <c:v>582</c:v>
                </c:pt>
                <c:pt idx="2">
                  <c:v>1212</c:v>
                </c:pt>
                <c:pt idx="3">
                  <c:v>413</c:v>
                </c:pt>
                <c:pt idx="4">
                  <c:v>157</c:v>
                </c:pt>
                <c:pt idx="5">
                  <c:v>262</c:v>
                </c:pt>
                <c:pt idx="6">
                  <c:v>800</c:v>
                </c:pt>
                <c:pt idx="7">
                  <c:v>1195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CF-4DFF-B7F7-AF14F17C8F6A}"/>
            </c:ext>
          </c:extLst>
        </c:ser>
        <c:ser>
          <c:idx val="1"/>
          <c:order val="1"/>
          <c:tx>
            <c:strRef>
              <c:f>'Table 9.67'!$S$92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9.67'!$S$83:$S$90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9.67'!$Z$93:$Z$100</c:f>
              <c:numCache>
                <c:formatCode>#,##0</c:formatCode>
                <c:ptCount val="8"/>
                <c:pt idx="0">
                  <c:v>444</c:v>
                </c:pt>
                <c:pt idx="1">
                  <c:v>1126</c:v>
                </c:pt>
                <c:pt idx="2">
                  <c:v>220</c:v>
                </c:pt>
                <c:pt idx="3">
                  <c:v>1028</c:v>
                </c:pt>
                <c:pt idx="4">
                  <c:v>970</c:v>
                </c:pt>
                <c:pt idx="5">
                  <c:v>622</c:v>
                </c:pt>
                <c:pt idx="6">
                  <c:v>77</c:v>
                </c:pt>
                <c:pt idx="7">
                  <c:v>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CF-4DFF-B7F7-AF14F17C8F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9.7'!$S$1</c:f>
              <c:strCache>
                <c:ptCount val="1"/>
                <c:pt idx="0">
                  <c:v>Boulia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9.7'!$AB$15:$AB$33</c:f>
              <c:numCache>
                <c:formatCode>0.0%</c:formatCode>
                <c:ptCount val="19"/>
                <c:pt idx="0">
                  <c:v>0.27058823529411763</c:v>
                </c:pt>
                <c:pt idx="1">
                  <c:v>0</c:v>
                </c:pt>
                <c:pt idx="2">
                  <c:v>1.4705882352941176E-2</c:v>
                </c:pt>
                <c:pt idx="3">
                  <c:v>0</c:v>
                </c:pt>
                <c:pt idx="4">
                  <c:v>3.8235294117647062E-2</c:v>
                </c:pt>
                <c:pt idx="5">
                  <c:v>8.8235294117647058E-3</c:v>
                </c:pt>
                <c:pt idx="6">
                  <c:v>3.5294117647058823E-2</c:v>
                </c:pt>
                <c:pt idx="7">
                  <c:v>5.2941176470588235E-2</c:v>
                </c:pt>
                <c:pt idx="8">
                  <c:v>6.4705882352941183E-2</c:v>
                </c:pt>
                <c:pt idx="9">
                  <c:v>0</c:v>
                </c:pt>
                <c:pt idx="10">
                  <c:v>1.7647058823529412E-2</c:v>
                </c:pt>
                <c:pt idx="11">
                  <c:v>0</c:v>
                </c:pt>
                <c:pt idx="12">
                  <c:v>1.7647058823529412E-2</c:v>
                </c:pt>
                <c:pt idx="13">
                  <c:v>7.9411764705882348E-2</c:v>
                </c:pt>
                <c:pt idx="14">
                  <c:v>0.17647058823529413</c:v>
                </c:pt>
                <c:pt idx="15">
                  <c:v>6.7647058823529407E-2</c:v>
                </c:pt>
                <c:pt idx="16">
                  <c:v>3.2352941176470591E-2</c:v>
                </c:pt>
                <c:pt idx="17">
                  <c:v>2.9411764705882353E-2</c:v>
                </c:pt>
                <c:pt idx="18">
                  <c:v>3.2352941176470591E-2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13-48F3-A2B9-BB7951D23C2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13-48F3-A2B9-BB7951D23C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9.67'!$S$1</c:f>
              <c:strCache>
                <c:ptCount val="1"/>
                <c:pt idx="0">
                  <c:v>Tablelands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9.67'!$V$8:$Z$8</c:f>
              <c:numCache>
                <c:formatCode>#,##0</c:formatCode>
                <c:ptCount val="5"/>
                <c:pt idx="0">
                  <c:v>31412.35</c:v>
                </c:pt>
                <c:pt idx="1">
                  <c:v>33552.25</c:v>
                </c:pt>
                <c:pt idx="2">
                  <c:v>34840.910000000003</c:v>
                </c:pt>
                <c:pt idx="3">
                  <c:v>35043.53</c:v>
                </c:pt>
                <c:pt idx="4">
                  <c:v>34575.18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A6-4357-BCBE-DED6DE9DBBC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42360.26</c:v>
                </c:pt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A6-4357-BCBE-DED6DE9DBB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9.68'!$S$4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9.68'!$U$2:$Y$2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9.68'!$U$4:$Y$4</c:f>
              <c:numCache>
                <c:formatCode>#,##0</c:formatCode>
                <c:ptCount val="5"/>
                <c:pt idx="1">
                  <c:v>116897</c:v>
                </c:pt>
                <c:pt idx="2">
                  <c:v>124930</c:v>
                </c:pt>
                <c:pt idx="3">
                  <c:v>130561</c:v>
                </c:pt>
                <c:pt idx="4">
                  <c:v>130287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87-4DE8-BDB2-24AB77DB3687}"/>
            </c:ext>
          </c:extLst>
        </c:ser>
        <c:ser>
          <c:idx val="1"/>
          <c:order val="1"/>
          <c:tx>
            <c:strRef>
              <c:f>'Table 9.68'!$S$7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9.68'!$U$2:$Y$2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9.68'!$U$7:$Y$7</c:f>
              <c:numCache>
                <c:formatCode>#,##0</c:formatCode>
                <c:ptCount val="5"/>
                <c:pt idx="1">
                  <c:v>83074</c:v>
                </c:pt>
                <c:pt idx="2">
                  <c:v>86416</c:v>
                </c:pt>
                <c:pt idx="3">
                  <c:v>90644</c:v>
                </c:pt>
                <c:pt idx="4">
                  <c:v>90664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87-4DE8-BDB2-24AB77DB3687}"/>
            </c:ext>
          </c:extLst>
        </c:ser>
        <c:ser>
          <c:idx val="2"/>
          <c:order val="2"/>
          <c:tx>
            <c:strRef>
              <c:f>'Table 9.68'!$S$11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9.68'!$U$2:$Y$2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9.68'!$U$11:$Y$11</c:f>
              <c:numCache>
                <c:formatCode>#,##0</c:formatCode>
                <c:ptCount val="5"/>
                <c:pt idx="1">
                  <c:v>103825</c:v>
                </c:pt>
                <c:pt idx="2">
                  <c:v>111241</c:v>
                </c:pt>
                <c:pt idx="3">
                  <c:v>115732</c:v>
                </c:pt>
                <c:pt idx="4">
                  <c:v>116099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87-4DE8-BDB2-24AB77DB3687}"/>
            </c:ext>
          </c:extLst>
        </c:ser>
        <c:ser>
          <c:idx val="3"/>
          <c:order val="3"/>
          <c:tx>
            <c:strRef>
              <c:f>'Table 9.68'!$S$12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9.68'!$U$2:$Y$2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9.68'!$U$12:$Y$12</c:f>
              <c:numCache>
                <c:formatCode>#,##0</c:formatCode>
                <c:ptCount val="5"/>
                <c:pt idx="1">
                  <c:v>13072</c:v>
                </c:pt>
                <c:pt idx="2">
                  <c:v>13689</c:v>
                </c:pt>
                <c:pt idx="3">
                  <c:v>14829</c:v>
                </c:pt>
                <c:pt idx="4">
                  <c:v>14185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287-4DE8-BDB2-24AB77DB3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9.68'!$S$1</c:f>
              <c:strCache>
                <c:ptCount val="1"/>
                <c:pt idx="0">
                  <c:v>Toowoomba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9.68'!$AB$15:$AB$33</c:f>
              <c:numCache>
                <c:formatCode>0.0%</c:formatCode>
                <c:ptCount val="19"/>
                <c:pt idx="0">
                  <c:v>4.3617885555742905E-2</c:v>
                </c:pt>
                <c:pt idx="1">
                  <c:v>1.2239986510722443E-2</c:v>
                </c:pt>
                <c:pt idx="2">
                  <c:v>6.4242684366233885E-2</c:v>
                </c:pt>
                <c:pt idx="3">
                  <c:v>7.7716633198951519E-3</c:v>
                </c:pt>
                <c:pt idx="4">
                  <c:v>6.8825972990787437E-2</c:v>
                </c:pt>
                <c:pt idx="5">
                  <c:v>2.8273832334411452E-2</c:v>
                </c:pt>
                <c:pt idx="6">
                  <c:v>8.8722657387678774E-2</c:v>
                </c:pt>
                <c:pt idx="7">
                  <c:v>6.2617839569569414E-2</c:v>
                </c:pt>
                <c:pt idx="8">
                  <c:v>3.8222174532857124E-2</c:v>
                </c:pt>
                <c:pt idx="9">
                  <c:v>4.5373024510630472E-3</c:v>
                </c:pt>
                <c:pt idx="10">
                  <c:v>3.3539249199074146E-2</c:v>
                </c:pt>
                <c:pt idx="11">
                  <c:v>1.8417462482946793E-2</c:v>
                </c:pt>
                <c:pt idx="12">
                  <c:v>4.8538406119226822E-2</c:v>
                </c:pt>
                <c:pt idx="13">
                  <c:v>7.4397964345386827E-2</c:v>
                </c:pt>
                <c:pt idx="14">
                  <c:v>4.9450465226788476E-2</c:v>
                </c:pt>
                <c:pt idx="15">
                  <c:v>9.3351932185722825E-2</c:v>
                </c:pt>
                <c:pt idx="16">
                  <c:v>0.15480478869353281</c:v>
                </c:pt>
                <c:pt idx="17">
                  <c:v>1.3404969572481874E-2</c:v>
                </c:pt>
                <c:pt idx="18">
                  <c:v>4.016892254395512E-2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69-40A1-B251-AC1430FD342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69-40A1-B251-AC1430FD34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9.68'!$S$63:$S$79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9.68'!$Y$44:$Y$60</c:f>
              <c:numCache>
                <c:formatCode>#,##0</c:formatCode>
                <c:ptCount val="17"/>
                <c:pt idx="0">
                  <c:v>167</c:v>
                </c:pt>
                <c:pt idx="1">
                  <c:v>1956</c:v>
                </c:pt>
                <c:pt idx="2">
                  <c:v>4651</c:v>
                </c:pt>
                <c:pt idx="3">
                  <c:v>6337</c:v>
                </c:pt>
                <c:pt idx="4">
                  <c:v>8358</c:v>
                </c:pt>
                <c:pt idx="5">
                  <c:v>7420</c:v>
                </c:pt>
                <c:pt idx="6">
                  <c:v>6485</c:v>
                </c:pt>
                <c:pt idx="7">
                  <c:v>5962</c:v>
                </c:pt>
                <c:pt idx="8">
                  <c:v>6186</c:v>
                </c:pt>
                <c:pt idx="9">
                  <c:v>5325</c:v>
                </c:pt>
                <c:pt idx="10">
                  <c:v>5431</c:v>
                </c:pt>
                <c:pt idx="11">
                  <c:v>4179</c:v>
                </c:pt>
                <c:pt idx="12">
                  <c:v>2302</c:v>
                </c:pt>
                <c:pt idx="13">
                  <c:v>1068</c:v>
                </c:pt>
                <c:pt idx="14">
                  <c:v>453</c:v>
                </c:pt>
                <c:pt idx="15">
                  <c:v>211</c:v>
                </c:pt>
                <c:pt idx="16">
                  <c:v>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4F-49B8-9FDF-F15F8DD068DC}"/>
            </c:ext>
          </c:extLst>
        </c:ser>
        <c:ser>
          <c:idx val="1"/>
          <c:order val="1"/>
          <c:tx>
            <c:strRef>
              <c:f>'Table 9.68'!$S$62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9.68'!$S$63:$S$79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9.68'!$Y$63:$Y$79</c:f>
              <c:numCache>
                <c:formatCode>#,##0</c:formatCode>
                <c:ptCount val="17"/>
                <c:pt idx="0">
                  <c:v>191</c:v>
                </c:pt>
                <c:pt idx="1">
                  <c:v>2280</c:v>
                </c:pt>
                <c:pt idx="2">
                  <c:v>4797</c:v>
                </c:pt>
                <c:pt idx="3">
                  <c:v>6005</c:v>
                </c:pt>
                <c:pt idx="4">
                  <c:v>7368</c:v>
                </c:pt>
                <c:pt idx="5">
                  <c:v>6380</c:v>
                </c:pt>
                <c:pt idx="6">
                  <c:v>5968</c:v>
                </c:pt>
                <c:pt idx="7">
                  <c:v>5808</c:v>
                </c:pt>
                <c:pt idx="8">
                  <c:v>6547</c:v>
                </c:pt>
                <c:pt idx="9">
                  <c:v>5723</c:v>
                </c:pt>
                <c:pt idx="10">
                  <c:v>5418</c:v>
                </c:pt>
                <c:pt idx="11">
                  <c:v>3810</c:v>
                </c:pt>
                <c:pt idx="12">
                  <c:v>1868</c:v>
                </c:pt>
                <c:pt idx="13">
                  <c:v>766</c:v>
                </c:pt>
                <c:pt idx="14">
                  <c:v>347</c:v>
                </c:pt>
                <c:pt idx="15">
                  <c:v>214</c:v>
                </c:pt>
                <c:pt idx="16">
                  <c:v>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4F-49B8-9FDF-F15F8DD068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9.68'!$S$83:$S$90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9.68'!$Y$83:$Y$90</c:f>
              <c:numCache>
                <c:formatCode>#,##0</c:formatCode>
                <c:ptCount val="8"/>
                <c:pt idx="0">
                  <c:v>4612</c:v>
                </c:pt>
                <c:pt idx="1">
                  <c:v>5540</c:v>
                </c:pt>
                <c:pt idx="2">
                  <c:v>9120</c:v>
                </c:pt>
                <c:pt idx="3">
                  <c:v>2760</c:v>
                </c:pt>
                <c:pt idx="4">
                  <c:v>1878</c:v>
                </c:pt>
                <c:pt idx="5">
                  <c:v>2487</c:v>
                </c:pt>
                <c:pt idx="6">
                  <c:v>4861</c:v>
                </c:pt>
                <c:pt idx="7">
                  <c:v>7261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9E-45E1-A16A-28E90DE8786F}"/>
            </c:ext>
          </c:extLst>
        </c:ser>
        <c:ser>
          <c:idx val="1"/>
          <c:order val="1"/>
          <c:tx>
            <c:strRef>
              <c:f>'Table 9.68'!$S$92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9.68'!$S$83:$S$90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9.68'!$Y$93:$Y$100</c:f>
              <c:numCache>
                <c:formatCode>#,##0</c:formatCode>
                <c:ptCount val="8"/>
                <c:pt idx="0">
                  <c:v>3203</c:v>
                </c:pt>
                <c:pt idx="1">
                  <c:v>9095</c:v>
                </c:pt>
                <c:pt idx="2">
                  <c:v>1413</c:v>
                </c:pt>
                <c:pt idx="3">
                  <c:v>7073</c:v>
                </c:pt>
                <c:pt idx="4">
                  <c:v>8183</c:v>
                </c:pt>
                <c:pt idx="5">
                  <c:v>4438</c:v>
                </c:pt>
                <c:pt idx="6">
                  <c:v>371</c:v>
                </c:pt>
                <c:pt idx="7">
                  <c:v>3505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9E-45E1-A16A-28E90DE878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9.68'!$S$1</c:f>
              <c:strCache>
                <c:ptCount val="1"/>
                <c:pt idx="0">
                  <c:v>Toowoomba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9.68'!$U$8:$Y$8</c:f>
              <c:numCache>
                <c:formatCode>#,##0</c:formatCode>
                <c:ptCount val="5"/>
                <c:pt idx="1">
                  <c:v>41764</c:v>
                </c:pt>
                <c:pt idx="2">
                  <c:v>41589.300000000003</c:v>
                </c:pt>
                <c:pt idx="3">
                  <c:v>43301</c:v>
                </c:pt>
                <c:pt idx="4">
                  <c:v>44596.5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17-4E20-9490-726D960CD41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17-4E20-9490-726D960CD4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9.68'!$S$4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9.68'!$V$4:$Z$4</c:f>
              <c:numCache>
                <c:formatCode>#,##0</c:formatCode>
                <c:ptCount val="5"/>
                <c:pt idx="0">
                  <c:v>116897</c:v>
                </c:pt>
                <c:pt idx="1">
                  <c:v>124930</c:v>
                </c:pt>
                <c:pt idx="2">
                  <c:v>130561</c:v>
                </c:pt>
                <c:pt idx="3">
                  <c:v>130287</c:v>
                </c:pt>
                <c:pt idx="4">
                  <c:v>130471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DF-4C40-8FE7-EDD3DCB5448B}"/>
            </c:ext>
          </c:extLst>
        </c:ser>
        <c:ser>
          <c:idx val="1"/>
          <c:order val="1"/>
          <c:tx>
            <c:strRef>
              <c:f>'Table 9.68'!$S$7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9.68'!$V$7:$Z$7</c:f>
              <c:numCache>
                <c:formatCode>#,##0</c:formatCode>
                <c:ptCount val="5"/>
                <c:pt idx="0">
                  <c:v>83074</c:v>
                </c:pt>
                <c:pt idx="1">
                  <c:v>86416</c:v>
                </c:pt>
                <c:pt idx="2">
                  <c:v>90644</c:v>
                </c:pt>
                <c:pt idx="3">
                  <c:v>90664</c:v>
                </c:pt>
                <c:pt idx="4">
                  <c:v>92420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DF-4C40-8FE7-EDD3DCB5448B}"/>
            </c:ext>
          </c:extLst>
        </c:ser>
        <c:ser>
          <c:idx val="2"/>
          <c:order val="2"/>
          <c:tx>
            <c:strRef>
              <c:f>'Table 9.68'!$S$11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9.68'!$V$11:$Z$11</c:f>
              <c:numCache>
                <c:formatCode>#,##0</c:formatCode>
                <c:ptCount val="5"/>
                <c:pt idx="0">
                  <c:v>103825</c:v>
                </c:pt>
                <c:pt idx="1">
                  <c:v>111241</c:v>
                </c:pt>
                <c:pt idx="2">
                  <c:v>115732</c:v>
                </c:pt>
                <c:pt idx="3">
                  <c:v>116099</c:v>
                </c:pt>
                <c:pt idx="4">
                  <c:v>115324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DF-4C40-8FE7-EDD3DCB5448B}"/>
            </c:ext>
          </c:extLst>
        </c:ser>
        <c:ser>
          <c:idx val="3"/>
          <c:order val="3"/>
          <c:tx>
            <c:strRef>
              <c:f>'Table 9.68'!$S$12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9.68'!$V$12:$Z$12</c:f>
              <c:numCache>
                <c:formatCode>#,##0</c:formatCode>
                <c:ptCount val="5"/>
                <c:pt idx="0">
                  <c:v>13072</c:v>
                </c:pt>
                <c:pt idx="1">
                  <c:v>13689</c:v>
                </c:pt>
                <c:pt idx="2">
                  <c:v>14829</c:v>
                </c:pt>
                <c:pt idx="3">
                  <c:v>14185</c:v>
                </c:pt>
                <c:pt idx="4">
                  <c:v>15152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3DF-4C40-8FE7-EDD3DCB54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9.68'!$S$1</c:f>
              <c:strCache>
                <c:ptCount val="1"/>
                <c:pt idx="0">
                  <c:v>Toowoomba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9.68'!$AB$15:$AB$33</c:f>
              <c:numCache>
                <c:formatCode>0.0%</c:formatCode>
                <c:ptCount val="19"/>
                <c:pt idx="0">
                  <c:v>4.3617885555742905E-2</c:v>
                </c:pt>
                <c:pt idx="1">
                  <c:v>1.2239986510722443E-2</c:v>
                </c:pt>
                <c:pt idx="2">
                  <c:v>6.4242684366233885E-2</c:v>
                </c:pt>
                <c:pt idx="3">
                  <c:v>7.7716633198951519E-3</c:v>
                </c:pt>
                <c:pt idx="4">
                  <c:v>6.8825972990787437E-2</c:v>
                </c:pt>
                <c:pt idx="5">
                  <c:v>2.8273832334411452E-2</c:v>
                </c:pt>
                <c:pt idx="6">
                  <c:v>8.8722657387678774E-2</c:v>
                </c:pt>
                <c:pt idx="7">
                  <c:v>6.2617839569569414E-2</c:v>
                </c:pt>
                <c:pt idx="8">
                  <c:v>3.8222174532857124E-2</c:v>
                </c:pt>
                <c:pt idx="9">
                  <c:v>4.5373024510630472E-3</c:v>
                </c:pt>
                <c:pt idx="10">
                  <c:v>3.3539249199074146E-2</c:v>
                </c:pt>
                <c:pt idx="11">
                  <c:v>1.8417462482946793E-2</c:v>
                </c:pt>
                <c:pt idx="12">
                  <c:v>4.8538406119226822E-2</c:v>
                </c:pt>
                <c:pt idx="13">
                  <c:v>7.4397964345386827E-2</c:v>
                </c:pt>
                <c:pt idx="14">
                  <c:v>4.9450465226788476E-2</c:v>
                </c:pt>
                <c:pt idx="15">
                  <c:v>9.3351932185722825E-2</c:v>
                </c:pt>
                <c:pt idx="16">
                  <c:v>0.15480478869353281</c:v>
                </c:pt>
                <c:pt idx="17">
                  <c:v>1.3404969572481874E-2</c:v>
                </c:pt>
                <c:pt idx="18">
                  <c:v>4.016892254395512E-2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BF-4167-9A03-B4DC020D238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BF-4167-9A03-B4DC020D23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9.68'!$S$63:$S$79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9.68'!$Z$44:$Z$60</c:f>
              <c:numCache>
                <c:formatCode>#,##0</c:formatCode>
                <c:ptCount val="17"/>
                <c:pt idx="0">
                  <c:v>181</c:v>
                </c:pt>
                <c:pt idx="1">
                  <c:v>1875</c:v>
                </c:pt>
                <c:pt idx="2">
                  <c:v>4323</c:v>
                </c:pt>
                <c:pt idx="3">
                  <c:v>6266</c:v>
                </c:pt>
                <c:pt idx="4">
                  <c:v>8139</c:v>
                </c:pt>
                <c:pt idx="5">
                  <c:v>7336</c:v>
                </c:pt>
                <c:pt idx="6">
                  <c:v>6593</c:v>
                </c:pt>
                <c:pt idx="7">
                  <c:v>5761</c:v>
                </c:pt>
                <c:pt idx="8">
                  <c:v>6201</c:v>
                </c:pt>
                <c:pt idx="9">
                  <c:v>5479</c:v>
                </c:pt>
                <c:pt idx="10">
                  <c:v>5394</c:v>
                </c:pt>
                <c:pt idx="11">
                  <c:v>4291</c:v>
                </c:pt>
                <c:pt idx="12">
                  <c:v>2416</c:v>
                </c:pt>
                <c:pt idx="13">
                  <c:v>1195</c:v>
                </c:pt>
                <c:pt idx="14">
                  <c:v>543</c:v>
                </c:pt>
                <c:pt idx="15">
                  <c:v>239</c:v>
                </c:pt>
                <c:pt idx="16">
                  <c:v>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E4-4DEB-8E6B-AA505AEB35E0}"/>
            </c:ext>
          </c:extLst>
        </c:ser>
        <c:ser>
          <c:idx val="1"/>
          <c:order val="1"/>
          <c:tx>
            <c:strRef>
              <c:f>'Table 9.68'!$S$62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9.68'!$S$63:$S$79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9.68'!$Z$63:$Z$79</c:f>
              <c:numCache>
                <c:formatCode>#,##0</c:formatCode>
                <c:ptCount val="17"/>
                <c:pt idx="0">
                  <c:v>187</c:v>
                </c:pt>
                <c:pt idx="1">
                  <c:v>2114</c:v>
                </c:pt>
                <c:pt idx="2">
                  <c:v>4527</c:v>
                </c:pt>
                <c:pt idx="3">
                  <c:v>6056</c:v>
                </c:pt>
                <c:pt idx="4">
                  <c:v>7344</c:v>
                </c:pt>
                <c:pt idx="5">
                  <c:v>6522</c:v>
                </c:pt>
                <c:pt idx="6">
                  <c:v>6326</c:v>
                </c:pt>
                <c:pt idx="7">
                  <c:v>5717</c:v>
                </c:pt>
                <c:pt idx="8">
                  <c:v>6329</c:v>
                </c:pt>
                <c:pt idx="9">
                  <c:v>5928</c:v>
                </c:pt>
                <c:pt idx="10">
                  <c:v>5230</c:v>
                </c:pt>
                <c:pt idx="11">
                  <c:v>4123</c:v>
                </c:pt>
                <c:pt idx="12">
                  <c:v>2013</c:v>
                </c:pt>
                <c:pt idx="13">
                  <c:v>849</c:v>
                </c:pt>
                <c:pt idx="14">
                  <c:v>403</c:v>
                </c:pt>
                <c:pt idx="15">
                  <c:v>217</c:v>
                </c:pt>
                <c:pt idx="16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E4-4DEB-8E6B-AA505AEB35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9.68'!$Z$83:$Z$90</c:f>
              <c:numCache>
                <c:formatCode>#,##0</c:formatCode>
                <c:ptCount val="8"/>
                <c:pt idx="0">
                  <c:v>4785</c:v>
                </c:pt>
                <c:pt idx="1">
                  <c:v>5665</c:v>
                </c:pt>
                <c:pt idx="2">
                  <c:v>9117</c:v>
                </c:pt>
                <c:pt idx="3">
                  <c:v>2949</c:v>
                </c:pt>
                <c:pt idx="4">
                  <c:v>1853</c:v>
                </c:pt>
                <c:pt idx="5">
                  <c:v>2527</c:v>
                </c:pt>
                <c:pt idx="6">
                  <c:v>4821</c:v>
                </c:pt>
                <c:pt idx="7">
                  <c:v>7244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79-40D1-8A58-064B52277982}"/>
            </c:ext>
          </c:extLst>
        </c:ser>
        <c:ser>
          <c:idx val="1"/>
          <c:order val="1"/>
          <c:tx>
            <c:strRef>
              <c:f>'Table 9.68'!$S$92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9.68'!$S$83:$S$90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9.68'!$Z$93:$Z$100</c:f>
              <c:numCache>
                <c:formatCode>#,##0</c:formatCode>
                <c:ptCount val="8"/>
                <c:pt idx="0">
                  <c:v>3344</c:v>
                </c:pt>
                <c:pt idx="1">
                  <c:v>9343</c:v>
                </c:pt>
                <c:pt idx="2">
                  <c:v>1493</c:v>
                </c:pt>
                <c:pt idx="3">
                  <c:v>7488</c:v>
                </c:pt>
                <c:pt idx="4">
                  <c:v>8195</c:v>
                </c:pt>
                <c:pt idx="5">
                  <c:v>4423</c:v>
                </c:pt>
                <c:pt idx="6">
                  <c:v>352</c:v>
                </c:pt>
                <c:pt idx="7">
                  <c:v>3547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79-40D1-8A58-064B522779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9.7'!$Z$44:$Z$60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9</c:v>
                </c:pt>
                <c:pt idx="3">
                  <c:v>15</c:v>
                </c:pt>
                <c:pt idx="4">
                  <c:v>23</c:v>
                </c:pt>
                <c:pt idx="5">
                  <c:v>21</c:v>
                </c:pt>
                <c:pt idx="6">
                  <c:v>12</c:v>
                </c:pt>
                <c:pt idx="7">
                  <c:v>7</c:v>
                </c:pt>
                <c:pt idx="8">
                  <c:v>13</c:v>
                </c:pt>
                <c:pt idx="9">
                  <c:v>12</c:v>
                </c:pt>
                <c:pt idx="10">
                  <c:v>21</c:v>
                </c:pt>
                <c:pt idx="11">
                  <c:v>15</c:v>
                </c:pt>
                <c:pt idx="12">
                  <c:v>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63-4349-96CB-14A54A8B0C8B}"/>
            </c:ext>
          </c:extLst>
        </c:ser>
        <c:ser>
          <c:idx val="1"/>
          <c:order val="1"/>
          <c:tx>
            <c:strRef>
              <c:f>'Table 9.7'!$S$62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9.7'!$Z$63:$Z$79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11</c:v>
                </c:pt>
                <c:pt idx="3">
                  <c:v>12</c:v>
                </c:pt>
                <c:pt idx="4">
                  <c:v>43</c:v>
                </c:pt>
                <c:pt idx="5">
                  <c:v>21</c:v>
                </c:pt>
                <c:pt idx="6">
                  <c:v>12</c:v>
                </c:pt>
                <c:pt idx="7">
                  <c:v>12</c:v>
                </c:pt>
                <c:pt idx="8">
                  <c:v>17</c:v>
                </c:pt>
                <c:pt idx="9">
                  <c:v>11</c:v>
                </c:pt>
                <c:pt idx="10">
                  <c:v>8</c:v>
                </c:pt>
                <c:pt idx="11">
                  <c:v>16</c:v>
                </c:pt>
                <c:pt idx="12">
                  <c:v>13</c:v>
                </c:pt>
                <c:pt idx="13">
                  <c:v>7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63-4349-96CB-14A54A8B0C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9.68'!$S$1</c:f>
              <c:strCache>
                <c:ptCount val="1"/>
                <c:pt idx="0">
                  <c:v>Toowoomba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9.68'!$V$8:$Z$8</c:f>
              <c:numCache>
                <c:formatCode>#,##0</c:formatCode>
                <c:ptCount val="5"/>
                <c:pt idx="0">
                  <c:v>41764</c:v>
                </c:pt>
                <c:pt idx="1">
                  <c:v>41589.300000000003</c:v>
                </c:pt>
                <c:pt idx="2">
                  <c:v>43301</c:v>
                </c:pt>
                <c:pt idx="3">
                  <c:v>44596.5</c:v>
                </c:pt>
                <c:pt idx="4">
                  <c:v>44348.5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A8-429B-8F86-ADB57E5B85D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42360.26</c:v>
                </c:pt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A8-429B-8F86-ADB57E5B85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9.69'!$S$4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9.69'!$U$2:$Y$2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9.69'!$U$4:$Y$4</c:f>
              <c:numCache>
                <c:formatCode>#,##0</c:formatCode>
                <c:ptCount val="5"/>
                <c:pt idx="1">
                  <c:v>2078</c:v>
                </c:pt>
                <c:pt idx="2">
                  <c:v>2226</c:v>
                </c:pt>
                <c:pt idx="3">
                  <c:v>2565</c:v>
                </c:pt>
                <c:pt idx="4">
                  <c:v>2465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48-4346-B072-BC92A7FEB518}"/>
            </c:ext>
          </c:extLst>
        </c:ser>
        <c:ser>
          <c:idx val="1"/>
          <c:order val="1"/>
          <c:tx>
            <c:strRef>
              <c:f>'Table 9.69'!$S$7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9.69'!$U$2:$Y$2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9.69'!$U$7:$Y$7</c:f>
              <c:numCache>
                <c:formatCode>#,##0</c:formatCode>
                <c:ptCount val="5"/>
                <c:pt idx="1">
                  <c:v>1475</c:v>
                </c:pt>
                <c:pt idx="2">
                  <c:v>1627</c:v>
                </c:pt>
                <c:pt idx="3">
                  <c:v>1974</c:v>
                </c:pt>
                <c:pt idx="4">
                  <c:v>1820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48-4346-B072-BC92A7FEB518}"/>
            </c:ext>
          </c:extLst>
        </c:ser>
        <c:ser>
          <c:idx val="2"/>
          <c:order val="2"/>
          <c:tx>
            <c:strRef>
              <c:f>'Table 9.69'!$S$11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9.69'!$U$2:$Y$2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9.69'!$U$11:$Y$11</c:f>
              <c:numCache>
                <c:formatCode>#,##0</c:formatCode>
                <c:ptCount val="5"/>
                <c:pt idx="1">
                  <c:v>1928</c:v>
                </c:pt>
                <c:pt idx="2">
                  <c:v>2075</c:v>
                </c:pt>
                <c:pt idx="3">
                  <c:v>2380</c:v>
                </c:pt>
                <c:pt idx="4">
                  <c:v>2311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48-4346-B072-BC92A7FEB518}"/>
            </c:ext>
          </c:extLst>
        </c:ser>
        <c:ser>
          <c:idx val="3"/>
          <c:order val="3"/>
          <c:tx>
            <c:strRef>
              <c:f>'Table 9.69'!$S$12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9.69'!$U$2:$Y$2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9.69'!$U$12:$Y$12</c:f>
              <c:numCache>
                <c:formatCode>#,##0</c:formatCode>
                <c:ptCount val="5"/>
                <c:pt idx="1">
                  <c:v>152</c:v>
                </c:pt>
                <c:pt idx="2">
                  <c:v>151</c:v>
                </c:pt>
                <c:pt idx="3">
                  <c:v>186</c:v>
                </c:pt>
                <c:pt idx="4">
                  <c:v>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F48-4346-B072-BC92A7FEB5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9.69'!$S$1</c:f>
              <c:strCache>
                <c:ptCount val="1"/>
                <c:pt idx="0">
                  <c:v>Torres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9.69'!$AB$15:$AB$33</c:f>
              <c:numCache>
                <c:formatCode>0.0%</c:formatCode>
                <c:ptCount val="19"/>
                <c:pt idx="0">
                  <c:v>2.8169014084507043E-2</c:v>
                </c:pt>
                <c:pt idx="1">
                  <c:v>1.6570008285004142E-3</c:v>
                </c:pt>
                <c:pt idx="2">
                  <c:v>9.9420049710024858E-3</c:v>
                </c:pt>
                <c:pt idx="3">
                  <c:v>9.5277547638773826E-3</c:v>
                </c:pt>
                <c:pt idx="4">
                  <c:v>5.5923777961888979E-2</c:v>
                </c:pt>
                <c:pt idx="5">
                  <c:v>1.3256006628003313E-2</c:v>
                </c:pt>
                <c:pt idx="6">
                  <c:v>8.4092792046396025E-2</c:v>
                </c:pt>
                <c:pt idx="7">
                  <c:v>6.9179784589892296E-2</c:v>
                </c:pt>
                <c:pt idx="8">
                  <c:v>5.5923777961888979E-2</c:v>
                </c:pt>
                <c:pt idx="9">
                  <c:v>5.3852526926263461E-3</c:v>
                </c:pt>
                <c:pt idx="10">
                  <c:v>1.284175642087821E-2</c:v>
                </c:pt>
                <c:pt idx="11">
                  <c:v>8.2850041425020712E-3</c:v>
                </c:pt>
                <c:pt idx="12">
                  <c:v>2.444076222038111E-2</c:v>
                </c:pt>
                <c:pt idx="13">
                  <c:v>2.9826014913007456E-2</c:v>
                </c:pt>
                <c:pt idx="14">
                  <c:v>0.13628831814415907</c:v>
                </c:pt>
                <c:pt idx="15">
                  <c:v>0.11971830985915492</c:v>
                </c:pt>
                <c:pt idx="16">
                  <c:v>0.27671913835956918</c:v>
                </c:pt>
                <c:pt idx="17">
                  <c:v>4.9710024855012429E-3</c:v>
                </c:pt>
                <c:pt idx="18">
                  <c:v>2.8997514498757249E-2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CC-4D03-BB0D-7BE34591CEE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CC-4D03-BB0D-7BE34591CE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9.69'!$S$63:$S$79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9.69'!$Y$44:$Y$60</c:f>
              <c:numCache>
                <c:formatCode>#,##0</c:formatCode>
                <c:ptCount val="17"/>
                <c:pt idx="0">
                  <c:v>0</c:v>
                </c:pt>
                <c:pt idx="1">
                  <c:v>14</c:v>
                </c:pt>
                <c:pt idx="2">
                  <c:v>71</c:v>
                </c:pt>
                <c:pt idx="3">
                  <c:v>108</c:v>
                </c:pt>
                <c:pt idx="4">
                  <c:v>171</c:v>
                </c:pt>
                <c:pt idx="5">
                  <c:v>169</c:v>
                </c:pt>
                <c:pt idx="6">
                  <c:v>120</c:v>
                </c:pt>
                <c:pt idx="7">
                  <c:v>96</c:v>
                </c:pt>
                <c:pt idx="8">
                  <c:v>109</c:v>
                </c:pt>
                <c:pt idx="9">
                  <c:v>106</c:v>
                </c:pt>
                <c:pt idx="10">
                  <c:v>100</c:v>
                </c:pt>
                <c:pt idx="11">
                  <c:v>59</c:v>
                </c:pt>
                <c:pt idx="12">
                  <c:v>27</c:v>
                </c:pt>
                <c:pt idx="13">
                  <c:v>9</c:v>
                </c:pt>
                <c:pt idx="14">
                  <c:v>7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72-4DAB-A0E4-86EA91BFA34A}"/>
            </c:ext>
          </c:extLst>
        </c:ser>
        <c:ser>
          <c:idx val="1"/>
          <c:order val="1"/>
          <c:tx>
            <c:strRef>
              <c:f>'Table 9.69'!$S$62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9.69'!$S$63:$S$79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9.69'!$Y$63:$Y$79</c:f>
              <c:numCache>
                <c:formatCode>#,##0</c:formatCode>
                <c:ptCount val="17"/>
                <c:pt idx="0">
                  <c:v>3</c:v>
                </c:pt>
                <c:pt idx="1">
                  <c:v>27</c:v>
                </c:pt>
                <c:pt idx="2">
                  <c:v>78</c:v>
                </c:pt>
                <c:pt idx="3">
                  <c:v>96</c:v>
                </c:pt>
                <c:pt idx="4">
                  <c:v>182</c:v>
                </c:pt>
                <c:pt idx="5">
                  <c:v>143</c:v>
                </c:pt>
                <c:pt idx="6">
                  <c:v>153</c:v>
                </c:pt>
                <c:pt idx="7">
                  <c:v>140</c:v>
                </c:pt>
                <c:pt idx="8">
                  <c:v>126</c:v>
                </c:pt>
                <c:pt idx="9">
                  <c:v>105</c:v>
                </c:pt>
                <c:pt idx="10">
                  <c:v>118</c:v>
                </c:pt>
                <c:pt idx="11">
                  <c:v>73</c:v>
                </c:pt>
                <c:pt idx="12">
                  <c:v>27</c:v>
                </c:pt>
                <c:pt idx="13">
                  <c:v>9</c:v>
                </c:pt>
                <c:pt idx="14">
                  <c:v>3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72-4DAB-A0E4-86EA91BFA3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9.69'!$S$83:$S$90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9.69'!$Y$83:$Y$90</c:f>
              <c:numCache>
                <c:formatCode>#,##0</c:formatCode>
                <c:ptCount val="8"/>
                <c:pt idx="0">
                  <c:v>77</c:v>
                </c:pt>
                <c:pt idx="1">
                  <c:v>113</c:v>
                </c:pt>
                <c:pt idx="2">
                  <c:v>148</c:v>
                </c:pt>
                <c:pt idx="3">
                  <c:v>112</c:v>
                </c:pt>
                <c:pt idx="4">
                  <c:v>51</c:v>
                </c:pt>
                <c:pt idx="5">
                  <c:v>26</c:v>
                </c:pt>
                <c:pt idx="6">
                  <c:v>51</c:v>
                </c:pt>
                <c:pt idx="7">
                  <c:v>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C6-4F63-AECA-63D9A050A317}"/>
            </c:ext>
          </c:extLst>
        </c:ser>
        <c:ser>
          <c:idx val="1"/>
          <c:order val="1"/>
          <c:tx>
            <c:strRef>
              <c:f>'Table 9.69'!$S$92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9.69'!$S$83:$S$90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9.69'!$Y$93:$Y$100</c:f>
              <c:numCache>
                <c:formatCode>#,##0</c:formatCode>
                <c:ptCount val="8"/>
                <c:pt idx="0">
                  <c:v>95</c:v>
                </c:pt>
                <c:pt idx="1">
                  <c:v>202</c:v>
                </c:pt>
                <c:pt idx="2">
                  <c:v>30</c:v>
                </c:pt>
                <c:pt idx="3">
                  <c:v>192</c:v>
                </c:pt>
                <c:pt idx="4">
                  <c:v>207</c:v>
                </c:pt>
                <c:pt idx="5">
                  <c:v>74</c:v>
                </c:pt>
                <c:pt idx="6">
                  <c:v>6</c:v>
                </c:pt>
                <c:pt idx="7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C6-4F63-AECA-63D9A050A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9.69'!$S$1</c:f>
              <c:strCache>
                <c:ptCount val="1"/>
                <c:pt idx="0">
                  <c:v>Torres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9.69'!$U$8:$Y$8</c:f>
              <c:numCache>
                <c:formatCode>#,##0</c:formatCode>
                <c:ptCount val="5"/>
                <c:pt idx="1">
                  <c:v>45851.83</c:v>
                </c:pt>
                <c:pt idx="2">
                  <c:v>45965.08</c:v>
                </c:pt>
                <c:pt idx="3">
                  <c:v>45909.26</c:v>
                </c:pt>
                <c:pt idx="4">
                  <c:v>51200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9-4AEE-B601-200CCC47B43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A9-4AEE-B601-200CCC47B4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9.69'!$S$4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9.69'!$V$4:$Z$4</c:f>
              <c:numCache>
                <c:formatCode>#,##0</c:formatCode>
                <c:ptCount val="5"/>
                <c:pt idx="0">
                  <c:v>2078</c:v>
                </c:pt>
                <c:pt idx="1">
                  <c:v>2226</c:v>
                </c:pt>
                <c:pt idx="2">
                  <c:v>2565</c:v>
                </c:pt>
                <c:pt idx="3">
                  <c:v>2465</c:v>
                </c:pt>
                <c:pt idx="4">
                  <c:v>2413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C9-4621-AC5B-429D0CB1D6C8}"/>
            </c:ext>
          </c:extLst>
        </c:ser>
        <c:ser>
          <c:idx val="1"/>
          <c:order val="1"/>
          <c:tx>
            <c:strRef>
              <c:f>'Table 9.69'!$S$7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9.69'!$V$7:$Z$7</c:f>
              <c:numCache>
                <c:formatCode>#,##0</c:formatCode>
                <c:ptCount val="5"/>
                <c:pt idx="0">
                  <c:v>1475</c:v>
                </c:pt>
                <c:pt idx="1">
                  <c:v>1627</c:v>
                </c:pt>
                <c:pt idx="2">
                  <c:v>1974</c:v>
                </c:pt>
                <c:pt idx="3">
                  <c:v>1820</c:v>
                </c:pt>
                <c:pt idx="4">
                  <c:v>1853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C9-4621-AC5B-429D0CB1D6C8}"/>
            </c:ext>
          </c:extLst>
        </c:ser>
        <c:ser>
          <c:idx val="2"/>
          <c:order val="2"/>
          <c:tx>
            <c:strRef>
              <c:f>'Table 9.69'!$S$11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9.69'!$V$11:$Z$11</c:f>
              <c:numCache>
                <c:formatCode>#,##0</c:formatCode>
                <c:ptCount val="5"/>
                <c:pt idx="0">
                  <c:v>1928</c:v>
                </c:pt>
                <c:pt idx="1">
                  <c:v>2075</c:v>
                </c:pt>
                <c:pt idx="2">
                  <c:v>2380</c:v>
                </c:pt>
                <c:pt idx="3">
                  <c:v>2311</c:v>
                </c:pt>
                <c:pt idx="4">
                  <c:v>2251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C9-4621-AC5B-429D0CB1D6C8}"/>
            </c:ext>
          </c:extLst>
        </c:ser>
        <c:ser>
          <c:idx val="3"/>
          <c:order val="3"/>
          <c:tx>
            <c:strRef>
              <c:f>'Table 9.69'!$S$12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9.69'!$V$12:$Z$12</c:f>
              <c:numCache>
                <c:formatCode>#,##0</c:formatCode>
                <c:ptCount val="5"/>
                <c:pt idx="0">
                  <c:v>152</c:v>
                </c:pt>
                <c:pt idx="1">
                  <c:v>151</c:v>
                </c:pt>
                <c:pt idx="2">
                  <c:v>186</c:v>
                </c:pt>
                <c:pt idx="3">
                  <c:v>156</c:v>
                </c:pt>
                <c:pt idx="4">
                  <c:v>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CC9-4621-AC5B-429D0CB1D6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9.69'!$S$1</c:f>
              <c:strCache>
                <c:ptCount val="1"/>
                <c:pt idx="0">
                  <c:v>Torres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9.69'!$AB$15:$AB$33</c:f>
              <c:numCache>
                <c:formatCode>0.0%</c:formatCode>
                <c:ptCount val="19"/>
                <c:pt idx="0">
                  <c:v>2.8169014084507043E-2</c:v>
                </c:pt>
                <c:pt idx="1">
                  <c:v>1.6570008285004142E-3</c:v>
                </c:pt>
                <c:pt idx="2">
                  <c:v>9.9420049710024858E-3</c:v>
                </c:pt>
                <c:pt idx="3">
                  <c:v>9.5277547638773826E-3</c:v>
                </c:pt>
                <c:pt idx="4">
                  <c:v>5.5923777961888979E-2</c:v>
                </c:pt>
                <c:pt idx="5">
                  <c:v>1.3256006628003313E-2</c:v>
                </c:pt>
                <c:pt idx="6">
                  <c:v>8.4092792046396025E-2</c:v>
                </c:pt>
                <c:pt idx="7">
                  <c:v>6.9179784589892296E-2</c:v>
                </c:pt>
                <c:pt idx="8">
                  <c:v>5.5923777961888979E-2</c:v>
                </c:pt>
                <c:pt idx="9">
                  <c:v>5.3852526926263461E-3</c:v>
                </c:pt>
                <c:pt idx="10">
                  <c:v>1.284175642087821E-2</c:v>
                </c:pt>
                <c:pt idx="11">
                  <c:v>8.2850041425020712E-3</c:v>
                </c:pt>
                <c:pt idx="12">
                  <c:v>2.444076222038111E-2</c:v>
                </c:pt>
                <c:pt idx="13">
                  <c:v>2.9826014913007456E-2</c:v>
                </c:pt>
                <c:pt idx="14">
                  <c:v>0.13628831814415907</c:v>
                </c:pt>
                <c:pt idx="15">
                  <c:v>0.11971830985915492</c:v>
                </c:pt>
                <c:pt idx="16">
                  <c:v>0.27671913835956918</c:v>
                </c:pt>
                <c:pt idx="17">
                  <c:v>4.9710024855012429E-3</c:v>
                </c:pt>
                <c:pt idx="18">
                  <c:v>2.8997514498757249E-2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09-4349-998A-98C8DD8CA5D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09-4349-998A-98C8DD8CA5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9.69'!$S$63:$S$79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9.69'!$Z$44:$Z$60</c:f>
              <c:numCache>
                <c:formatCode>#,##0</c:formatCode>
                <c:ptCount val="17"/>
                <c:pt idx="0">
                  <c:v>7</c:v>
                </c:pt>
                <c:pt idx="1">
                  <c:v>23</c:v>
                </c:pt>
                <c:pt idx="2">
                  <c:v>80</c:v>
                </c:pt>
                <c:pt idx="3">
                  <c:v>101</c:v>
                </c:pt>
                <c:pt idx="4">
                  <c:v>150</c:v>
                </c:pt>
                <c:pt idx="5">
                  <c:v>165</c:v>
                </c:pt>
                <c:pt idx="6">
                  <c:v>109</c:v>
                </c:pt>
                <c:pt idx="7">
                  <c:v>102</c:v>
                </c:pt>
                <c:pt idx="8">
                  <c:v>99</c:v>
                </c:pt>
                <c:pt idx="9">
                  <c:v>88</c:v>
                </c:pt>
                <c:pt idx="10">
                  <c:v>109</c:v>
                </c:pt>
                <c:pt idx="11">
                  <c:v>69</c:v>
                </c:pt>
                <c:pt idx="12">
                  <c:v>41</c:v>
                </c:pt>
                <c:pt idx="13">
                  <c:v>8</c:v>
                </c:pt>
                <c:pt idx="14">
                  <c:v>9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CC-46A6-997C-66C2AA0FC04F}"/>
            </c:ext>
          </c:extLst>
        </c:ser>
        <c:ser>
          <c:idx val="1"/>
          <c:order val="1"/>
          <c:tx>
            <c:strRef>
              <c:f>'Table 9.69'!$S$62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9.69'!$S$63:$S$79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9.69'!$Z$63:$Z$79</c:f>
              <c:numCache>
                <c:formatCode>#,##0</c:formatCode>
                <c:ptCount val="17"/>
                <c:pt idx="0">
                  <c:v>0</c:v>
                </c:pt>
                <c:pt idx="1">
                  <c:v>26</c:v>
                </c:pt>
                <c:pt idx="2">
                  <c:v>68</c:v>
                </c:pt>
                <c:pt idx="3">
                  <c:v>91</c:v>
                </c:pt>
                <c:pt idx="4">
                  <c:v>174</c:v>
                </c:pt>
                <c:pt idx="5">
                  <c:v>154</c:v>
                </c:pt>
                <c:pt idx="6">
                  <c:v>138</c:v>
                </c:pt>
                <c:pt idx="7">
                  <c:v>139</c:v>
                </c:pt>
                <c:pt idx="8">
                  <c:v>134</c:v>
                </c:pt>
                <c:pt idx="9">
                  <c:v>115</c:v>
                </c:pt>
                <c:pt idx="10">
                  <c:v>103</c:v>
                </c:pt>
                <c:pt idx="11">
                  <c:v>66</c:v>
                </c:pt>
                <c:pt idx="12">
                  <c:v>35</c:v>
                </c:pt>
                <c:pt idx="13">
                  <c:v>14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CC-46A6-997C-66C2AA0FC0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9.69'!$Z$83:$Z$90</c:f>
              <c:numCache>
                <c:formatCode>#,##0</c:formatCode>
                <c:ptCount val="8"/>
                <c:pt idx="0">
                  <c:v>60</c:v>
                </c:pt>
                <c:pt idx="1">
                  <c:v>133</c:v>
                </c:pt>
                <c:pt idx="2">
                  <c:v>138</c:v>
                </c:pt>
                <c:pt idx="3">
                  <c:v>109</c:v>
                </c:pt>
                <c:pt idx="4">
                  <c:v>47</c:v>
                </c:pt>
                <c:pt idx="5">
                  <c:v>35</c:v>
                </c:pt>
                <c:pt idx="6">
                  <c:v>49</c:v>
                </c:pt>
                <c:pt idx="7">
                  <c:v>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B9-40A3-9AB5-C8C483277E72}"/>
            </c:ext>
          </c:extLst>
        </c:ser>
        <c:ser>
          <c:idx val="1"/>
          <c:order val="1"/>
          <c:tx>
            <c:strRef>
              <c:f>'Table 9.69'!$S$92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9.69'!$S$83:$S$90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9.69'!$Z$93:$Z$100</c:f>
              <c:numCache>
                <c:formatCode>#,##0</c:formatCode>
                <c:ptCount val="8"/>
                <c:pt idx="0">
                  <c:v>92</c:v>
                </c:pt>
                <c:pt idx="1">
                  <c:v>205</c:v>
                </c:pt>
                <c:pt idx="2">
                  <c:v>25</c:v>
                </c:pt>
                <c:pt idx="3">
                  <c:v>190</c:v>
                </c:pt>
                <c:pt idx="4">
                  <c:v>200</c:v>
                </c:pt>
                <c:pt idx="5">
                  <c:v>69</c:v>
                </c:pt>
                <c:pt idx="6">
                  <c:v>6</c:v>
                </c:pt>
                <c:pt idx="7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B9-40A3-9AB5-C8C483277E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9.7'!$Z$83:$Z$90</c:f>
              <c:numCache>
                <c:formatCode>#,##0</c:formatCode>
                <c:ptCount val="8"/>
                <c:pt idx="0">
                  <c:v>14</c:v>
                </c:pt>
                <c:pt idx="1">
                  <c:v>8</c:v>
                </c:pt>
                <c:pt idx="2">
                  <c:v>10</c:v>
                </c:pt>
                <c:pt idx="3">
                  <c:v>5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E5-447B-A27B-46B10DD72174}"/>
            </c:ext>
          </c:extLst>
        </c:ser>
        <c:ser>
          <c:idx val="1"/>
          <c:order val="1"/>
          <c:tx>
            <c:strRef>
              <c:f>'Table 9.7'!$S$92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9.7'!$Z$93:$Z$100</c:f>
              <c:numCache>
                <c:formatCode>#,##0</c:formatCode>
                <c:ptCount val="8"/>
                <c:pt idx="0">
                  <c:v>17</c:v>
                </c:pt>
                <c:pt idx="1">
                  <c:v>13</c:v>
                </c:pt>
                <c:pt idx="2">
                  <c:v>4</c:v>
                </c:pt>
                <c:pt idx="3">
                  <c:v>11</c:v>
                </c:pt>
                <c:pt idx="4">
                  <c:v>18</c:v>
                </c:pt>
                <c:pt idx="5">
                  <c:v>3</c:v>
                </c:pt>
                <c:pt idx="6">
                  <c:v>0</c:v>
                </c:pt>
                <c:pt idx="7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E5-447B-A27B-46B10DD721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9.69'!$S$1</c:f>
              <c:strCache>
                <c:ptCount val="1"/>
                <c:pt idx="0">
                  <c:v>Torres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9.69'!$V$8:$Z$8</c:f>
              <c:numCache>
                <c:formatCode>#,##0</c:formatCode>
                <c:ptCount val="5"/>
                <c:pt idx="0">
                  <c:v>45851.83</c:v>
                </c:pt>
                <c:pt idx="1">
                  <c:v>45965.08</c:v>
                </c:pt>
                <c:pt idx="2">
                  <c:v>45909.26</c:v>
                </c:pt>
                <c:pt idx="3">
                  <c:v>51200</c:v>
                </c:pt>
                <c:pt idx="4">
                  <c:v>50651.23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27-466A-BF5A-8FF260CA170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42360.26</c:v>
                </c:pt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27-466A-BF5A-8FF260CA17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9.70'!$S$4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9.70'!$U$2:$Y$2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9.70'!$U$4:$Y$4</c:f>
              <c:numCache>
                <c:formatCode>#,##0</c:formatCode>
                <c:ptCount val="5"/>
                <c:pt idx="1">
                  <c:v>495</c:v>
                </c:pt>
                <c:pt idx="2">
                  <c:v>1269</c:v>
                </c:pt>
                <c:pt idx="3">
                  <c:v>1364</c:v>
                </c:pt>
                <c:pt idx="4">
                  <c:v>1513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5F-42BD-A58E-39AFFC69BA90}"/>
            </c:ext>
          </c:extLst>
        </c:ser>
        <c:ser>
          <c:idx val="1"/>
          <c:order val="1"/>
          <c:tx>
            <c:strRef>
              <c:f>'Table 9.70'!$S$7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9.70'!$U$2:$Y$2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9.70'!$U$7:$Y$7</c:f>
              <c:numCache>
                <c:formatCode>#,##0</c:formatCode>
                <c:ptCount val="5"/>
                <c:pt idx="1">
                  <c:v>404</c:v>
                </c:pt>
                <c:pt idx="2">
                  <c:v>1042</c:v>
                </c:pt>
                <c:pt idx="3">
                  <c:v>1133</c:v>
                </c:pt>
                <c:pt idx="4">
                  <c:v>1274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5F-42BD-A58E-39AFFC69BA90}"/>
            </c:ext>
          </c:extLst>
        </c:ser>
        <c:ser>
          <c:idx val="2"/>
          <c:order val="2"/>
          <c:tx>
            <c:strRef>
              <c:f>'Table 9.70'!$S$11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9.70'!$U$2:$Y$2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9.70'!$U$11:$Y$11</c:f>
              <c:numCache>
                <c:formatCode>#,##0</c:formatCode>
                <c:ptCount val="5"/>
                <c:pt idx="1">
                  <c:v>468</c:v>
                </c:pt>
                <c:pt idx="2">
                  <c:v>1211</c:v>
                </c:pt>
                <c:pt idx="3">
                  <c:v>1292</c:v>
                </c:pt>
                <c:pt idx="4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5F-42BD-A58E-39AFFC69BA90}"/>
            </c:ext>
          </c:extLst>
        </c:ser>
        <c:ser>
          <c:idx val="3"/>
          <c:order val="3"/>
          <c:tx>
            <c:strRef>
              <c:f>'Table 9.70'!$S$12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9.70'!$U$2:$Y$2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9.70'!$U$12:$Y$12</c:f>
              <c:numCache>
                <c:formatCode>#,##0</c:formatCode>
                <c:ptCount val="5"/>
                <c:pt idx="1">
                  <c:v>26</c:v>
                </c:pt>
                <c:pt idx="2">
                  <c:v>58</c:v>
                </c:pt>
                <c:pt idx="3">
                  <c:v>68</c:v>
                </c:pt>
                <c:pt idx="4">
                  <c:v>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95F-42BD-A58E-39AFFC69BA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9.70'!$S$1</c:f>
              <c:strCache>
                <c:ptCount val="1"/>
                <c:pt idx="0">
                  <c:v>Torres Strait Island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9.70'!$AB$15:$AB$33</c:f>
              <c:numCache>
                <c:formatCode>0.0%</c:formatCode>
                <c:ptCount val="19"/>
                <c:pt idx="0">
                  <c:v>2.9605263157894735E-2</c:v>
                </c:pt>
                <c:pt idx="1">
                  <c:v>6.5789473684210523E-3</c:v>
                </c:pt>
                <c:pt idx="2">
                  <c:v>5.263157894736842E-3</c:v>
                </c:pt>
                <c:pt idx="3">
                  <c:v>1.5131578947368421E-2</c:v>
                </c:pt>
                <c:pt idx="4">
                  <c:v>5.2631578947368418E-2</c:v>
                </c:pt>
                <c:pt idx="5">
                  <c:v>3.9473684210526317E-3</c:v>
                </c:pt>
                <c:pt idx="6">
                  <c:v>0.11513157894736842</c:v>
                </c:pt>
                <c:pt idx="7">
                  <c:v>1.1842105263157895E-2</c:v>
                </c:pt>
                <c:pt idx="8">
                  <c:v>2.0394736842105264E-2</c:v>
                </c:pt>
                <c:pt idx="9">
                  <c:v>0</c:v>
                </c:pt>
                <c:pt idx="10">
                  <c:v>3.2894736842105261E-3</c:v>
                </c:pt>
                <c:pt idx="11">
                  <c:v>1.5789473684210527E-2</c:v>
                </c:pt>
                <c:pt idx="12">
                  <c:v>1.0526315789473684E-2</c:v>
                </c:pt>
                <c:pt idx="13">
                  <c:v>3.0263157894736843E-2</c:v>
                </c:pt>
                <c:pt idx="14">
                  <c:v>0.25394736842105264</c:v>
                </c:pt>
                <c:pt idx="15">
                  <c:v>0.19605263157894737</c:v>
                </c:pt>
                <c:pt idx="16">
                  <c:v>0.20065789473684212</c:v>
                </c:pt>
                <c:pt idx="17">
                  <c:v>5.9210526315789476E-3</c:v>
                </c:pt>
                <c:pt idx="18">
                  <c:v>2.0394736842105264E-2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55-43D9-8714-95D5694A409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55-43D9-8714-95D5694A4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9.70'!$S$63:$S$79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9.70'!$Y$44:$Y$60</c:f>
              <c:numCache>
                <c:formatCode>#,##0</c:formatCode>
                <c:ptCount val="17"/>
                <c:pt idx="0">
                  <c:v>0</c:v>
                </c:pt>
                <c:pt idx="1">
                  <c:v>6</c:v>
                </c:pt>
                <c:pt idx="2">
                  <c:v>31</c:v>
                </c:pt>
                <c:pt idx="3">
                  <c:v>66</c:v>
                </c:pt>
                <c:pt idx="4">
                  <c:v>124</c:v>
                </c:pt>
                <c:pt idx="5">
                  <c:v>103</c:v>
                </c:pt>
                <c:pt idx="6">
                  <c:v>99</c:v>
                </c:pt>
                <c:pt idx="7">
                  <c:v>95</c:v>
                </c:pt>
                <c:pt idx="8">
                  <c:v>94</c:v>
                </c:pt>
                <c:pt idx="9">
                  <c:v>69</c:v>
                </c:pt>
                <c:pt idx="10">
                  <c:v>64</c:v>
                </c:pt>
                <c:pt idx="11">
                  <c:v>34</c:v>
                </c:pt>
                <c:pt idx="12">
                  <c:v>20</c:v>
                </c:pt>
                <c:pt idx="13">
                  <c:v>6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CF-4CB3-B928-2699357F59BA}"/>
            </c:ext>
          </c:extLst>
        </c:ser>
        <c:ser>
          <c:idx val="1"/>
          <c:order val="1"/>
          <c:tx>
            <c:strRef>
              <c:f>'Table 9.70'!$S$62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9.70'!$S$63:$S$79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9.70'!$Y$63:$Y$79</c:f>
              <c:numCache>
                <c:formatCode>#,##0</c:formatCode>
                <c:ptCount val="17"/>
                <c:pt idx="0">
                  <c:v>0</c:v>
                </c:pt>
                <c:pt idx="1">
                  <c:v>4</c:v>
                </c:pt>
                <c:pt idx="2">
                  <c:v>26</c:v>
                </c:pt>
                <c:pt idx="3">
                  <c:v>74</c:v>
                </c:pt>
                <c:pt idx="4">
                  <c:v>94</c:v>
                </c:pt>
                <c:pt idx="5">
                  <c:v>82</c:v>
                </c:pt>
                <c:pt idx="6">
                  <c:v>100</c:v>
                </c:pt>
                <c:pt idx="7">
                  <c:v>86</c:v>
                </c:pt>
                <c:pt idx="8">
                  <c:v>71</c:v>
                </c:pt>
                <c:pt idx="9">
                  <c:v>66</c:v>
                </c:pt>
                <c:pt idx="10">
                  <c:v>49</c:v>
                </c:pt>
                <c:pt idx="11">
                  <c:v>28</c:v>
                </c:pt>
                <c:pt idx="12">
                  <c:v>18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CF-4CB3-B928-2699357F59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9.70'!$S$83:$S$90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9.70'!$Y$83:$Y$90</c:f>
              <c:numCache>
                <c:formatCode>#,##0</c:formatCode>
                <c:ptCount val="8"/>
                <c:pt idx="0">
                  <c:v>59</c:v>
                </c:pt>
                <c:pt idx="1">
                  <c:v>86</c:v>
                </c:pt>
                <c:pt idx="2">
                  <c:v>78</c:v>
                </c:pt>
                <c:pt idx="3">
                  <c:v>69</c:v>
                </c:pt>
                <c:pt idx="4">
                  <c:v>38</c:v>
                </c:pt>
                <c:pt idx="5">
                  <c:v>27</c:v>
                </c:pt>
                <c:pt idx="6">
                  <c:v>34</c:v>
                </c:pt>
                <c:pt idx="7">
                  <c:v>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CB-4E22-A15E-662BD214F621}"/>
            </c:ext>
          </c:extLst>
        </c:ser>
        <c:ser>
          <c:idx val="1"/>
          <c:order val="1"/>
          <c:tx>
            <c:strRef>
              <c:f>'Table 9.70'!$S$92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9.70'!$S$83:$S$90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9.70'!$Y$93:$Y$100</c:f>
              <c:numCache>
                <c:formatCode>#,##0</c:formatCode>
                <c:ptCount val="8"/>
                <c:pt idx="0">
                  <c:v>59</c:v>
                </c:pt>
                <c:pt idx="1">
                  <c:v>103</c:v>
                </c:pt>
                <c:pt idx="2">
                  <c:v>4</c:v>
                </c:pt>
                <c:pt idx="3">
                  <c:v>170</c:v>
                </c:pt>
                <c:pt idx="4">
                  <c:v>101</c:v>
                </c:pt>
                <c:pt idx="5">
                  <c:v>48</c:v>
                </c:pt>
                <c:pt idx="6">
                  <c:v>0</c:v>
                </c:pt>
                <c:pt idx="7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CB-4E22-A15E-662BD214F6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9.70'!$S$1</c:f>
              <c:strCache>
                <c:ptCount val="1"/>
                <c:pt idx="0">
                  <c:v>Torres Strait Island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9.70'!$U$8:$Y$8</c:f>
              <c:numCache>
                <c:formatCode>#,##0</c:formatCode>
                <c:ptCount val="5"/>
                <c:pt idx="1">
                  <c:v>32774</c:v>
                </c:pt>
                <c:pt idx="2">
                  <c:v>33100.589999999997</c:v>
                </c:pt>
                <c:pt idx="3">
                  <c:v>35248</c:v>
                </c:pt>
                <c:pt idx="4">
                  <c:v>37688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8C-4D11-836A-6125C9B8EF9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8C-4D11-836A-6125C9B8E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9.70'!$S$4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9.70'!$V$2:$Z$2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9.70'!$V$4:$Z$4</c:f>
              <c:numCache>
                <c:formatCode>#,##0</c:formatCode>
                <c:ptCount val="5"/>
                <c:pt idx="0">
                  <c:v>495</c:v>
                </c:pt>
                <c:pt idx="1">
                  <c:v>1269</c:v>
                </c:pt>
                <c:pt idx="2">
                  <c:v>1364</c:v>
                </c:pt>
                <c:pt idx="3">
                  <c:v>1513</c:v>
                </c:pt>
                <c:pt idx="4">
                  <c:v>1517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FD-468C-A0CB-E77156FFAD0E}"/>
            </c:ext>
          </c:extLst>
        </c:ser>
        <c:ser>
          <c:idx val="1"/>
          <c:order val="1"/>
          <c:tx>
            <c:strRef>
              <c:f>'Table 9.70'!$S$7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9.70'!$V$2:$Z$2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9.70'!$V$7:$Z$7</c:f>
              <c:numCache>
                <c:formatCode>#,##0</c:formatCode>
                <c:ptCount val="5"/>
                <c:pt idx="0">
                  <c:v>404</c:v>
                </c:pt>
                <c:pt idx="1">
                  <c:v>1042</c:v>
                </c:pt>
                <c:pt idx="2">
                  <c:v>1133</c:v>
                </c:pt>
                <c:pt idx="3">
                  <c:v>1274</c:v>
                </c:pt>
                <c:pt idx="4">
                  <c:v>1264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FD-468C-A0CB-E77156FFAD0E}"/>
            </c:ext>
          </c:extLst>
        </c:ser>
        <c:ser>
          <c:idx val="2"/>
          <c:order val="2"/>
          <c:tx>
            <c:strRef>
              <c:f>'Table 9.70'!$S$11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9.70'!$V$2:$Z$2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9.70'!$V$11:$Z$11</c:f>
              <c:numCache>
                <c:formatCode>#,##0</c:formatCode>
                <c:ptCount val="5"/>
                <c:pt idx="0">
                  <c:v>468</c:v>
                </c:pt>
                <c:pt idx="1">
                  <c:v>1211</c:v>
                </c:pt>
                <c:pt idx="2">
                  <c:v>1292</c:v>
                </c:pt>
                <c:pt idx="3">
                  <c:v>1447</c:v>
                </c:pt>
                <c:pt idx="4">
                  <c:v>1450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FD-468C-A0CB-E77156FFAD0E}"/>
            </c:ext>
          </c:extLst>
        </c:ser>
        <c:ser>
          <c:idx val="3"/>
          <c:order val="3"/>
          <c:tx>
            <c:strRef>
              <c:f>'Table 9.70'!$S$12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9.70'!$V$2:$Z$2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9.70'!$V$12:$Z$12</c:f>
              <c:numCache>
                <c:formatCode>#,##0</c:formatCode>
                <c:ptCount val="5"/>
                <c:pt idx="0">
                  <c:v>26</c:v>
                </c:pt>
                <c:pt idx="1">
                  <c:v>58</c:v>
                </c:pt>
                <c:pt idx="2">
                  <c:v>68</c:v>
                </c:pt>
                <c:pt idx="3">
                  <c:v>62</c:v>
                </c:pt>
                <c:pt idx="4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6FD-468C-A0CB-E77156FFA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9.70'!$S$1</c:f>
              <c:strCache>
                <c:ptCount val="1"/>
                <c:pt idx="0">
                  <c:v>Torres Strait Island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9.70'!$AB$15:$AB$33</c:f>
              <c:numCache>
                <c:formatCode>0.0%</c:formatCode>
                <c:ptCount val="19"/>
                <c:pt idx="0">
                  <c:v>2.9605263157894735E-2</c:v>
                </c:pt>
                <c:pt idx="1">
                  <c:v>6.5789473684210523E-3</c:v>
                </c:pt>
                <c:pt idx="2">
                  <c:v>5.263157894736842E-3</c:v>
                </c:pt>
                <c:pt idx="3">
                  <c:v>1.5131578947368421E-2</c:v>
                </c:pt>
                <c:pt idx="4">
                  <c:v>5.2631578947368418E-2</c:v>
                </c:pt>
                <c:pt idx="5">
                  <c:v>3.9473684210526317E-3</c:v>
                </c:pt>
                <c:pt idx="6">
                  <c:v>0.11513157894736842</c:v>
                </c:pt>
                <c:pt idx="7">
                  <c:v>1.1842105263157895E-2</c:v>
                </c:pt>
                <c:pt idx="8">
                  <c:v>2.0394736842105264E-2</c:v>
                </c:pt>
                <c:pt idx="9">
                  <c:v>0</c:v>
                </c:pt>
                <c:pt idx="10">
                  <c:v>3.2894736842105261E-3</c:v>
                </c:pt>
                <c:pt idx="11">
                  <c:v>1.5789473684210527E-2</c:v>
                </c:pt>
                <c:pt idx="12">
                  <c:v>1.0526315789473684E-2</c:v>
                </c:pt>
                <c:pt idx="13">
                  <c:v>3.0263157894736843E-2</c:v>
                </c:pt>
                <c:pt idx="14">
                  <c:v>0.25394736842105264</c:v>
                </c:pt>
                <c:pt idx="15">
                  <c:v>0.19605263157894737</c:v>
                </c:pt>
                <c:pt idx="16">
                  <c:v>0.20065789473684212</c:v>
                </c:pt>
                <c:pt idx="17">
                  <c:v>5.9210526315789476E-3</c:v>
                </c:pt>
                <c:pt idx="18">
                  <c:v>2.0394736842105264E-2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F8-4E23-B1AC-F382EAC02A0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F8-4E23-B1AC-F382EAC02A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9.70'!$S$63:$S$79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9.70'!$Z$44:$Z$60</c:f>
              <c:numCache>
                <c:formatCode>#,##0</c:formatCode>
                <c:ptCount val="17"/>
                <c:pt idx="0">
                  <c:v>0</c:v>
                </c:pt>
                <c:pt idx="1">
                  <c:v>5</c:v>
                </c:pt>
                <c:pt idx="2">
                  <c:v>26</c:v>
                </c:pt>
                <c:pt idx="3">
                  <c:v>74</c:v>
                </c:pt>
                <c:pt idx="4">
                  <c:v>107</c:v>
                </c:pt>
                <c:pt idx="5">
                  <c:v>108</c:v>
                </c:pt>
                <c:pt idx="6">
                  <c:v>101</c:v>
                </c:pt>
                <c:pt idx="7">
                  <c:v>79</c:v>
                </c:pt>
                <c:pt idx="8">
                  <c:v>92</c:v>
                </c:pt>
                <c:pt idx="9">
                  <c:v>78</c:v>
                </c:pt>
                <c:pt idx="10">
                  <c:v>59</c:v>
                </c:pt>
                <c:pt idx="11">
                  <c:v>42</c:v>
                </c:pt>
                <c:pt idx="12">
                  <c:v>26</c:v>
                </c:pt>
                <c:pt idx="13">
                  <c:v>8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E5-473C-AA6D-57036E9947DA}"/>
            </c:ext>
          </c:extLst>
        </c:ser>
        <c:ser>
          <c:idx val="1"/>
          <c:order val="1"/>
          <c:tx>
            <c:strRef>
              <c:f>'Table 9.70'!$S$62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9.70'!$S$63:$S$79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9.70'!$Z$63:$Z$79</c:f>
              <c:numCache>
                <c:formatCode>#,##0</c:formatCode>
                <c:ptCount val="17"/>
                <c:pt idx="0">
                  <c:v>0</c:v>
                </c:pt>
                <c:pt idx="1">
                  <c:v>7</c:v>
                </c:pt>
                <c:pt idx="2">
                  <c:v>22</c:v>
                </c:pt>
                <c:pt idx="3">
                  <c:v>63</c:v>
                </c:pt>
                <c:pt idx="4">
                  <c:v>100</c:v>
                </c:pt>
                <c:pt idx="5">
                  <c:v>87</c:v>
                </c:pt>
                <c:pt idx="6">
                  <c:v>102</c:v>
                </c:pt>
                <c:pt idx="7">
                  <c:v>73</c:v>
                </c:pt>
                <c:pt idx="8">
                  <c:v>75</c:v>
                </c:pt>
                <c:pt idx="9">
                  <c:v>77</c:v>
                </c:pt>
                <c:pt idx="10">
                  <c:v>55</c:v>
                </c:pt>
                <c:pt idx="11">
                  <c:v>31</c:v>
                </c:pt>
                <c:pt idx="12">
                  <c:v>18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E5-473C-AA6D-57036E9947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9.70'!$Z$83:$Z$90</c:f>
              <c:numCache>
                <c:formatCode>#,##0</c:formatCode>
                <c:ptCount val="8"/>
                <c:pt idx="0">
                  <c:v>66</c:v>
                </c:pt>
                <c:pt idx="1">
                  <c:v>87</c:v>
                </c:pt>
                <c:pt idx="2">
                  <c:v>88</c:v>
                </c:pt>
                <c:pt idx="3">
                  <c:v>54</c:v>
                </c:pt>
                <c:pt idx="4">
                  <c:v>35</c:v>
                </c:pt>
                <c:pt idx="5">
                  <c:v>30</c:v>
                </c:pt>
                <c:pt idx="6">
                  <c:v>36</c:v>
                </c:pt>
                <c:pt idx="7">
                  <c:v>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CD-486D-86E1-97FC03F77C16}"/>
            </c:ext>
          </c:extLst>
        </c:ser>
        <c:ser>
          <c:idx val="1"/>
          <c:order val="1"/>
          <c:tx>
            <c:strRef>
              <c:f>'Table 9.70'!$S$92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9.70'!$S$83:$S$90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9.70'!$Z$93:$Z$100</c:f>
              <c:numCache>
                <c:formatCode>#,##0</c:formatCode>
                <c:ptCount val="8"/>
                <c:pt idx="0">
                  <c:v>60</c:v>
                </c:pt>
                <c:pt idx="1">
                  <c:v>102</c:v>
                </c:pt>
                <c:pt idx="2">
                  <c:v>5</c:v>
                </c:pt>
                <c:pt idx="3">
                  <c:v>167</c:v>
                </c:pt>
                <c:pt idx="4">
                  <c:v>108</c:v>
                </c:pt>
                <c:pt idx="5">
                  <c:v>51</c:v>
                </c:pt>
                <c:pt idx="6">
                  <c:v>0</c:v>
                </c:pt>
                <c:pt idx="7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CD-486D-86E1-97FC03F77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9.1'!$S$1</c:f>
              <c:strCache>
                <c:ptCount val="1"/>
                <c:pt idx="0">
                  <c:v>Aurukun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9.1'!$AB$15:$AB$33</c:f>
              <c:numCache>
                <c:formatCode>0.0%</c:formatCode>
                <c:ptCount val="19"/>
                <c:pt idx="0">
                  <c:v>2.0942408376963352E-2</c:v>
                </c:pt>
                <c:pt idx="1">
                  <c:v>0</c:v>
                </c:pt>
                <c:pt idx="2">
                  <c:v>1.0471204188481676E-2</c:v>
                </c:pt>
                <c:pt idx="3">
                  <c:v>0</c:v>
                </c:pt>
                <c:pt idx="4">
                  <c:v>5.4101221640488653E-2</c:v>
                </c:pt>
                <c:pt idx="5">
                  <c:v>0</c:v>
                </c:pt>
                <c:pt idx="6">
                  <c:v>0.10645724258289703</c:v>
                </c:pt>
                <c:pt idx="7">
                  <c:v>2.2687609075043629E-2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1.5706806282722512E-2</c:v>
                </c:pt>
                <c:pt idx="13">
                  <c:v>0.1169284467713787</c:v>
                </c:pt>
                <c:pt idx="14">
                  <c:v>0.24956369982547993</c:v>
                </c:pt>
                <c:pt idx="15">
                  <c:v>0.2024432809773124</c:v>
                </c:pt>
                <c:pt idx="16">
                  <c:v>8.0279232111692841E-2</c:v>
                </c:pt>
                <c:pt idx="17">
                  <c:v>1.0471204188481676E-2</c:v>
                </c:pt>
                <c:pt idx="18">
                  <c:v>8.3769633507853408E-2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FC-46BE-8CB7-345734C87F7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FC-46BE-8CB7-345734C87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9.7'!$S$1</c:f>
              <c:strCache>
                <c:ptCount val="1"/>
                <c:pt idx="0">
                  <c:v>Boulia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9.7'!$V$8:$Z$8</c:f>
              <c:numCache>
                <c:formatCode>#,##0</c:formatCode>
                <c:ptCount val="5"/>
                <c:pt idx="0">
                  <c:v>45606</c:v>
                </c:pt>
                <c:pt idx="1">
                  <c:v>42815.13</c:v>
                </c:pt>
                <c:pt idx="2">
                  <c:v>43678</c:v>
                </c:pt>
                <c:pt idx="3">
                  <c:v>46073.5</c:v>
                </c:pt>
                <c:pt idx="4">
                  <c:v>48056.27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43-4B77-A252-85AC46A57F1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42360.26</c:v>
                </c:pt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43-4B77-A252-85AC46A57F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9.70'!$S$1</c:f>
              <c:strCache>
                <c:ptCount val="1"/>
                <c:pt idx="0">
                  <c:v>Torres Strait Island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9.70'!$V$2:$Z$2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9.70'!$V$8:$Z$8</c:f>
              <c:numCache>
                <c:formatCode>#,##0</c:formatCode>
                <c:ptCount val="5"/>
                <c:pt idx="0">
                  <c:v>32774</c:v>
                </c:pt>
                <c:pt idx="1">
                  <c:v>33100.589999999997</c:v>
                </c:pt>
                <c:pt idx="2">
                  <c:v>35248</c:v>
                </c:pt>
                <c:pt idx="3">
                  <c:v>37688</c:v>
                </c:pt>
                <c:pt idx="4">
                  <c:v>36910.129999999997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E2-42EF-830C-5C479F08FC1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9.70'!$V$2:$Z$2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42360.26</c:v>
                </c:pt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E2-42EF-830C-5C479F08FC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9.71'!$S$4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9.71'!$U$2:$Y$2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9.71'!$U$4:$Y$4</c:f>
              <c:numCache>
                <c:formatCode>#,##0</c:formatCode>
                <c:ptCount val="5"/>
                <c:pt idx="1">
                  <c:v>145338</c:v>
                </c:pt>
                <c:pt idx="2">
                  <c:v>149305</c:v>
                </c:pt>
                <c:pt idx="3">
                  <c:v>155030</c:v>
                </c:pt>
                <c:pt idx="4">
                  <c:v>158486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B3-45EB-A035-E4072F3DD747}"/>
            </c:ext>
          </c:extLst>
        </c:ser>
        <c:ser>
          <c:idx val="1"/>
          <c:order val="1"/>
          <c:tx>
            <c:strRef>
              <c:f>'Table 9.71'!$S$7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9.71'!$U$2:$Y$2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9.71'!$U$7:$Y$7</c:f>
              <c:numCache>
                <c:formatCode>#,##0</c:formatCode>
                <c:ptCount val="5"/>
                <c:pt idx="1">
                  <c:v>104488</c:v>
                </c:pt>
                <c:pt idx="2">
                  <c:v>105008</c:v>
                </c:pt>
                <c:pt idx="3">
                  <c:v>108489</c:v>
                </c:pt>
                <c:pt idx="4">
                  <c:v>109388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B3-45EB-A035-E4072F3DD747}"/>
            </c:ext>
          </c:extLst>
        </c:ser>
        <c:ser>
          <c:idx val="2"/>
          <c:order val="2"/>
          <c:tx>
            <c:strRef>
              <c:f>'Table 9.71'!$S$11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9.71'!$U$2:$Y$2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9.71'!$U$11:$Y$11</c:f>
              <c:numCache>
                <c:formatCode>#,##0</c:formatCode>
                <c:ptCount val="5"/>
                <c:pt idx="1">
                  <c:v>134458</c:v>
                </c:pt>
                <c:pt idx="2">
                  <c:v>138501</c:v>
                </c:pt>
                <c:pt idx="3">
                  <c:v>144096</c:v>
                </c:pt>
                <c:pt idx="4">
                  <c:v>147497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B3-45EB-A035-E4072F3DD747}"/>
            </c:ext>
          </c:extLst>
        </c:ser>
        <c:ser>
          <c:idx val="3"/>
          <c:order val="3"/>
          <c:tx>
            <c:strRef>
              <c:f>'Table 9.71'!$S$12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9.71'!$U$2:$Y$2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9.71'!$U$12:$Y$12</c:f>
              <c:numCache>
                <c:formatCode>#,##0</c:formatCode>
                <c:ptCount val="5"/>
                <c:pt idx="1">
                  <c:v>10880</c:v>
                </c:pt>
                <c:pt idx="2">
                  <c:v>10804</c:v>
                </c:pt>
                <c:pt idx="3">
                  <c:v>10934</c:v>
                </c:pt>
                <c:pt idx="4">
                  <c:v>10986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3B3-45EB-A035-E4072F3DD7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9.71'!$S$1</c:f>
              <c:strCache>
                <c:ptCount val="1"/>
                <c:pt idx="0">
                  <c:v>Townsville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9.71'!$AB$15:$AB$33</c:f>
              <c:numCache>
                <c:formatCode>0.0%</c:formatCode>
                <c:ptCount val="19"/>
                <c:pt idx="0">
                  <c:v>1.1755033388562534E-2</c:v>
                </c:pt>
                <c:pt idx="1">
                  <c:v>2.2606316212280965E-2</c:v>
                </c:pt>
                <c:pt idx="2">
                  <c:v>4.777953507054275E-2</c:v>
                </c:pt>
                <c:pt idx="3">
                  <c:v>1.0951699553145554E-2</c:v>
                </c:pt>
                <c:pt idx="4">
                  <c:v>8.4331224582015363E-2</c:v>
                </c:pt>
                <c:pt idx="5">
                  <c:v>2.5750615052467739E-2</c:v>
                </c:pt>
                <c:pt idx="6">
                  <c:v>9.1730682331676458E-2</c:v>
                </c:pt>
                <c:pt idx="7">
                  <c:v>7.8199528041371688E-2</c:v>
                </c:pt>
                <c:pt idx="8">
                  <c:v>3.9739920670783753E-2</c:v>
                </c:pt>
                <c:pt idx="9">
                  <c:v>6.6526083245468694E-3</c:v>
                </c:pt>
                <c:pt idx="10">
                  <c:v>2.4231812019882511E-2</c:v>
                </c:pt>
                <c:pt idx="11">
                  <c:v>1.6964151227594516E-2</c:v>
                </c:pt>
                <c:pt idx="12">
                  <c:v>5.034643771652357E-2</c:v>
                </c:pt>
                <c:pt idx="13">
                  <c:v>7.899030978561028E-2</c:v>
                </c:pt>
                <c:pt idx="14">
                  <c:v>9.9368629813726961E-2</c:v>
                </c:pt>
                <c:pt idx="15">
                  <c:v>8.1689009388964201E-2</c:v>
                </c:pt>
                <c:pt idx="16">
                  <c:v>0.14079680674800421</c:v>
                </c:pt>
                <c:pt idx="17">
                  <c:v>1.8583370989606867E-2</c:v>
                </c:pt>
                <c:pt idx="18">
                  <c:v>4.4403022543555756E-2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68-4B2B-BC79-ED78063D751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68-4B2B-BC79-ED78063D7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9.71'!$S$63:$S$79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9.71'!$Y$44:$Y$60</c:f>
              <c:numCache>
                <c:formatCode>#,##0</c:formatCode>
                <c:ptCount val="17"/>
                <c:pt idx="0">
                  <c:v>127</c:v>
                </c:pt>
                <c:pt idx="1">
                  <c:v>1912</c:v>
                </c:pt>
                <c:pt idx="2">
                  <c:v>5200</c:v>
                </c:pt>
                <c:pt idx="3">
                  <c:v>8839</c:v>
                </c:pt>
                <c:pt idx="4">
                  <c:v>11087</c:v>
                </c:pt>
                <c:pt idx="5">
                  <c:v>9422</c:v>
                </c:pt>
                <c:pt idx="6">
                  <c:v>8769</c:v>
                </c:pt>
                <c:pt idx="7">
                  <c:v>7816</c:v>
                </c:pt>
                <c:pt idx="8">
                  <c:v>8121</c:v>
                </c:pt>
                <c:pt idx="9">
                  <c:v>6865</c:v>
                </c:pt>
                <c:pt idx="10">
                  <c:v>6663</c:v>
                </c:pt>
                <c:pt idx="11">
                  <c:v>4465</c:v>
                </c:pt>
                <c:pt idx="12">
                  <c:v>2151</c:v>
                </c:pt>
                <c:pt idx="13">
                  <c:v>812</c:v>
                </c:pt>
                <c:pt idx="14">
                  <c:v>235</c:v>
                </c:pt>
                <c:pt idx="15">
                  <c:v>119</c:v>
                </c:pt>
                <c:pt idx="16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2A-41DD-8572-2499732F813C}"/>
            </c:ext>
          </c:extLst>
        </c:ser>
        <c:ser>
          <c:idx val="1"/>
          <c:order val="1"/>
          <c:tx>
            <c:strRef>
              <c:f>'Table 9.71'!$S$62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9.71'!$S$63:$S$79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9.71'!$Y$63:$Y$79</c:f>
              <c:numCache>
                <c:formatCode>#,##0</c:formatCode>
                <c:ptCount val="17"/>
                <c:pt idx="0">
                  <c:v>216</c:v>
                </c:pt>
                <c:pt idx="1">
                  <c:v>2326</c:v>
                </c:pt>
                <c:pt idx="2">
                  <c:v>5498</c:v>
                </c:pt>
                <c:pt idx="3">
                  <c:v>8248</c:v>
                </c:pt>
                <c:pt idx="4">
                  <c:v>9314</c:v>
                </c:pt>
                <c:pt idx="5">
                  <c:v>8029</c:v>
                </c:pt>
                <c:pt idx="6">
                  <c:v>7876</c:v>
                </c:pt>
                <c:pt idx="7">
                  <c:v>7139</c:v>
                </c:pt>
                <c:pt idx="8">
                  <c:v>7790</c:v>
                </c:pt>
                <c:pt idx="9">
                  <c:v>6738</c:v>
                </c:pt>
                <c:pt idx="10">
                  <c:v>5994</c:v>
                </c:pt>
                <c:pt idx="11">
                  <c:v>3952</c:v>
                </c:pt>
                <c:pt idx="12">
                  <c:v>1708</c:v>
                </c:pt>
                <c:pt idx="13">
                  <c:v>591</c:v>
                </c:pt>
                <c:pt idx="14">
                  <c:v>245</c:v>
                </c:pt>
                <c:pt idx="15">
                  <c:v>101</c:v>
                </c:pt>
                <c:pt idx="16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2A-41DD-8572-2499732F81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9.71'!$S$83:$S$90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9.71'!$Y$83:$Y$90</c:f>
              <c:numCache>
                <c:formatCode>#,##0</c:formatCode>
                <c:ptCount val="8"/>
                <c:pt idx="0">
                  <c:v>6177</c:v>
                </c:pt>
                <c:pt idx="1">
                  <c:v>6275</c:v>
                </c:pt>
                <c:pt idx="2">
                  <c:v>12032</c:v>
                </c:pt>
                <c:pt idx="3">
                  <c:v>6276</c:v>
                </c:pt>
                <c:pt idx="4">
                  <c:v>1991</c:v>
                </c:pt>
                <c:pt idx="5">
                  <c:v>2643</c:v>
                </c:pt>
                <c:pt idx="6">
                  <c:v>6151</c:v>
                </c:pt>
                <c:pt idx="7">
                  <c:v>6762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AB-4795-829A-1F874C015588}"/>
            </c:ext>
          </c:extLst>
        </c:ser>
        <c:ser>
          <c:idx val="1"/>
          <c:order val="1"/>
          <c:tx>
            <c:strRef>
              <c:f>'Table 9.71'!$S$92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9.71'!$S$83:$S$90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9.71'!$Y$93:$Y$100</c:f>
              <c:numCache>
                <c:formatCode>#,##0</c:formatCode>
                <c:ptCount val="8"/>
                <c:pt idx="0">
                  <c:v>4461</c:v>
                </c:pt>
                <c:pt idx="1">
                  <c:v>11156</c:v>
                </c:pt>
                <c:pt idx="2">
                  <c:v>1834</c:v>
                </c:pt>
                <c:pt idx="3">
                  <c:v>9410</c:v>
                </c:pt>
                <c:pt idx="4">
                  <c:v>9755</c:v>
                </c:pt>
                <c:pt idx="5">
                  <c:v>5394</c:v>
                </c:pt>
                <c:pt idx="6">
                  <c:v>606</c:v>
                </c:pt>
                <c:pt idx="7">
                  <c:v>3261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AB-4795-829A-1F874C0155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9.71'!$S$1</c:f>
              <c:strCache>
                <c:ptCount val="1"/>
                <c:pt idx="0">
                  <c:v>Townsville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9.71'!$U$8:$Y$8</c:f>
              <c:numCache>
                <c:formatCode>#,##0</c:formatCode>
                <c:ptCount val="5"/>
                <c:pt idx="1">
                  <c:v>45039.94</c:v>
                </c:pt>
                <c:pt idx="2">
                  <c:v>45445</c:v>
                </c:pt>
                <c:pt idx="3">
                  <c:v>46988</c:v>
                </c:pt>
                <c:pt idx="4">
                  <c:v>47848.09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11-4C4E-9C9B-E0C26E65D59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11-4C4E-9C9B-E0C26E65D5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9.71'!$S$4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9.71'!$V$4:$Z$4</c:f>
              <c:numCache>
                <c:formatCode>#,##0</c:formatCode>
                <c:ptCount val="5"/>
                <c:pt idx="0">
                  <c:v>145338</c:v>
                </c:pt>
                <c:pt idx="1">
                  <c:v>149305</c:v>
                </c:pt>
                <c:pt idx="2">
                  <c:v>155030</c:v>
                </c:pt>
                <c:pt idx="3">
                  <c:v>158486</c:v>
                </c:pt>
                <c:pt idx="4">
                  <c:v>159341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22-4B60-8DF6-64991A069AF3}"/>
            </c:ext>
          </c:extLst>
        </c:ser>
        <c:ser>
          <c:idx val="1"/>
          <c:order val="1"/>
          <c:tx>
            <c:strRef>
              <c:f>'Table 9.71'!$S$7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9.71'!$V$7:$Z$7</c:f>
              <c:numCache>
                <c:formatCode>#,##0</c:formatCode>
                <c:ptCount val="5"/>
                <c:pt idx="0">
                  <c:v>104488</c:v>
                </c:pt>
                <c:pt idx="1">
                  <c:v>105008</c:v>
                </c:pt>
                <c:pt idx="2">
                  <c:v>108489</c:v>
                </c:pt>
                <c:pt idx="3">
                  <c:v>109388</c:v>
                </c:pt>
                <c:pt idx="4">
                  <c:v>111707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22-4B60-8DF6-64991A069AF3}"/>
            </c:ext>
          </c:extLst>
        </c:ser>
        <c:ser>
          <c:idx val="2"/>
          <c:order val="2"/>
          <c:tx>
            <c:strRef>
              <c:f>'Table 9.71'!$S$11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9.71'!$V$11:$Z$11</c:f>
              <c:numCache>
                <c:formatCode>#,##0</c:formatCode>
                <c:ptCount val="5"/>
                <c:pt idx="0">
                  <c:v>134458</c:v>
                </c:pt>
                <c:pt idx="1">
                  <c:v>138501</c:v>
                </c:pt>
                <c:pt idx="2">
                  <c:v>144096</c:v>
                </c:pt>
                <c:pt idx="3">
                  <c:v>147497</c:v>
                </c:pt>
                <c:pt idx="4">
                  <c:v>148240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22-4B60-8DF6-64991A069AF3}"/>
            </c:ext>
          </c:extLst>
        </c:ser>
        <c:ser>
          <c:idx val="3"/>
          <c:order val="3"/>
          <c:tx>
            <c:strRef>
              <c:f>'Table 9.71'!$S$12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9.71'!$V$12:$Z$12</c:f>
              <c:numCache>
                <c:formatCode>#,##0</c:formatCode>
                <c:ptCount val="5"/>
                <c:pt idx="0">
                  <c:v>10880</c:v>
                </c:pt>
                <c:pt idx="1">
                  <c:v>10804</c:v>
                </c:pt>
                <c:pt idx="2">
                  <c:v>10934</c:v>
                </c:pt>
                <c:pt idx="3">
                  <c:v>10986</c:v>
                </c:pt>
                <c:pt idx="4">
                  <c:v>11098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F22-4B60-8DF6-64991A069A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9.71'!$S$1</c:f>
              <c:strCache>
                <c:ptCount val="1"/>
                <c:pt idx="0">
                  <c:v>Townsville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9.71'!$AB$15:$AB$33</c:f>
              <c:numCache>
                <c:formatCode>0.0%</c:formatCode>
                <c:ptCount val="19"/>
                <c:pt idx="0">
                  <c:v>1.1755033388562534E-2</c:v>
                </c:pt>
                <c:pt idx="1">
                  <c:v>2.2606316212280965E-2</c:v>
                </c:pt>
                <c:pt idx="2">
                  <c:v>4.777953507054275E-2</c:v>
                </c:pt>
                <c:pt idx="3">
                  <c:v>1.0951699553145554E-2</c:v>
                </c:pt>
                <c:pt idx="4">
                  <c:v>8.4331224582015363E-2</c:v>
                </c:pt>
                <c:pt idx="5">
                  <c:v>2.5750615052467739E-2</c:v>
                </c:pt>
                <c:pt idx="6">
                  <c:v>9.1730682331676458E-2</c:v>
                </c:pt>
                <c:pt idx="7">
                  <c:v>7.8199528041371688E-2</c:v>
                </c:pt>
                <c:pt idx="8">
                  <c:v>3.9739920670783753E-2</c:v>
                </c:pt>
                <c:pt idx="9">
                  <c:v>6.6526083245468694E-3</c:v>
                </c:pt>
                <c:pt idx="10">
                  <c:v>2.4231812019882511E-2</c:v>
                </c:pt>
                <c:pt idx="11">
                  <c:v>1.6964151227594516E-2</c:v>
                </c:pt>
                <c:pt idx="12">
                  <c:v>5.034643771652357E-2</c:v>
                </c:pt>
                <c:pt idx="13">
                  <c:v>7.899030978561028E-2</c:v>
                </c:pt>
                <c:pt idx="14">
                  <c:v>9.9368629813726961E-2</c:v>
                </c:pt>
                <c:pt idx="15">
                  <c:v>8.1689009388964201E-2</c:v>
                </c:pt>
                <c:pt idx="16">
                  <c:v>0.14079680674800421</c:v>
                </c:pt>
                <c:pt idx="17">
                  <c:v>1.8583370989606867E-2</c:v>
                </c:pt>
                <c:pt idx="18">
                  <c:v>4.4403022543555756E-2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DC-4362-B428-E785DBA13C7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DC-4362-B428-E785DBA13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9.71'!$S$63:$S$79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9.71'!$Z$44:$Z$60</c:f>
              <c:numCache>
                <c:formatCode>#,##0</c:formatCode>
                <c:ptCount val="17"/>
                <c:pt idx="0">
                  <c:v>146</c:v>
                </c:pt>
                <c:pt idx="1">
                  <c:v>1963</c:v>
                </c:pt>
                <c:pt idx="2">
                  <c:v>5208</c:v>
                </c:pt>
                <c:pt idx="3">
                  <c:v>8458</c:v>
                </c:pt>
                <c:pt idx="4">
                  <c:v>10895</c:v>
                </c:pt>
                <c:pt idx="5">
                  <c:v>9395</c:v>
                </c:pt>
                <c:pt idx="6">
                  <c:v>8817</c:v>
                </c:pt>
                <c:pt idx="7">
                  <c:v>7750</c:v>
                </c:pt>
                <c:pt idx="8">
                  <c:v>7905</c:v>
                </c:pt>
                <c:pt idx="9">
                  <c:v>7064</c:v>
                </c:pt>
                <c:pt idx="10">
                  <c:v>6488</c:v>
                </c:pt>
                <c:pt idx="11">
                  <c:v>4845</c:v>
                </c:pt>
                <c:pt idx="12">
                  <c:v>2372</c:v>
                </c:pt>
                <c:pt idx="13">
                  <c:v>903</c:v>
                </c:pt>
                <c:pt idx="14">
                  <c:v>261</c:v>
                </c:pt>
                <c:pt idx="15">
                  <c:v>108</c:v>
                </c:pt>
                <c:pt idx="16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48-4F51-8E66-85319F4D3D08}"/>
            </c:ext>
          </c:extLst>
        </c:ser>
        <c:ser>
          <c:idx val="1"/>
          <c:order val="1"/>
          <c:tx>
            <c:strRef>
              <c:f>'Table 9.71'!$S$62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9.71'!$S$63:$S$79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9.71'!$Z$63:$Z$79</c:f>
              <c:numCache>
                <c:formatCode>#,##0</c:formatCode>
                <c:ptCount val="17"/>
                <c:pt idx="0">
                  <c:v>189</c:v>
                </c:pt>
                <c:pt idx="1">
                  <c:v>2338</c:v>
                </c:pt>
                <c:pt idx="2">
                  <c:v>5511</c:v>
                </c:pt>
                <c:pt idx="3">
                  <c:v>8090</c:v>
                </c:pt>
                <c:pt idx="4">
                  <c:v>9459</c:v>
                </c:pt>
                <c:pt idx="5">
                  <c:v>8275</c:v>
                </c:pt>
                <c:pt idx="6">
                  <c:v>7978</c:v>
                </c:pt>
                <c:pt idx="7">
                  <c:v>7158</c:v>
                </c:pt>
                <c:pt idx="8">
                  <c:v>7649</c:v>
                </c:pt>
                <c:pt idx="9">
                  <c:v>6930</c:v>
                </c:pt>
                <c:pt idx="10">
                  <c:v>6103</c:v>
                </c:pt>
                <c:pt idx="11">
                  <c:v>4149</c:v>
                </c:pt>
                <c:pt idx="12">
                  <c:v>1842</c:v>
                </c:pt>
                <c:pt idx="13">
                  <c:v>638</c:v>
                </c:pt>
                <c:pt idx="14">
                  <c:v>236</c:v>
                </c:pt>
                <c:pt idx="15">
                  <c:v>108</c:v>
                </c:pt>
                <c:pt idx="16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48-4F51-8E66-85319F4D3D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9.71'!$Z$83:$Z$90</c:f>
              <c:numCache>
                <c:formatCode>#,##0</c:formatCode>
                <c:ptCount val="8"/>
                <c:pt idx="0">
                  <c:v>6316</c:v>
                </c:pt>
                <c:pt idx="1">
                  <c:v>6384</c:v>
                </c:pt>
                <c:pt idx="2">
                  <c:v>12094</c:v>
                </c:pt>
                <c:pt idx="3">
                  <c:v>6325</c:v>
                </c:pt>
                <c:pt idx="4">
                  <c:v>1949</c:v>
                </c:pt>
                <c:pt idx="5">
                  <c:v>2806</c:v>
                </c:pt>
                <c:pt idx="6">
                  <c:v>6272</c:v>
                </c:pt>
                <c:pt idx="7">
                  <c:v>6900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8A-4EA9-86CC-580F4749CDBC}"/>
            </c:ext>
          </c:extLst>
        </c:ser>
        <c:ser>
          <c:idx val="1"/>
          <c:order val="1"/>
          <c:tx>
            <c:strRef>
              <c:f>'Table 9.71'!$S$92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9.71'!$S$83:$S$90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9.71'!$Z$93:$Z$100</c:f>
              <c:numCache>
                <c:formatCode>#,##0</c:formatCode>
                <c:ptCount val="8"/>
                <c:pt idx="0">
                  <c:v>4557</c:v>
                </c:pt>
                <c:pt idx="1">
                  <c:v>11547</c:v>
                </c:pt>
                <c:pt idx="2">
                  <c:v>1941</c:v>
                </c:pt>
                <c:pt idx="3">
                  <c:v>9587</c:v>
                </c:pt>
                <c:pt idx="4">
                  <c:v>9651</c:v>
                </c:pt>
                <c:pt idx="5">
                  <c:v>5478</c:v>
                </c:pt>
                <c:pt idx="6">
                  <c:v>683</c:v>
                </c:pt>
                <c:pt idx="7">
                  <c:v>3416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8A-4EA9-86CC-580F4749CD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9.8'!$U$2:$Y$2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9.8'!$U$4:$Y$4</c:f>
              <c:numCache>
                <c:formatCode>#,##0</c:formatCode>
                <c:ptCount val="5"/>
                <c:pt idx="1">
                  <c:v>963549</c:v>
                </c:pt>
                <c:pt idx="2">
                  <c:v>1002968</c:v>
                </c:pt>
                <c:pt idx="3">
                  <c:v>1038785</c:v>
                </c:pt>
                <c:pt idx="4">
                  <c:v>1066430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71-4968-A55D-4B23F9F15E3F}"/>
            </c:ext>
          </c:extLst>
        </c:ser>
        <c:ser>
          <c:idx val="1"/>
          <c:order val="1"/>
          <c:tx>
            <c:strRef>
              <c:f>'Table 9.8'!$S$7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9.8'!$U$2:$Y$2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9.8'!$U$7:$Y$7</c:f>
              <c:numCache>
                <c:formatCode>#,##0</c:formatCode>
                <c:ptCount val="5"/>
                <c:pt idx="1">
                  <c:v>681373</c:v>
                </c:pt>
                <c:pt idx="2">
                  <c:v>702556</c:v>
                </c:pt>
                <c:pt idx="3">
                  <c:v>727142</c:v>
                </c:pt>
                <c:pt idx="4">
                  <c:v>741972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71-4968-A55D-4B23F9F15E3F}"/>
            </c:ext>
          </c:extLst>
        </c:ser>
        <c:ser>
          <c:idx val="2"/>
          <c:order val="2"/>
          <c:tx>
            <c:strRef>
              <c:f>'Table 9.8'!$S$11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9.8'!$U$2:$Y$2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9.8'!$U$11:$Y$11</c:f>
              <c:numCache>
                <c:formatCode>#,##0</c:formatCode>
                <c:ptCount val="5"/>
                <c:pt idx="1">
                  <c:v>879834</c:v>
                </c:pt>
                <c:pt idx="2">
                  <c:v>914540</c:v>
                </c:pt>
                <c:pt idx="3">
                  <c:v>946482</c:v>
                </c:pt>
                <c:pt idx="4">
                  <c:v>969621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71-4968-A55D-4B23F9F15E3F}"/>
            </c:ext>
          </c:extLst>
        </c:ser>
        <c:ser>
          <c:idx val="3"/>
          <c:order val="3"/>
          <c:tx>
            <c:strRef>
              <c:f>'Table 9.8'!$S$12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9.8'!$U$2:$Y$2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9.8'!$U$12:$Y$12</c:f>
              <c:numCache>
                <c:formatCode>#,##0</c:formatCode>
                <c:ptCount val="5"/>
                <c:pt idx="1">
                  <c:v>83715</c:v>
                </c:pt>
                <c:pt idx="2">
                  <c:v>88428</c:v>
                </c:pt>
                <c:pt idx="3">
                  <c:v>92303</c:v>
                </c:pt>
                <c:pt idx="4">
                  <c:v>96812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A71-4968-A55D-4B23F9F15E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9.71'!$S$1</c:f>
              <c:strCache>
                <c:ptCount val="1"/>
                <c:pt idx="0">
                  <c:v>Townsville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9.71'!$V$8:$Z$8</c:f>
              <c:numCache>
                <c:formatCode>#,##0</c:formatCode>
                <c:ptCount val="5"/>
                <c:pt idx="0">
                  <c:v>45039.94</c:v>
                </c:pt>
                <c:pt idx="1">
                  <c:v>45445</c:v>
                </c:pt>
                <c:pt idx="2">
                  <c:v>46988</c:v>
                </c:pt>
                <c:pt idx="3">
                  <c:v>47848.09</c:v>
                </c:pt>
                <c:pt idx="4">
                  <c:v>47149.41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82-4C17-BEEC-5FE52CEECDB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42360.26</c:v>
                </c:pt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82-4C17-BEEC-5FE52CEEC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9.72'!$S$4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9.72'!$U$2:$Y$2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9.72'!$U$4:$Y$4</c:f>
              <c:numCache>
                <c:formatCode>#,##0</c:formatCode>
                <c:ptCount val="5"/>
                <c:pt idx="1">
                  <c:v>2710</c:v>
                </c:pt>
                <c:pt idx="2">
                  <c:v>3209</c:v>
                </c:pt>
                <c:pt idx="3">
                  <c:v>3644</c:v>
                </c:pt>
                <c:pt idx="4">
                  <c:v>3571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FF-4C1B-9FF3-E5E9DCAB86EF}"/>
            </c:ext>
          </c:extLst>
        </c:ser>
        <c:ser>
          <c:idx val="1"/>
          <c:order val="1"/>
          <c:tx>
            <c:strRef>
              <c:f>'Table 9.72'!$S$7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9.72'!$U$2:$Y$2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9.72'!$U$7:$Y$7</c:f>
              <c:numCache>
                <c:formatCode>#,##0</c:formatCode>
                <c:ptCount val="5"/>
                <c:pt idx="1">
                  <c:v>2057</c:v>
                </c:pt>
                <c:pt idx="2">
                  <c:v>2270</c:v>
                </c:pt>
                <c:pt idx="3">
                  <c:v>2469</c:v>
                </c:pt>
                <c:pt idx="4">
                  <c:v>2596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FF-4C1B-9FF3-E5E9DCAB86EF}"/>
            </c:ext>
          </c:extLst>
        </c:ser>
        <c:ser>
          <c:idx val="2"/>
          <c:order val="2"/>
          <c:tx>
            <c:strRef>
              <c:f>'Table 9.72'!$S$11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9.72'!$U$2:$Y$2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9.72'!$U$11:$Y$11</c:f>
              <c:numCache>
                <c:formatCode>#,##0</c:formatCode>
                <c:ptCount val="5"/>
                <c:pt idx="1">
                  <c:v>2538</c:v>
                </c:pt>
                <c:pt idx="2">
                  <c:v>3030</c:v>
                </c:pt>
                <c:pt idx="3">
                  <c:v>3483</c:v>
                </c:pt>
                <c:pt idx="4">
                  <c:v>3397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FF-4C1B-9FF3-E5E9DCAB86EF}"/>
            </c:ext>
          </c:extLst>
        </c:ser>
        <c:ser>
          <c:idx val="3"/>
          <c:order val="3"/>
          <c:tx>
            <c:strRef>
              <c:f>'Table 9.72'!$S$12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9.72'!$U$2:$Y$2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9.72'!$U$12:$Y$12</c:f>
              <c:numCache>
                <c:formatCode>#,##0</c:formatCode>
                <c:ptCount val="5"/>
                <c:pt idx="1">
                  <c:v>169</c:v>
                </c:pt>
                <c:pt idx="2">
                  <c:v>179</c:v>
                </c:pt>
                <c:pt idx="3">
                  <c:v>165</c:v>
                </c:pt>
                <c:pt idx="4">
                  <c:v>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1FF-4C1B-9FF3-E5E9DCAB86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9.72'!$S$1</c:f>
              <c:strCache>
                <c:ptCount val="1"/>
                <c:pt idx="0">
                  <c:v>Weipa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9.72'!$AB$15:$AB$33</c:f>
              <c:numCache>
                <c:formatCode>0.0%</c:formatCode>
                <c:ptCount val="19"/>
                <c:pt idx="0">
                  <c:v>1.3197690404179268E-2</c:v>
                </c:pt>
                <c:pt idx="1">
                  <c:v>0.23508386032444323</c:v>
                </c:pt>
                <c:pt idx="2">
                  <c:v>8.1385757492438829E-2</c:v>
                </c:pt>
                <c:pt idx="3">
                  <c:v>5.2240857849876268E-3</c:v>
                </c:pt>
                <c:pt idx="4">
                  <c:v>6.0214462469067913E-2</c:v>
                </c:pt>
                <c:pt idx="5">
                  <c:v>1.0998075336816057E-2</c:v>
                </c:pt>
                <c:pt idx="6">
                  <c:v>5.6365136101182295E-2</c:v>
                </c:pt>
                <c:pt idx="7">
                  <c:v>9.8432774264503711E-2</c:v>
                </c:pt>
                <c:pt idx="8">
                  <c:v>3.7943359912015397E-2</c:v>
                </c:pt>
                <c:pt idx="9">
                  <c:v>1.0998075336816058E-3</c:v>
                </c:pt>
                <c:pt idx="10">
                  <c:v>1.347264228759967E-2</c:v>
                </c:pt>
                <c:pt idx="11">
                  <c:v>1.2372834753918064E-2</c:v>
                </c:pt>
                <c:pt idx="12">
                  <c:v>3.8218311795435798E-2</c:v>
                </c:pt>
                <c:pt idx="13">
                  <c:v>0.10063238933186693</c:v>
                </c:pt>
                <c:pt idx="14">
                  <c:v>3.271927412702777E-2</c:v>
                </c:pt>
                <c:pt idx="15">
                  <c:v>7.8636238658234811E-2</c:v>
                </c:pt>
                <c:pt idx="16">
                  <c:v>6.8463018971679959E-2</c:v>
                </c:pt>
                <c:pt idx="17">
                  <c:v>2.474566950783613E-3</c:v>
                </c:pt>
                <c:pt idx="18">
                  <c:v>4.0692878746219414E-2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B7-4611-B781-4BA0E7831D0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B7-4611-B781-4BA0E7831D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9.72'!$S$63:$S$79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9.72'!$Y$44:$Y$60</c:f>
              <c:numCache>
                <c:formatCode>#,##0</c:formatCode>
                <c:ptCount val="17"/>
                <c:pt idx="0">
                  <c:v>4</c:v>
                </c:pt>
                <c:pt idx="1">
                  <c:v>48</c:v>
                </c:pt>
                <c:pt idx="2">
                  <c:v>96</c:v>
                </c:pt>
                <c:pt idx="3">
                  <c:v>182</c:v>
                </c:pt>
                <c:pt idx="4">
                  <c:v>260</c:v>
                </c:pt>
                <c:pt idx="5">
                  <c:v>244</c:v>
                </c:pt>
                <c:pt idx="6">
                  <c:v>209</c:v>
                </c:pt>
                <c:pt idx="7">
                  <c:v>209</c:v>
                </c:pt>
                <c:pt idx="8">
                  <c:v>206</c:v>
                </c:pt>
                <c:pt idx="9">
                  <c:v>182</c:v>
                </c:pt>
                <c:pt idx="10">
                  <c:v>130</c:v>
                </c:pt>
                <c:pt idx="11">
                  <c:v>71</c:v>
                </c:pt>
                <c:pt idx="12">
                  <c:v>16</c:v>
                </c:pt>
                <c:pt idx="13">
                  <c:v>10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5D-4012-A216-FA27DF1354DC}"/>
            </c:ext>
          </c:extLst>
        </c:ser>
        <c:ser>
          <c:idx val="1"/>
          <c:order val="1"/>
          <c:tx>
            <c:strRef>
              <c:f>'Table 9.72'!$S$62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9.72'!$S$63:$S$79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9.72'!$Y$63:$Y$79</c:f>
              <c:numCache>
                <c:formatCode>#,##0</c:formatCode>
                <c:ptCount val="17"/>
                <c:pt idx="0">
                  <c:v>6</c:v>
                </c:pt>
                <c:pt idx="1">
                  <c:v>60</c:v>
                </c:pt>
                <c:pt idx="2">
                  <c:v>137</c:v>
                </c:pt>
                <c:pt idx="3">
                  <c:v>129</c:v>
                </c:pt>
                <c:pt idx="4">
                  <c:v>205</c:v>
                </c:pt>
                <c:pt idx="5">
                  <c:v>241</c:v>
                </c:pt>
                <c:pt idx="6">
                  <c:v>236</c:v>
                </c:pt>
                <c:pt idx="7">
                  <c:v>183</c:v>
                </c:pt>
                <c:pt idx="8">
                  <c:v>213</c:v>
                </c:pt>
                <c:pt idx="9">
                  <c:v>145</c:v>
                </c:pt>
                <c:pt idx="10">
                  <c:v>99</c:v>
                </c:pt>
                <c:pt idx="11">
                  <c:v>38</c:v>
                </c:pt>
                <c:pt idx="12">
                  <c:v>9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5D-4012-A216-FA27DF1354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9.72'!$S$83:$S$90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9.72'!$Y$83:$Y$90</c:f>
              <c:numCache>
                <c:formatCode>#,##0</c:formatCode>
                <c:ptCount val="8"/>
                <c:pt idx="0">
                  <c:v>77</c:v>
                </c:pt>
                <c:pt idx="1">
                  <c:v>101</c:v>
                </c:pt>
                <c:pt idx="2">
                  <c:v>524</c:v>
                </c:pt>
                <c:pt idx="3">
                  <c:v>38</c:v>
                </c:pt>
                <c:pt idx="4">
                  <c:v>22</c:v>
                </c:pt>
                <c:pt idx="5">
                  <c:v>19</c:v>
                </c:pt>
                <c:pt idx="6">
                  <c:v>354</c:v>
                </c:pt>
                <c:pt idx="7">
                  <c:v>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13-4289-BFB5-0B2FA2CC6665}"/>
            </c:ext>
          </c:extLst>
        </c:ser>
        <c:ser>
          <c:idx val="1"/>
          <c:order val="1"/>
          <c:tx>
            <c:strRef>
              <c:f>'Table 9.72'!$S$92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9.72'!$S$83:$S$90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9.72'!$Y$93:$Y$100</c:f>
              <c:numCache>
                <c:formatCode>#,##0</c:formatCode>
                <c:ptCount val="8"/>
                <c:pt idx="0">
                  <c:v>82</c:v>
                </c:pt>
                <c:pt idx="1">
                  <c:v>235</c:v>
                </c:pt>
                <c:pt idx="2">
                  <c:v>55</c:v>
                </c:pt>
                <c:pt idx="3">
                  <c:v>134</c:v>
                </c:pt>
                <c:pt idx="4">
                  <c:v>194</c:v>
                </c:pt>
                <c:pt idx="5">
                  <c:v>105</c:v>
                </c:pt>
                <c:pt idx="6">
                  <c:v>176</c:v>
                </c:pt>
                <c:pt idx="7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13-4289-BFB5-0B2FA2CC6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9.72'!$S$1</c:f>
              <c:strCache>
                <c:ptCount val="1"/>
                <c:pt idx="0">
                  <c:v>Weipa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9.72'!$U$8:$Y$8</c:f>
              <c:numCache>
                <c:formatCode>#,##0</c:formatCode>
                <c:ptCount val="5"/>
                <c:pt idx="1">
                  <c:v>70537.399999999994</c:v>
                </c:pt>
                <c:pt idx="2">
                  <c:v>67157.45</c:v>
                </c:pt>
                <c:pt idx="3">
                  <c:v>71085.39</c:v>
                </c:pt>
                <c:pt idx="4">
                  <c:v>79328.06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D5-4354-BC9D-69E55D5965C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D5-4354-BC9D-69E55D596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9.72'!$S$4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9.72'!$V$4:$Z$4</c:f>
              <c:numCache>
                <c:formatCode>#,##0</c:formatCode>
                <c:ptCount val="5"/>
                <c:pt idx="0">
                  <c:v>2710</c:v>
                </c:pt>
                <c:pt idx="1">
                  <c:v>3209</c:v>
                </c:pt>
                <c:pt idx="2">
                  <c:v>3644</c:v>
                </c:pt>
                <c:pt idx="3">
                  <c:v>3571</c:v>
                </c:pt>
                <c:pt idx="4">
                  <c:v>3639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63-49FD-B4C1-CF05EE5D472A}"/>
            </c:ext>
          </c:extLst>
        </c:ser>
        <c:ser>
          <c:idx val="1"/>
          <c:order val="1"/>
          <c:tx>
            <c:strRef>
              <c:f>'Table 9.72'!$S$7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9.72'!$V$7:$Z$7</c:f>
              <c:numCache>
                <c:formatCode>#,##0</c:formatCode>
                <c:ptCount val="5"/>
                <c:pt idx="0">
                  <c:v>2057</c:v>
                </c:pt>
                <c:pt idx="1">
                  <c:v>2270</c:v>
                </c:pt>
                <c:pt idx="2">
                  <c:v>2469</c:v>
                </c:pt>
                <c:pt idx="3">
                  <c:v>2596</c:v>
                </c:pt>
                <c:pt idx="4">
                  <c:v>2642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63-49FD-B4C1-CF05EE5D472A}"/>
            </c:ext>
          </c:extLst>
        </c:ser>
        <c:ser>
          <c:idx val="2"/>
          <c:order val="2"/>
          <c:tx>
            <c:strRef>
              <c:f>'Table 9.72'!$S$11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9.72'!$V$11:$Z$11</c:f>
              <c:numCache>
                <c:formatCode>#,##0</c:formatCode>
                <c:ptCount val="5"/>
                <c:pt idx="0">
                  <c:v>2538</c:v>
                </c:pt>
                <c:pt idx="1">
                  <c:v>3030</c:v>
                </c:pt>
                <c:pt idx="2">
                  <c:v>3483</c:v>
                </c:pt>
                <c:pt idx="3">
                  <c:v>3397</c:v>
                </c:pt>
                <c:pt idx="4">
                  <c:v>3453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63-49FD-B4C1-CF05EE5D472A}"/>
            </c:ext>
          </c:extLst>
        </c:ser>
        <c:ser>
          <c:idx val="3"/>
          <c:order val="3"/>
          <c:tx>
            <c:strRef>
              <c:f>'Table 9.72'!$S$12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9.72'!$V$12:$Z$12</c:f>
              <c:numCache>
                <c:formatCode>#,##0</c:formatCode>
                <c:ptCount val="5"/>
                <c:pt idx="0">
                  <c:v>169</c:v>
                </c:pt>
                <c:pt idx="1">
                  <c:v>179</c:v>
                </c:pt>
                <c:pt idx="2">
                  <c:v>165</c:v>
                </c:pt>
                <c:pt idx="3">
                  <c:v>173</c:v>
                </c:pt>
                <c:pt idx="4">
                  <c:v>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863-49FD-B4C1-CF05EE5D47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9.72'!$S$1</c:f>
              <c:strCache>
                <c:ptCount val="1"/>
                <c:pt idx="0">
                  <c:v>Weipa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9.72'!$AB$15:$AB$33</c:f>
              <c:numCache>
                <c:formatCode>0.0%</c:formatCode>
                <c:ptCount val="19"/>
                <c:pt idx="0">
                  <c:v>1.3197690404179268E-2</c:v>
                </c:pt>
                <c:pt idx="1">
                  <c:v>0.23508386032444323</c:v>
                </c:pt>
                <c:pt idx="2">
                  <c:v>8.1385757492438829E-2</c:v>
                </c:pt>
                <c:pt idx="3">
                  <c:v>5.2240857849876268E-3</c:v>
                </c:pt>
                <c:pt idx="4">
                  <c:v>6.0214462469067913E-2</c:v>
                </c:pt>
                <c:pt idx="5">
                  <c:v>1.0998075336816057E-2</c:v>
                </c:pt>
                <c:pt idx="6">
                  <c:v>5.6365136101182295E-2</c:v>
                </c:pt>
                <c:pt idx="7">
                  <c:v>9.8432774264503711E-2</c:v>
                </c:pt>
                <c:pt idx="8">
                  <c:v>3.7943359912015397E-2</c:v>
                </c:pt>
                <c:pt idx="9">
                  <c:v>1.0998075336816058E-3</c:v>
                </c:pt>
                <c:pt idx="10">
                  <c:v>1.347264228759967E-2</c:v>
                </c:pt>
                <c:pt idx="11">
                  <c:v>1.2372834753918064E-2</c:v>
                </c:pt>
                <c:pt idx="12">
                  <c:v>3.8218311795435798E-2</c:v>
                </c:pt>
                <c:pt idx="13">
                  <c:v>0.10063238933186693</c:v>
                </c:pt>
                <c:pt idx="14">
                  <c:v>3.271927412702777E-2</c:v>
                </c:pt>
                <c:pt idx="15">
                  <c:v>7.8636238658234811E-2</c:v>
                </c:pt>
                <c:pt idx="16">
                  <c:v>6.8463018971679959E-2</c:v>
                </c:pt>
                <c:pt idx="17">
                  <c:v>2.474566950783613E-3</c:v>
                </c:pt>
                <c:pt idx="18">
                  <c:v>4.0692878746219414E-2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FF-4BA0-95D4-A1D19E55F69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FF-4BA0-95D4-A1D19E55F6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9.72'!$S$63:$S$79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9.72'!$Z$44:$Z$60</c:f>
              <c:numCache>
                <c:formatCode>#,##0</c:formatCode>
                <c:ptCount val="17"/>
                <c:pt idx="0">
                  <c:v>5</c:v>
                </c:pt>
                <c:pt idx="1">
                  <c:v>57</c:v>
                </c:pt>
                <c:pt idx="2">
                  <c:v>110</c:v>
                </c:pt>
                <c:pt idx="3">
                  <c:v>178</c:v>
                </c:pt>
                <c:pt idx="4">
                  <c:v>275</c:v>
                </c:pt>
                <c:pt idx="5">
                  <c:v>230</c:v>
                </c:pt>
                <c:pt idx="6">
                  <c:v>235</c:v>
                </c:pt>
                <c:pt idx="7">
                  <c:v>202</c:v>
                </c:pt>
                <c:pt idx="8">
                  <c:v>187</c:v>
                </c:pt>
                <c:pt idx="9">
                  <c:v>189</c:v>
                </c:pt>
                <c:pt idx="10">
                  <c:v>148</c:v>
                </c:pt>
                <c:pt idx="11">
                  <c:v>85</c:v>
                </c:pt>
                <c:pt idx="12">
                  <c:v>18</c:v>
                </c:pt>
                <c:pt idx="13">
                  <c:v>14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90-40AC-8012-ED33921DFC87}"/>
            </c:ext>
          </c:extLst>
        </c:ser>
        <c:ser>
          <c:idx val="1"/>
          <c:order val="1"/>
          <c:tx>
            <c:strRef>
              <c:f>'Table 9.72'!$S$62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9.72'!$S$63:$S$79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9.72'!$Z$63:$Z$79</c:f>
              <c:numCache>
                <c:formatCode>#,##0</c:formatCode>
                <c:ptCount val="17"/>
                <c:pt idx="0">
                  <c:v>8</c:v>
                </c:pt>
                <c:pt idx="1">
                  <c:v>65</c:v>
                </c:pt>
                <c:pt idx="2">
                  <c:v>134</c:v>
                </c:pt>
                <c:pt idx="3">
                  <c:v>174</c:v>
                </c:pt>
                <c:pt idx="4">
                  <c:v>206</c:v>
                </c:pt>
                <c:pt idx="5">
                  <c:v>244</c:v>
                </c:pt>
                <c:pt idx="6">
                  <c:v>198</c:v>
                </c:pt>
                <c:pt idx="7">
                  <c:v>191</c:v>
                </c:pt>
                <c:pt idx="8">
                  <c:v>211</c:v>
                </c:pt>
                <c:pt idx="9">
                  <c:v>121</c:v>
                </c:pt>
                <c:pt idx="10">
                  <c:v>103</c:v>
                </c:pt>
                <c:pt idx="11">
                  <c:v>40</c:v>
                </c:pt>
                <c:pt idx="12">
                  <c:v>14</c:v>
                </c:pt>
                <c:pt idx="13">
                  <c:v>7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90-40AC-8012-ED33921DFC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9.72'!$Z$83:$Z$90</c:f>
              <c:numCache>
                <c:formatCode>#,##0</c:formatCode>
                <c:ptCount val="8"/>
                <c:pt idx="0">
                  <c:v>77</c:v>
                </c:pt>
                <c:pt idx="1">
                  <c:v>107</c:v>
                </c:pt>
                <c:pt idx="2">
                  <c:v>576</c:v>
                </c:pt>
                <c:pt idx="3">
                  <c:v>52</c:v>
                </c:pt>
                <c:pt idx="4">
                  <c:v>20</c:v>
                </c:pt>
                <c:pt idx="5">
                  <c:v>23</c:v>
                </c:pt>
                <c:pt idx="6">
                  <c:v>331</c:v>
                </c:pt>
                <c:pt idx="7">
                  <c:v>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DC-4682-868F-F1E6BF06F326}"/>
            </c:ext>
          </c:extLst>
        </c:ser>
        <c:ser>
          <c:idx val="1"/>
          <c:order val="1"/>
          <c:tx>
            <c:strRef>
              <c:f>'Table 9.72'!$S$92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9.72'!$S$83:$S$90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9.72'!$Z$93:$Z$100</c:f>
              <c:numCache>
                <c:formatCode>#,##0</c:formatCode>
                <c:ptCount val="8"/>
                <c:pt idx="0">
                  <c:v>80</c:v>
                </c:pt>
                <c:pt idx="1">
                  <c:v>245</c:v>
                </c:pt>
                <c:pt idx="2">
                  <c:v>61</c:v>
                </c:pt>
                <c:pt idx="3">
                  <c:v>159</c:v>
                </c:pt>
                <c:pt idx="4">
                  <c:v>186</c:v>
                </c:pt>
                <c:pt idx="5">
                  <c:v>105</c:v>
                </c:pt>
                <c:pt idx="6">
                  <c:v>174</c:v>
                </c:pt>
                <c:pt idx="7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DC-4682-868F-F1E6BF06F3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9.8'!$S$1</c:f>
              <c:strCache>
                <c:ptCount val="1"/>
                <c:pt idx="0">
                  <c:v>Brisbane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9.8'!$AB$15:$AB$33</c:f>
              <c:numCache>
                <c:formatCode>0.0%</c:formatCode>
                <c:ptCount val="19"/>
                <c:pt idx="0">
                  <c:v>7.216983268905533E-3</c:v>
                </c:pt>
                <c:pt idx="1">
                  <c:v>8.5467504228074406E-3</c:v>
                </c:pt>
                <c:pt idx="2">
                  <c:v>4.3762457719255861E-2</c:v>
                </c:pt>
                <c:pt idx="3">
                  <c:v>6.5799408069582028E-3</c:v>
                </c:pt>
                <c:pt idx="4">
                  <c:v>5.3321869714906982E-2</c:v>
                </c:pt>
                <c:pt idx="5">
                  <c:v>3.3969935370862528E-2</c:v>
                </c:pt>
                <c:pt idx="6">
                  <c:v>7.7990041374728189E-2</c:v>
                </c:pt>
                <c:pt idx="7">
                  <c:v>8.3481819280019326E-2</c:v>
                </c:pt>
                <c:pt idx="8">
                  <c:v>3.8734069219618264E-2</c:v>
                </c:pt>
                <c:pt idx="9">
                  <c:v>1.3445842896834984E-2</c:v>
                </c:pt>
                <c:pt idx="10">
                  <c:v>4.0487587581541438E-2</c:v>
                </c:pt>
                <c:pt idx="11">
                  <c:v>2.1233804964967382E-2</c:v>
                </c:pt>
                <c:pt idx="12">
                  <c:v>0.10722509966175404</c:v>
                </c:pt>
                <c:pt idx="13">
                  <c:v>0.10199097004107273</c:v>
                </c:pt>
                <c:pt idx="14">
                  <c:v>5.3723914290891517E-2</c:v>
                </c:pt>
                <c:pt idx="15">
                  <c:v>9.3446107151485866E-2</c:v>
                </c:pt>
                <c:pt idx="16">
                  <c:v>0.12591828491181445</c:v>
                </c:pt>
                <c:pt idx="17">
                  <c:v>2.2729675042280743E-2</c:v>
                </c:pt>
                <c:pt idx="18">
                  <c:v>3.6819166767335106E-2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B2-48A9-8F2C-5CDCB36FE9A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B2-48A9-8F2C-5CDCB36FE9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9.72'!$S$1</c:f>
              <c:strCache>
                <c:ptCount val="1"/>
                <c:pt idx="0">
                  <c:v>Weipa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9.72'!$V$8:$Z$8</c:f>
              <c:numCache>
                <c:formatCode>#,##0</c:formatCode>
                <c:ptCount val="5"/>
                <c:pt idx="0">
                  <c:v>70537.399999999994</c:v>
                </c:pt>
                <c:pt idx="1">
                  <c:v>67157.45</c:v>
                </c:pt>
                <c:pt idx="2">
                  <c:v>71085.39</c:v>
                </c:pt>
                <c:pt idx="3">
                  <c:v>79328.06</c:v>
                </c:pt>
                <c:pt idx="4">
                  <c:v>73861.59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10-4A51-87F9-F410F6A95A9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42360.26</c:v>
                </c:pt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10-4A51-87F9-F410F6A95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9.73'!$S$4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9.73'!$U$2:$Y$2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9.73'!$U$4:$Y$4</c:f>
              <c:numCache>
                <c:formatCode>#,##0</c:formatCode>
                <c:ptCount val="5"/>
                <c:pt idx="1">
                  <c:v>22121</c:v>
                </c:pt>
                <c:pt idx="2">
                  <c:v>24201</c:v>
                </c:pt>
                <c:pt idx="3">
                  <c:v>27309</c:v>
                </c:pt>
                <c:pt idx="4">
                  <c:v>25428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82-4759-97A7-82DC8BAD057F}"/>
            </c:ext>
          </c:extLst>
        </c:ser>
        <c:ser>
          <c:idx val="1"/>
          <c:order val="1"/>
          <c:tx>
            <c:strRef>
              <c:f>'Table 9.73'!$S$7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9.73'!$U$2:$Y$2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9.73'!$U$7:$Y$7</c:f>
              <c:numCache>
                <c:formatCode>#,##0</c:formatCode>
                <c:ptCount val="5"/>
                <c:pt idx="1">
                  <c:v>15492</c:v>
                </c:pt>
                <c:pt idx="2">
                  <c:v>16485</c:v>
                </c:pt>
                <c:pt idx="3">
                  <c:v>18514</c:v>
                </c:pt>
                <c:pt idx="4">
                  <c:v>17356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82-4759-97A7-82DC8BAD057F}"/>
            </c:ext>
          </c:extLst>
        </c:ser>
        <c:ser>
          <c:idx val="2"/>
          <c:order val="2"/>
          <c:tx>
            <c:strRef>
              <c:f>'Table 9.73'!$S$11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9.73'!$U$2:$Y$2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9.73'!$U$11:$Y$11</c:f>
              <c:numCache>
                <c:formatCode>#,##0</c:formatCode>
                <c:ptCount val="5"/>
                <c:pt idx="1">
                  <c:v>18437</c:v>
                </c:pt>
                <c:pt idx="2">
                  <c:v>20070</c:v>
                </c:pt>
                <c:pt idx="3">
                  <c:v>22166</c:v>
                </c:pt>
                <c:pt idx="4">
                  <c:v>21145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82-4759-97A7-82DC8BAD057F}"/>
            </c:ext>
          </c:extLst>
        </c:ser>
        <c:ser>
          <c:idx val="3"/>
          <c:order val="3"/>
          <c:tx>
            <c:strRef>
              <c:f>'Table 9.73'!$S$12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9.73'!$U$2:$Y$2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9.73'!$U$12:$Y$12</c:f>
              <c:numCache>
                <c:formatCode>#,##0</c:formatCode>
                <c:ptCount val="5"/>
                <c:pt idx="1">
                  <c:v>3683</c:v>
                </c:pt>
                <c:pt idx="2">
                  <c:v>4131</c:v>
                </c:pt>
                <c:pt idx="3">
                  <c:v>5141</c:v>
                </c:pt>
                <c:pt idx="4">
                  <c:v>4285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882-4759-97A7-82DC8BAD05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9.73'!$S$1</c:f>
              <c:strCache>
                <c:ptCount val="1"/>
                <c:pt idx="0">
                  <c:v>Western Downs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9.73'!$AB$15:$AB$33</c:f>
              <c:numCache>
                <c:formatCode>0.0%</c:formatCode>
                <c:ptCount val="19"/>
                <c:pt idx="0">
                  <c:v>0.13137617506549545</c:v>
                </c:pt>
                <c:pt idx="1">
                  <c:v>3.3132994298042839E-2</c:v>
                </c:pt>
                <c:pt idx="2">
                  <c:v>4.0530127908768684E-2</c:v>
                </c:pt>
                <c:pt idx="3">
                  <c:v>1.4678687008784096E-2</c:v>
                </c:pt>
                <c:pt idx="4">
                  <c:v>8.0020033903529048E-2</c:v>
                </c:pt>
                <c:pt idx="5">
                  <c:v>4.2494991524117738E-2</c:v>
                </c:pt>
                <c:pt idx="6">
                  <c:v>8.4720295885344424E-2</c:v>
                </c:pt>
                <c:pt idx="7">
                  <c:v>5.7828633071351519E-2</c:v>
                </c:pt>
                <c:pt idx="8">
                  <c:v>4.0992448759439054E-2</c:v>
                </c:pt>
                <c:pt idx="9">
                  <c:v>2.2345507782400987E-3</c:v>
                </c:pt>
                <c:pt idx="10">
                  <c:v>2.2961935583294808E-2</c:v>
                </c:pt>
                <c:pt idx="11">
                  <c:v>1.9533055940822931E-2</c:v>
                </c:pt>
                <c:pt idx="12">
                  <c:v>3.8680844506087227E-2</c:v>
                </c:pt>
                <c:pt idx="13">
                  <c:v>5.4014486053321008E-2</c:v>
                </c:pt>
                <c:pt idx="14">
                  <c:v>4.6463245492371706E-2</c:v>
                </c:pt>
                <c:pt idx="15">
                  <c:v>6.5611034057636006E-2</c:v>
                </c:pt>
                <c:pt idx="16">
                  <c:v>7.5627985822160584E-2</c:v>
                </c:pt>
                <c:pt idx="17">
                  <c:v>6.3183849591616579E-3</c:v>
                </c:pt>
                <c:pt idx="18">
                  <c:v>3.8102943442749268E-2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2D-4D45-934D-76054A04458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2D-4D45-934D-76054A0445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9.73'!$S$63:$S$79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9.73'!$Y$44:$Y$60</c:f>
              <c:numCache>
                <c:formatCode>#,##0</c:formatCode>
                <c:ptCount val="17"/>
                <c:pt idx="0">
                  <c:v>68</c:v>
                </c:pt>
                <c:pt idx="1">
                  <c:v>494</c:v>
                </c:pt>
                <c:pt idx="2">
                  <c:v>1003</c:v>
                </c:pt>
                <c:pt idx="3">
                  <c:v>1239</c:v>
                </c:pt>
                <c:pt idx="4">
                  <c:v>1491</c:v>
                </c:pt>
                <c:pt idx="5">
                  <c:v>1350</c:v>
                </c:pt>
                <c:pt idx="6">
                  <c:v>1292</c:v>
                </c:pt>
                <c:pt idx="7">
                  <c:v>1137</c:v>
                </c:pt>
                <c:pt idx="8">
                  <c:v>1315</c:v>
                </c:pt>
                <c:pt idx="9">
                  <c:v>1208</c:v>
                </c:pt>
                <c:pt idx="10">
                  <c:v>1102</c:v>
                </c:pt>
                <c:pt idx="11">
                  <c:v>841</c:v>
                </c:pt>
                <c:pt idx="12">
                  <c:v>513</c:v>
                </c:pt>
                <c:pt idx="13">
                  <c:v>269</c:v>
                </c:pt>
                <c:pt idx="14">
                  <c:v>111</c:v>
                </c:pt>
                <c:pt idx="15">
                  <c:v>59</c:v>
                </c:pt>
                <c:pt idx="16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C3-4F83-B59E-3C70C83B5228}"/>
            </c:ext>
          </c:extLst>
        </c:ser>
        <c:ser>
          <c:idx val="1"/>
          <c:order val="1"/>
          <c:tx>
            <c:strRef>
              <c:f>'Table 9.73'!$S$62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9.73'!$S$63:$S$79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9.73'!$Y$63:$Y$79</c:f>
              <c:numCache>
                <c:formatCode>#,##0</c:formatCode>
                <c:ptCount val="17"/>
                <c:pt idx="0">
                  <c:v>58</c:v>
                </c:pt>
                <c:pt idx="1">
                  <c:v>402</c:v>
                </c:pt>
                <c:pt idx="2">
                  <c:v>868</c:v>
                </c:pt>
                <c:pt idx="3">
                  <c:v>1131</c:v>
                </c:pt>
                <c:pt idx="4">
                  <c:v>1158</c:v>
                </c:pt>
                <c:pt idx="5">
                  <c:v>1184</c:v>
                </c:pt>
                <c:pt idx="6">
                  <c:v>1181</c:v>
                </c:pt>
                <c:pt idx="7">
                  <c:v>1080</c:v>
                </c:pt>
                <c:pt idx="8">
                  <c:v>1288</c:v>
                </c:pt>
                <c:pt idx="9">
                  <c:v>1099</c:v>
                </c:pt>
                <c:pt idx="10">
                  <c:v>1071</c:v>
                </c:pt>
                <c:pt idx="11">
                  <c:v>698</c:v>
                </c:pt>
                <c:pt idx="12">
                  <c:v>340</c:v>
                </c:pt>
                <c:pt idx="13">
                  <c:v>158</c:v>
                </c:pt>
                <c:pt idx="14">
                  <c:v>78</c:v>
                </c:pt>
                <c:pt idx="15">
                  <c:v>49</c:v>
                </c:pt>
                <c:pt idx="1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C3-4F83-B59E-3C70C83B52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9.73'!$S$83:$S$90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9.73'!$Y$83:$Y$90</c:f>
              <c:numCache>
                <c:formatCode>#,##0</c:formatCode>
                <c:ptCount val="8"/>
                <c:pt idx="0">
                  <c:v>901</c:v>
                </c:pt>
                <c:pt idx="1">
                  <c:v>556</c:v>
                </c:pt>
                <c:pt idx="2">
                  <c:v>1855</c:v>
                </c:pt>
                <c:pt idx="3">
                  <c:v>261</c:v>
                </c:pt>
                <c:pt idx="4">
                  <c:v>202</c:v>
                </c:pt>
                <c:pt idx="5">
                  <c:v>393</c:v>
                </c:pt>
                <c:pt idx="6">
                  <c:v>1293</c:v>
                </c:pt>
                <c:pt idx="7">
                  <c:v>1631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8F-4C32-BA47-A3EE1987EE3C}"/>
            </c:ext>
          </c:extLst>
        </c:ser>
        <c:ser>
          <c:idx val="1"/>
          <c:order val="1"/>
          <c:tx>
            <c:strRef>
              <c:f>'Table 9.73'!$S$92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9.73'!$S$83:$S$90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9.73'!$Y$93:$Y$100</c:f>
              <c:numCache>
                <c:formatCode>#,##0</c:formatCode>
                <c:ptCount val="8"/>
                <c:pt idx="0">
                  <c:v>549</c:v>
                </c:pt>
                <c:pt idx="1">
                  <c:v>1214</c:v>
                </c:pt>
                <c:pt idx="2">
                  <c:v>264</c:v>
                </c:pt>
                <c:pt idx="3">
                  <c:v>1144</c:v>
                </c:pt>
                <c:pt idx="4">
                  <c:v>1425</c:v>
                </c:pt>
                <c:pt idx="5">
                  <c:v>815</c:v>
                </c:pt>
                <c:pt idx="6">
                  <c:v>120</c:v>
                </c:pt>
                <c:pt idx="7">
                  <c:v>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8F-4C32-BA47-A3EE1987EE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9.73'!$S$1</c:f>
              <c:strCache>
                <c:ptCount val="1"/>
                <c:pt idx="0">
                  <c:v>Western Downs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9.73'!$U$8:$Y$8</c:f>
              <c:numCache>
                <c:formatCode>#,##0</c:formatCode>
                <c:ptCount val="5"/>
                <c:pt idx="1">
                  <c:v>41036.81</c:v>
                </c:pt>
                <c:pt idx="2">
                  <c:v>40978.11</c:v>
                </c:pt>
                <c:pt idx="3">
                  <c:v>42033.96</c:v>
                </c:pt>
                <c:pt idx="4">
                  <c:v>43053.82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C9-4B95-A7CE-67074FD285D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C9-4B95-A7CE-67074FD285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9.73'!$S$4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9.73'!$V$4:$Z$4</c:f>
              <c:numCache>
                <c:formatCode>#,##0</c:formatCode>
                <c:ptCount val="5"/>
                <c:pt idx="0">
                  <c:v>22121</c:v>
                </c:pt>
                <c:pt idx="1">
                  <c:v>24201</c:v>
                </c:pt>
                <c:pt idx="2">
                  <c:v>27309</c:v>
                </c:pt>
                <c:pt idx="3">
                  <c:v>25428</c:v>
                </c:pt>
                <c:pt idx="4">
                  <c:v>25951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65-446E-B49D-17E25C12C9D2}"/>
            </c:ext>
          </c:extLst>
        </c:ser>
        <c:ser>
          <c:idx val="1"/>
          <c:order val="1"/>
          <c:tx>
            <c:strRef>
              <c:f>'Table 9.73'!$S$7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9.73'!$V$7:$Z$7</c:f>
              <c:numCache>
                <c:formatCode>#,##0</c:formatCode>
                <c:ptCount val="5"/>
                <c:pt idx="0">
                  <c:v>15492</c:v>
                </c:pt>
                <c:pt idx="1">
                  <c:v>16485</c:v>
                </c:pt>
                <c:pt idx="2">
                  <c:v>18514</c:v>
                </c:pt>
                <c:pt idx="3">
                  <c:v>17356</c:v>
                </c:pt>
                <c:pt idx="4">
                  <c:v>18286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65-446E-B49D-17E25C12C9D2}"/>
            </c:ext>
          </c:extLst>
        </c:ser>
        <c:ser>
          <c:idx val="2"/>
          <c:order val="2"/>
          <c:tx>
            <c:strRef>
              <c:f>'Table 9.73'!$S$11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9.73'!$V$11:$Z$11</c:f>
              <c:numCache>
                <c:formatCode>#,##0</c:formatCode>
                <c:ptCount val="5"/>
                <c:pt idx="0">
                  <c:v>18437</c:v>
                </c:pt>
                <c:pt idx="1">
                  <c:v>20070</c:v>
                </c:pt>
                <c:pt idx="2">
                  <c:v>22166</c:v>
                </c:pt>
                <c:pt idx="3">
                  <c:v>21145</c:v>
                </c:pt>
                <c:pt idx="4">
                  <c:v>21123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65-446E-B49D-17E25C12C9D2}"/>
            </c:ext>
          </c:extLst>
        </c:ser>
        <c:ser>
          <c:idx val="3"/>
          <c:order val="3"/>
          <c:tx>
            <c:strRef>
              <c:f>'Table 9.73'!$S$12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9.73'!$V$12:$Z$12</c:f>
              <c:numCache>
                <c:formatCode>#,##0</c:formatCode>
                <c:ptCount val="5"/>
                <c:pt idx="0">
                  <c:v>3683</c:v>
                </c:pt>
                <c:pt idx="1">
                  <c:v>4131</c:v>
                </c:pt>
                <c:pt idx="2">
                  <c:v>5141</c:v>
                </c:pt>
                <c:pt idx="3">
                  <c:v>4285</c:v>
                </c:pt>
                <c:pt idx="4">
                  <c:v>4834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B65-446E-B49D-17E25C12C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9.73'!$S$1</c:f>
              <c:strCache>
                <c:ptCount val="1"/>
                <c:pt idx="0">
                  <c:v>Western Downs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9.73'!$AB$15:$AB$33</c:f>
              <c:numCache>
                <c:formatCode>0.0%</c:formatCode>
                <c:ptCount val="19"/>
                <c:pt idx="0">
                  <c:v>0.13137617506549545</c:v>
                </c:pt>
                <c:pt idx="1">
                  <c:v>3.3132994298042839E-2</c:v>
                </c:pt>
                <c:pt idx="2">
                  <c:v>4.0530127908768684E-2</c:v>
                </c:pt>
                <c:pt idx="3">
                  <c:v>1.4678687008784096E-2</c:v>
                </c:pt>
                <c:pt idx="4">
                  <c:v>8.0020033903529048E-2</c:v>
                </c:pt>
                <c:pt idx="5">
                  <c:v>4.2494991524117738E-2</c:v>
                </c:pt>
                <c:pt idx="6">
                  <c:v>8.4720295885344424E-2</c:v>
                </c:pt>
                <c:pt idx="7">
                  <c:v>5.7828633071351519E-2</c:v>
                </c:pt>
                <c:pt idx="8">
                  <c:v>4.0992448759439054E-2</c:v>
                </c:pt>
                <c:pt idx="9">
                  <c:v>2.2345507782400987E-3</c:v>
                </c:pt>
                <c:pt idx="10">
                  <c:v>2.2961935583294808E-2</c:v>
                </c:pt>
                <c:pt idx="11">
                  <c:v>1.9533055940822931E-2</c:v>
                </c:pt>
                <c:pt idx="12">
                  <c:v>3.8680844506087227E-2</c:v>
                </c:pt>
                <c:pt idx="13">
                  <c:v>5.4014486053321008E-2</c:v>
                </c:pt>
                <c:pt idx="14">
                  <c:v>4.6463245492371706E-2</c:v>
                </c:pt>
                <c:pt idx="15">
                  <c:v>6.5611034057636006E-2</c:v>
                </c:pt>
                <c:pt idx="16">
                  <c:v>7.5627985822160584E-2</c:v>
                </c:pt>
                <c:pt idx="17">
                  <c:v>6.3183849591616579E-3</c:v>
                </c:pt>
                <c:pt idx="18">
                  <c:v>3.8102943442749268E-2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03-4A30-A075-EDB1C88C44D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03-4A30-A075-EDB1C88C44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9.73'!$S$63:$S$79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9.73'!$Z$44:$Z$60</c:f>
              <c:numCache>
                <c:formatCode>#,##0</c:formatCode>
                <c:ptCount val="17"/>
                <c:pt idx="0">
                  <c:v>67</c:v>
                </c:pt>
                <c:pt idx="1">
                  <c:v>445</c:v>
                </c:pt>
                <c:pt idx="2">
                  <c:v>930</c:v>
                </c:pt>
                <c:pt idx="3">
                  <c:v>1289</c:v>
                </c:pt>
                <c:pt idx="4">
                  <c:v>1510</c:v>
                </c:pt>
                <c:pt idx="5">
                  <c:v>1328</c:v>
                </c:pt>
                <c:pt idx="6">
                  <c:v>1308</c:v>
                </c:pt>
                <c:pt idx="7">
                  <c:v>1132</c:v>
                </c:pt>
                <c:pt idx="8">
                  <c:v>1351</c:v>
                </c:pt>
                <c:pt idx="9">
                  <c:v>1220</c:v>
                </c:pt>
                <c:pt idx="10">
                  <c:v>1147</c:v>
                </c:pt>
                <c:pt idx="11">
                  <c:v>922</c:v>
                </c:pt>
                <c:pt idx="12">
                  <c:v>596</c:v>
                </c:pt>
                <c:pt idx="13">
                  <c:v>311</c:v>
                </c:pt>
                <c:pt idx="14">
                  <c:v>159</c:v>
                </c:pt>
                <c:pt idx="15">
                  <c:v>92</c:v>
                </c:pt>
                <c:pt idx="16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FE-402F-AAB8-7160AE5ADC66}"/>
            </c:ext>
          </c:extLst>
        </c:ser>
        <c:ser>
          <c:idx val="1"/>
          <c:order val="1"/>
          <c:tx>
            <c:strRef>
              <c:f>'Table 9.73'!$S$62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9.73'!$S$63:$S$79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9.73'!$Z$63:$Z$79</c:f>
              <c:numCache>
                <c:formatCode>#,##0</c:formatCode>
                <c:ptCount val="17"/>
                <c:pt idx="0">
                  <c:v>68</c:v>
                </c:pt>
                <c:pt idx="1">
                  <c:v>385</c:v>
                </c:pt>
                <c:pt idx="2">
                  <c:v>889</c:v>
                </c:pt>
                <c:pt idx="3">
                  <c:v>1019</c:v>
                </c:pt>
                <c:pt idx="4">
                  <c:v>1198</c:v>
                </c:pt>
                <c:pt idx="5">
                  <c:v>1158</c:v>
                </c:pt>
                <c:pt idx="6">
                  <c:v>1216</c:v>
                </c:pt>
                <c:pt idx="7">
                  <c:v>1143</c:v>
                </c:pt>
                <c:pt idx="8">
                  <c:v>1236</c:v>
                </c:pt>
                <c:pt idx="9">
                  <c:v>1138</c:v>
                </c:pt>
                <c:pt idx="10">
                  <c:v>1038</c:v>
                </c:pt>
                <c:pt idx="11">
                  <c:v>791</c:v>
                </c:pt>
                <c:pt idx="12">
                  <c:v>399</c:v>
                </c:pt>
                <c:pt idx="13">
                  <c:v>198</c:v>
                </c:pt>
                <c:pt idx="14">
                  <c:v>126</c:v>
                </c:pt>
                <c:pt idx="15">
                  <c:v>63</c:v>
                </c:pt>
                <c:pt idx="16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FE-402F-AAB8-7160AE5ADC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9.73'!$Z$83:$Z$90</c:f>
              <c:numCache>
                <c:formatCode>#,##0</c:formatCode>
                <c:ptCount val="8"/>
                <c:pt idx="0">
                  <c:v>1005</c:v>
                </c:pt>
                <c:pt idx="1">
                  <c:v>538</c:v>
                </c:pt>
                <c:pt idx="2">
                  <c:v>1885</c:v>
                </c:pt>
                <c:pt idx="3">
                  <c:v>274</c:v>
                </c:pt>
                <c:pt idx="4">
                  <c:v>209</c:v>
                </c:pt>
                <c:pt idx="5">
                  <c:v>385</c:v>
                </c:pt>
                <c:pt idx="6">
                  <c:v>1310</c:v>
                </c:pt>
                <c:pt idx="7">
                  <c:v>1667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A4-4927-9063-E261A375E00A}"/>
            </c:ext>
          </c:extLst>
        </c:ser>
        <c:ser>
          <c:idx val="1"/>
          <c:order val="1"/>
          <c:tx>
            <c:strRef>
              <c:f>'Table 9.73'!$S$92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9.73'!$S$83:$S$90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9.73'!$Z$93:$Z$100</c:f>
              <c:numCache>
                <c:formatCode>#,##0</c:formatCode>
                <c:ptCount val="8"/>
                <c:pt idx="0">
                  <c:v>579</c:v>
                </c:pt>
                <c:pt idx="1">
                  <c:v>1251</c:v>
                </c:pt>
                <c:pt idx="2">
                  <c:v>276</c:v>
                </c:pt>
                <c:pt idx="3">
                  <c:v>1162</c:v>
                </c:pt>
                <c:pt idx="4">
                  <c:v>1419</c:v>
                </c:pt>
                <c:pt idx="5">
                  <c:v>822</c:v>
                </c:pt>
                <c:pt idx="6">
                  <c:v>118</c:v>
                </c:pt>
                <c:pt idx="7">
                  <c:v>980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A4-4927-9063-E261A375E0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9.8'!$Y$44:$Y$60</c:f>
              <c:numCache>
                <c:formatCode>#,##0</c:formatCode>
                <c:ptCount val="17"/>
                <c:pt idx="0">
                  <c:v>496</c:v>
                </c:pt>
                <c:pt idx="1">
                  <c:v>8174</c:v>
                </c:pt>
                <c:pt idx="2">
                  <c:v>29243</c:v>
                </c:pt>
                <c:pt idx="3">
                  <c:v>58217</c:v>
                </c:pt>
                <c:pt idx="4">
                  <c:v>83638</c:v>
                </c:pt>
                <c:pt idx="5">
                  <c:v>74429</c:v>
                </c:pt>
                <c:pt idx="6">
                  <c:v>64171</c:v>
                </c:pt>
                <c:pt idx="7">
                  <c:v>52227</c:v>
                </c:pt>
                <c:pt idx="8">
                  <c:v>49812</c:v>
                </c:pt>
                <c:pt idx="9">
                  <c:v>40311</c:v>
                </c:pt>
                <c:pt idx="10">
                  <c:v>34541</c:v>
                </c:pt>
                <c:pt idx="11">
                  <c:v>23209</c:v>
                </c:pt>
                <c:pt idx="12">
                  <c:v>12427</c:v>
                </c:pt>
                <c:pt idx="13">
                  <c:v>5482</c:v>
                </c:pt>
                <c:pt idx="14">
                  <c:v>1949</c:v>
                </c:pt>
                <c:pt idx="15">
                  <c:v>958</c:v>
                </c:pt>
                <c:pt idx="16">
                  <c:v>509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13-4467-937E-885A63D7A540}"/>
            </c:ext>
          </c:extLst>
        </c:ser>
        <c:ser>
          <c:idx val="1"/>
          <c:order val="1"/>
          <c:tx>
            <c:strRef>
              <c:f>'Table 9.8'!$S$62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9.8'!$Y$63:$Y$79</c:f>
              <c:numCache>
                <c:formatCode>#,##0</c:formatCode>
                <c:ptCount val="17"/>
                <c:pt idx="0">
                  <c:v>678</c:v>
                </c:pt>
                <c:pt idx="1">
                  <c:v>10350</c:v>
                </c:pt>
                <c:pt idx="2">
                  <c:v>32933</c:v>
                </c:pt>
                <c:pt idx="3">
                  <c:v>61864</c:v>
                </c:pt>
                <c:pt idx="4">
                  <c:v>81363</c:v>
                </c:pt>
                <c:pt idx="5">
                  <c:v>68908</c:v>
                </c:pt>
                <c:pt idx="6">
                  <c:v>57652</c:v>
                </c:pt>
                <c:pt idx="7">
                  <c:v>49013</c:v>
                </c:pt>
                <c:pt idx="8">
                  <c:v>49611</c:v>
                </c:pt>
                <c:pt idx="9">
                  <c:v>40717</c:v>
                </c:pt>
                <c:pt idx="10">
                  <c:v>34018</c:v>
                </c:pt>
                <c:pt idx="11">
                  <c:v>21975</c:v>
                </c:pt>
                <c:pt idx="12">
                  <c:v>10346</c:v>
                </c:pt>
                <c:pt idx="13">
                  <c:v>4131</c:v>
                </c:pt>
                <c:pt idx="14">
                  <c:v>1521</c:v>
                </c:pt>
                <c:pt idx="15">
                  <c:v>804</c:v>
                </c:pt>
                <c:pt idx="16">
                  <c:v>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13-4467-937E-885A63D7A5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9.73'!$S$1</c:f>
              <c:strCache>
                <c:ptCount val="1"/>
                <c:pt idx="0">
                  <c:v>Western Downs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9.73'!$V$8:$Z$8</c:f>
              <c:numCache>
                <c:formatCode>#,##0</c:formatCode>
                <c:ptCount val="5"/>
                <c:pt idx="0">
                  <c:v>41036.81</c:v>
                </c:pt>
                <c:pt idx="1">
                  <c:v>40978.11</c:v>
                </c:pt>
                <c:pt idx="2">
                  <c:v>42033.96</c:v>
                </c:pt>
                <c:pt idx="3">
                  <c:v>43053.82</c:v>
                </c:pt>
                <c:pt idx="4">
                  <c:v>44112.33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E5-4526-B442-8A77183F6D2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42360.26</c:v>
                </c:pt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E5-4526-B442-8A77183F6D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9.74'!$S$4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9.74'!$U$2:$Y$2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9.74'!$U$4:$Y$4</c:f>
              <c:numCache>
                <c:formatCode>#,##0</c:formatCode>
                <c:ptCount val="5"/>
                <c:pt idx="1">
                  <c:v>29157</c:v>
                </c:pt>
                <c:pt idx="2">
                  <c:v>31595</c:v>
                </c:pt>
                <c:pt idx="3">
                  <c:v>35101</c:v>
                </c:pt>
                <c:pt idx="4">
                  <c:v>34083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F8-4910-9FF5-F3C078D6F20E}"/>
            </c:ext>
          </c:extLst>
        </c:ser>
        <c:ser>
          <c:idx val="1"/>
          <c:order val="1"/>
          <c:tx>
            <c:strRef>
              <c:f>'Table 9.74'!$S$7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9.74'!$U$2:$Y$2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9.74'!$U$7:$Y$7</c:f>
              <c:numCache>
                <c:formatCode>#,##0</c:formatCode>
                <c:ptCount val="5"/>
                <c:pt idx="1">
                  <c:v>19399</c:v>
                </c:pt>
                <c:pt idx="2">
                  <c:v>20377</c:v>
                </c:pt>
                <c:pt idx="3">
                  <c:v>22497</c:v>
                </c:pt>
                <c:pt idx="4">
                  <c:v>21873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F8-4910-9FF5-F3C078D6F20E}"/>
            </c:ext>
          </c:extLst>
        </c:ser>
        <c:ser>
          <c:idx val="2"/>
          <c:order val="2"/>
          <c:tx>
            <c:strRef>
              <c:f>'Table 9.74'!$S$11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9.74'!$U$2:$Y$2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9.74'!$U$11:$Y$11</c:f>
              <c:numCache>
                <c:formatCode>#,##0</c:formatCode>
                <c:ptCount val="5"/>
                <c:pt idx="1">
                  <c:v>26047</c:v>
                </c:pt>
                <c:pt idx="2">
                  <c:v>28214</c:v>
                </c:pt>
                <c:pt idx="3">
                  <c:v>31338</c:v>
                </c:pt>
                <c:pt idx="4">
                  <c:v>30569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F8-4910-9FF5-F3C078D6F20E}"/>
            </c:ext>
          </c:extLst>
        </c:ser>
        <c:ser>
          <c:idx val="3"/>
          <c:order val="3"/>
          <c:tx>
            <c:strRef>
              <c:f>'Table 9.74'!$S$12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9.74'!$U$2:$Y$2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9.74'!$U$12:$Y$12</c:f>
              <c:numCache>
                <c:formatCode>#,##0</c:formatCode>
                <c:ptCount val="5"/>
                <c:pt idx="1">
                  <c:v>3112</c:v>
                </c:pt>
                <c:pt idx="2">
                  <c:v>3381</c:v>
                </c:pt>
                <c:pt idx="3">
                  <c:v>3762</c:v>
                </c:pt>
                <c:pt idx="4">
                  <c:v>3515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7F8-4910-9FF5-F3C078D6F2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9.74'!$S$1</c:f>
              <c:strCache>
                <c:ptCount val="1"/>
                <c:pt idx="0">
                  <c:v>Whitsunday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9.74'!$AB$15:$AB$33</c:f>
              <c:numCache>
                <c:formatCode>0.0%</c:formatCode>
                <c:ptCount val="19"/>
                <c:pt idx="0">
                  <c:v>9.1411648568608089E-2</c:v>
                </c:pt>
                <c:pt idx="1">
                  <c:v>3.153292906501199E-2</c:v>
                </c:pt>
                <c:pt idx="2">
                  <c:v>3.8273868283739951E-2</c:v>
                </c:pt>
                <c:pt idx="3">
                  <c:v>4.1743054576223381E-3</c:v>
                </c:pt>
                <c:pt idx="4">
                  <c:v>9.0565505570441407E-2</c:v>
                </c:pt>
                <c:pt idx="5">
                  <c:v>1.988436045691722E-2</c:v>
                </c:pt>
                <c:pt idx="6">
                  <c:v>7.8550274996474406E-2</c:v>
                </c:pt>
                <c:pt idx="7">
                  <c:v>0.13749823720208715</c:v>
                </c:pt>
                <c:pt idx="8">
                  <c:v>6.0837681568185024E-2</c:v>
                </c:pt>
                <c:pt idx="9">
                  <c:v>2.7076575941334087E-3</c:v>
                </c:pt>
                <c:pt idx="10">
                  <c:v>1.8474122126639403E-2</c:v>
                </c:pt>
                <c:pt idx="11">
                  <c:v>2.9615004935834157E-2</c:v>
                </c:pt>
                <c:pt idx="12">
                  <c:v>4.1996897475673388E-2</c:v>
                </c:pt>
                <c:pt idx="13">
                  <c:v>0.1301649978846425</c:v>
                </c:pt>
                <c:pt idx="14">
                  <c:v>3.0291919334367506E-2</c:v>
                </c:pt>
                <c:pt idx="15">
                  <c:v>4.3491750105767876E-2</c:v>
                </c:pt>
                <c:pt idx="16">
                  <c:v>5.5478775913129316E-2</c:v>
                </c:pt>
                <c:pt idx="17">
                  <c:v>8.405020448455789E-3</c:v>
                </c:pt>
                <c:pt idx="18">
                  <c:v>3.7596953885206598E-2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4E-4C76-B2D9-92E5E17006B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4E-4C76-B2D9-92E5E17006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9.74'!$S$63:$S$79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9.74'!$Y$44:$Y$60</c:f>
              <c:numCache>
                <c:formatCode>#,##0</c:formatCode>
                <c:ptCount val="17"/>
                <c:pt idx="0">
                  <c:v>20</c:v>
                </c:pt>
                <c:pt idx="1">
                  <c:v>431</c:v>
                </c:pt>
                <c:pt idx="2">
                  <c:v>896</c:v>
                </c:pt>
                <c:pt idx="3">
                  <c:v>1843</c:v>
                </c:pt>
                <c:pt idx="4">
                  <c:v>2938</c:v>
                </c:pt>
                <c:pt idx="5">
                  <c:v>2081</c:v>
                </c:pt>
                <c:pt idx="6">
                  <c:v>1708</c:v>
                </c:pt>
                <c:pt idx="7">
                  <c:v>1559</c:v>
                </c:pt>
                <c:pt idx="8">
                  <c:v>1670</c:v>
                </c:pt>
                <c:pt idx="9">
                  <c:v>1422</c:v>
                </c:pt>
                <c:pt idx="10">
                  <c:v>1463</c:v>
                </c:pt>
                <c:pt idx="11">
                  <c:v>1101</c:v>
                </c:pt>
                <c:pt idx="12">
                  <c:v>561</c:v>
                </c:pt>
                <c:pt idx="13">
                  <c:v>214</c:v>
                </c:pt>
                <c:pt idx="14">
                  <c:v>81</c:v>
                </c:pt>
                <c:pt idx="15">
                  <c:v>20</c:v>
                </c:pt>
                <c:pt idx="1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66-4E3E-ACE3-53AEEAC667FF}"/>
            </c:ext>
          </c:extLst>
        </c:ser>
        <c:ser>
          <c:idx val="1"/>
          <c:order val="1"/>
          <c:tx>
            <c:strRef>
              <c:f>'Table 9.74'!$S$62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9.74'!$S$63:$S$79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9.74'!$Y$63:$Y$79</c:f>
              <c:numCache>
                <c:formatCode>#,##0</c:formatCode>
                <c:ptCount val="17"/>
                <c:pt idx="0">
                  <c:v>42</c:v>
                </c:pt>
                <c:pt idx="1">
                  <c:v>448</c:v>
                </c:pt>
                <c:pt idx="2">
                  <c:v>910</c:v>
                </c:pt>
                <c:pt idx="3">
                  <c:v>1750</c:v>
                </c:pt>
                <c:pt idx="4">
                  <c:v>2899</c:v>
                </c:pt>
                <c:pt idx="5">
                  <c:v>1805</c:v>
                </c:pt>
                <c:pt idx="6">
                  <c:v>1432</c:v>
                </c:pt>
                <c:pt idx="7">
                  <c:v>1310</c:v>
                </c:pt>
                <c:pt idx="8">
                  <c:v>1478</c:v>
                </c:pt>
                <c:pt idx="9">
                  <c:v>1285</c:v>
                </c:pt>
                <c:pt idx="10">
                  <c:v>1271</c:v>
                </c:pt>
                <c:pt idx="11">
                  <c:v>844</c:v>
                </c:pt>
                <c:pt idx="12">
                  <c:v>368</c:v>
                </c:pt>
                <c:pt idx="13">
                  <c:v>140</c:v>
                </c:pt>
                <c:pt idx="14">
                  <c:v>46</c:v>
                </c:pt>
                <c:pt idx="15">
                  <c:v>24</c:v>
                </c:pt>
                <c:pt idx="1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66-4E3E-ACE3-53AEEAC667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9.74'!$S$83:$S$90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9.74'!$Y$83:$Y$90</c:f>
              <c:numCache>
                <c:formatCode>#,##0</c:formatCode>
                <c:ptCount val="8"/>
                <c:pt idx="0">
                  <c:v>922</c:v>
                </c:pt>
                <c:pt idx="1">
                  <c:v>772</c:v>
                </c:pt>
                <c:pt idx="2">
                  <c:v>2586</c:v>
                </c:pt>
                <c:pt idx="3">
                  <c:v>597</c:v>
                </c:pt>
                <c:pt idx="4">
                  <c:v>195</c:v>
                </c:pt>
                <c:pt idx="5">
                  <c:v>358</c:v>
                </c:pt>
                <c:pt idx="6">
                  <c:v>1789</c:v>
                </c:pt>
                <c:pt idx="7">
                  <c:v>1905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7C-4CCF-98CA-B2C9CC15DC1C}"/>
            </c:ext>
          </c:extLst>
        </c:ser>
        <c:ser>
          <c:idx val="1"/>
          <c:order val="1"/>
          <c:tx>
            <c:strRef>
              <c:f>'Table 9.74'!$S$92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9.74'!$S$83:$S$90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9.74'!$Y$93:$Y$100</c:f>
              <c:numCache>
                <c:formatCode>#,##0</c:formatCode>
                <c:ptCount val="8"/>
                <c:pt idx="0">
                  <c:v>841</c:v>
                </c:pt>
                <c:pt idx="1">
                  <c:v>1144</c:v>
                </c:pt>
                <c:pt idx="2">
                  <c:v>321</c:v>
                </c:pt>
                <c:pt idx="3">
                  <c:v>1504</c:v>
                </c:pt>
                <c:pt idx="4">
                  <c:v>1479</c:v>
                </c:pt>
                <c:pt idx="5">
                  <c:v>1112</c:v>
                </c:pt>
                <c:pt idx="6">
                  <c:v>251</c:v>
                </c:pt>
                <c:pt idx="7">
                  <c:v>1534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7C-4CCF-98CA-B2C9CC15DC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9.74'!$S$1</c:f>
              <c:strCache>
                <c:ptCount val="1"/>
                <c:pt idx="0">
                  <c:v>Whitsunday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9.74'!$U$8:$Y$8</c:f>
              <c:numCache>
                <c:formatCode>#,##0</c:formatCode>
                <c:ptCount val="5"/>
                <c:pt idx="1">
                  <c:v>38215.449999999997</c:v>
                </c:pt>
                <c:pt idx="2">
                  <c:v>38038.92</c:v>
                </c:pt>
                <c:pt idx="3">
                  <c:v>39910.33</c:v>
                </c:pt>
                <c:pt idx="4">
                  <c:v>40880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D9-4561-A955-2320AD9C0F9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D9-4561-A955-2320AD9C0F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9.74'!$S$4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9.74'!$V$4:$Z$4</c:f>
              <c:numCache>
                <c:formatCode>#,##0</c:formatCode>
                <c:ptCount val="5"/>
                <c:pt idx="0">
                  <c:v>29157</c:v>
                </c:pt>
                <c:pt idx="1">
                  <c:v>31595</c:v>
                </c:pt>
                <c:pt idx="2">
                  <c:v>35101</c:v>
                </c:pt>
                <c:pt idx="3">
                  <c:v>34083</c:v>
                </c:pt>
                <c:pt idx="4">
                  <c:v>35452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74-4DF9-B47F-A7A26FFEF1C9}"/>
            </c:ext>
          </c:extLst>
        </c:ser>
        <c:ser>
          <c:idx val="1"/>
          <c:order val="1"/>
          <c:tx>
            <c:strRef>
              <c:f>'Table 9.74'!$S$7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9.74'!$V$7:$Z$7</c:f>
              <c:numCache>
                <c:formatCode>#,##0</c:formatCode>
                <c:ptCount val="5"/>
                <c:pt idx="0">
                  <c:v>19399</c:v>
                </c:pt>
                <c:pt idx="1">
                  <c:v>20377</c:v>
                </c:pt>
                <c:pt idx="2">
                  <c:v>22497</c:v>
                </c:pt>
                <c:pt idx="3">
                  <c:v>21873</c:v>
                </c:pt>
                <c:pt idx="4">
                  <c:v>23207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74-4DF9-B47F-A7A26FFEF1C9}"/>
            </c:ext>
          </c:extLst>
        </c:ser>
        <c:ser>
          <c:idx val="2"/>
          <c:order val="2"/>
          <c:tx>
            <c:strRef>
              <c:f>'Table 9.74'!$S$11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9.74'!$V$11:$Z$11</c:f>
              <c:numCache>
                <c:formatCode>#,##0</c:formatCode>
                <c:ptCount val="5"/>
                <c:pt idx="0">
                  <c:v>26047</c:v>
                </c:pt>
                <c:pt idx="1">
                  <c:v>28214</c:v>
                </c:pt>
                <c:pt idx="2">
                  <c:v>31338</c:v>
                </c:pt>
                <c:pt idx="3">
                  <c:v>30569</c:v>
                </c:pt>
                <c:pt idx="4">
                  <c:v>31717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74-4DF9-B47F-A7A26FFEF1C9}"/>
            </c:ext>
          </c:extLst>
        </c:ser>
        <c:ser>
          <c:idx val="3"/>
          <c:order val="3"/>
          <c:tx>
            <c:strRef>
              <c:f>'Table 9.74'!$S$12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9.74'!$V$12:$Z$12</c:f>
              <c:numCache>
                <c:formatCode>#,##0</c:formatCode>
                <c:ptCount val="5"/>
                <c:pt idx="0">
                  <c:v>3112</c:v>
                </c:pt>
                <c:pt idx="1">
                  <c:v>3381</c:v>
                </c:pt>
                <c:pt idx="2">
                  <c:v>3762</c:v>
                </c:pt>
                <c:pt idx="3">
                  <c:v>3515</c:v>
                </c:pt>
                <c:pt idx="4">
                  <c:v>3737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574-4DF9-B47F-A7A26FFEF1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9.74'!$S$1</c:f>
              <c:strCache>
                <c:ptCount val="1"/>
                <c:pt idx="0">
                  <c:v>Whitsunday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9.74'!$AB$15:$AB$33</c:f>
              <c:numCache>
                <c:formatCode>0.0%</c:formatCode>
                <c:ptCount val="19"/>
                <c:pt idx="0">
                  <c:v>9.1411648568608089E-2</c:v>
                </c:pt>
                <c:pt idx="1">
                  <c:v>3.153292906501199E-2</c:v>
                </c:pt>
                <c:pt idx="2">
                  <c:v>3.8273868283739951E-2</c:v>
                </c:pt>
                <c:pt idx="3">
                  <c:v>4.1743054576223381E-3</c:v>
                </c:pt>
                <c:pt idx="4">
                  <c:v>9.0565505570441407E-2</c:v>
                </c:pt>
                <c:pt idx="5">
                  <c:v>1.988436045691722E-2</c:v>
                </c:pt>
                <c:pt idx="6">
                  <c:v>7.8550274996474406E-2</c:v>
                </c:pt>
                <c:pt idx="7">
                  <c:v>0.13749823720208715</c:v>
                </c:pt>
                <c:pt idx="8">
                  <c:v>6.0837681568185024E-2</c:v>
                </c:pt>
                <c:pt idx="9">
                  <c:v>2.7076575941334087E-3</c:v>
                </c:pt>
                <c:pt idx="10">
                  <c:v>1.8474122126639403E-2</c:v>
                </c:pt>
                <c:pt idx="11">
                  <c:v>2.9615004935834157E-2</c:v>
                </c:pt>
                <c:pt idx="12">
                  <c:v>4.1996897475673388E-2</c:v>
                </c:pt>
                <c:pt idx="13">
                  <c:v>0.1301649978846425</c:v>
                </c:pt>
                <c:pt idx="14">
                  <c:v>3.0291919334367506E-2</c:v>
                </c:pt>
                <c:pt idx="15">
                  <c:v>4.3491750105767876E-2</c:v>
                </c:pt>
                <c:pt idx="16">
                  <c:v>5.5478775913129316E-2</c:v>
                </c:pt>
                <c:pt idx="17">
                  <c:v>8.405020448455789E-3</c:v>
                </c:pt>
                <c:pt idx="18">
                  <c:v>3.7596953885206598E-2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78-4D04-91D2-6995CD67FE6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78-4D04-91D2-6995CD67FE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9.74'!$S$63:$S$79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9.74'!$Z$44:$Z$60</c:f>
              <c:numCache>
                <c:formatCode>#,##0</c:formatCode>
                <c:ptCount val="17"/>
                <c:pt idx="0">
                  <c:v>20</c:v>
                </c:pt>
                <c:pt idx="1">
                  <c:v>459</c:v>
                </c:pt>
                <c:pt idx="2">
                  <c:v>926</c:v>
                </c:pt>
                <c:pt idx="3">
                  <c:v>1759</c:v>
                </c:pt>
                <c:pt idx="4">
                  <c:v>2986</c:v>
                </c:pt>
                <c:pt idx="5">
                  <c:v>2238</c:v>
                </c:pt>
                <c:pt idx="6">
                  <c:v>1854</c:v>
                </c:pt>
                <c:pt idx="7">
                  <c:v>1606</c:v>
                </c:pt>
                <c:pt idx="8">
                  <c:v>1693</c:v>
                </c:pt>
                <c:pt idx="9">
                  <c:v>1554</c:v>
                </c:pt>
                <c:pt idx="10">
                  <c:v>1512</c:v>
                </c:pt>
                <c:pt idx="11">
                  <c:v>1251</c:v>
                </c:pt>
                <c:pt idx="12">
                  <c:v>617</c:v>
                </c:pt>
                <c:pt idx="13">
                  <c:v>244</c:v>
                </c:pt>
                <c:pt idx="14">
                  <c:v>100</c:v>
                </c:pt>
                <c:pt idx="15">
                  <c:v>42</c:v>
                </c:pt>
                <c:pt idx="16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5C-4919-89BD-FA4CAAE4223A}"/>
            </c:ext>
          </c:extLst>
        </c:ser>
        <c:ser>
          <c:idx val="1"/>
          <c:order val="1"/>
          <c:tx>
            <c:strRef>
              <c:f>'Table 9.74'!$S$62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9.74'!$S$63:$S$79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9.74'!$Z$63:$Z$79</c:f>
              <c:numCache>
                <c:formatCode>#,##0</c:formatCode>
                <c:ptCount val="17"/>
                <c:pt idx="0">
                  <c:v>57</c:v>
                </c:pt>
                <c:pt idx="1">
                  <c:v>423</c:v>
                </c:pt>
                <c:pt idx="2">
                  <c:v>884</c:v>
                </c:pt>
                <c:pt idx="3">
                  <c:v>1708</c:v>
                </c:pt>
                <c:pt idx="4">
                  <c:v>2945</c:v>
                </c:pt>
                <c:pt idx="5">
                  <c:v>2035</c:v>
                </c:pt>
                <c:pt idx="6">
                  <c:v>1506</c:v>
                </c:pt>
                <c:pt idx="7">
                  <c:v>1380</c:v>
                </c:pt>
                <c:pt idx="8">
                  <c:v>1483</c:v>
                </c:pt>
                <c:pt idx="9">
                  <c:v>1316</c:v>
                </c:pt>
                <c:pt idx="10">
                  <c:v>1255</c:v>
                </c:pt>
                <c:pt idx="11">
                  <c:v>905</c:v>
                </c:pt>
                <c:pt idx="12">
                  <c:v>415</c:v>
                </c:pt>
                <c:pt idx="13">
                  <c:v>163</c:v>
                </c:pt>
                <c:pt idx="14">
                  <c:v>65</c:v>
                </c:pt>
                <c:pt idx="15">
                  <c:v>28</c:v>
                </c:pt>
                <c:pt idx="16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5C-4919-89BD-FA4CAAE42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9.74'!$Z$83:$Z$90</c:f>
              <c:numCache>
                <c:formatCode>#,##0</c:formatCode>
                <c:ptCount val="8"/>
                <c:pt idx="0">
                  <c:v>1007</c:v>
                </c:pt>
                <c:pt idx="1">
                  <c:v>809</c:v>
                </c:pt>
                <c:pt idx="2">
                  <c:v>2683</c:v>
                </c:pt>
                <c:pt idx="3">
                  <c:v>602</c:v>
                </c:pt>
                <c:pt idx="4">
                  <c:v>209</c:v>
                </c:pt>
                <c:pt idx="5">
                  <c:v>365</c:v>
                </c:pt>
                <c:pt idx="6">
                  <c:v>1835</c:v>
                </c:pt>
                <c:pt idx="7">
                  <c:v>1972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15-4A57-BE41-D85588ADF88E}"/>
            </c:ext>
          </c:extLst>
        </c:ser>
        <c:ser>
          <c:idx val="1"/>
          <c:order val="1"/>
          <c:tx>
            <c:strRef>
              <c:f>'Table 9.74'!$S$92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9.74'!$S$83:$S$90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9.74'!$Z$93:$Z$100</c:f>
              <c:numCache>
                <c:formatCode>#,##0</c:formatCode>
                <c:ptCount val="8"/>
                <c:pt idx="0">
                  <c:v>878</c:v>
                </c:pt>
                <c:pt idx="1">
                  <c:v>1185</c:v>
                </c:pt>
                <c:pt idx="2">
                  <c:v>353</c:v>
                </c:pt>
                <c:pt idx="3">
                  <c:v>1547</c:v>
                </c:pt>
                <c:pt idx="4">
                  <c:v>1508</c:v>
                </c:pt>
                <c:pt idx="5">
                  <c:v>1149</c:v>
                </c:pt>
                <c:pt idx="6">
                  <c:v>273</c:v>
                </c:pt>
                <c:pt idx="7">
                  <c:v>1554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15-4A57-BE41-D85588ADF8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9.8'!$Y$83:$Y$90</c:f>
              <c:numCache>
                <c:formatCode>#,##0</c:formatCode>
                <c:ptCount val="8"/>
                <c:pt idx="0">
                  <c:v>50660</c:v>
                </c:pt>
                <c:pt idx="1">
                  <c:v>88053</c:v>
                </c:pt>
                <c:pt idx="2">
                  <c:v>50733</c:v>
                </c:pt>
                <c:pt idx="3">
                  <c:v>23518</c:v>
                </c:pt>
                <c:pt idx="4">
                  <c:v>25434</c:v>
                </c:pt>
                <c:pt idx="5">
                  <c:v>21664</c:v>
                </c:pt>
                <c:pt idx="6">
                  <c:v>21169</c:v>
                </c:pt>
                <c:pt idx="7">
                  <c:v>33823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CC-4A0F-8977-E2CA74EEF6BD}"/>
            </c:ext>
          </c:extLst>
        </c:ser>
        <c:ser>
          <c:idx val="1"/>
          <c:order val="1"/>
          <c:tx>
            <c:strRef>
              <c:f>'Table 9.8'!$S$92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9.8'!$Y$93:$Y$100</c:f>
              <c:numCache>
                <c:formatCode>#,##0</c:formatCode>
                <c:ptCount val="8"/>
                <c:pt idx="0">
                  <c:v>35336</c:v>
                </c:pt>
                <c:pt idx="1">
                  <c:v>99657</c:v>
                </c:pt>
                <c:pt idx="2">
                  <c:v>10598</c:v>
                </c:pt>
                <c:pt idx="3">
                  <c:v>45924</c:v>
                </c:pt>
                <c:pt idx="4">
                  <c:v>68682</c:v>
                </c:pt>
                <c:pt idx="5">
                  <c:v>30063</c:v>
                </c:pt>
                <c:pt idx="6">
                  <c:v>2823</c:v>
                </c:pt>
                <c:pt idx="7">
                  <c:v>18676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CC-4A0F-8977-E2CA74EEF6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9.74'!$S$1</c:f>
              <c:strCache>
                <c:ptCount val="1"/>
                <c:pt idx="0">
                  <c:v>Whitsunday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9.74'!$V$8:$Z$8</c:f>
              <c:numCache>
                <c:formatCode>#,##0</c:formatCode>
                <c:ptCount val="5"/>
                <c:pt idx="0">
                  <c:v>38215.449999999997</c:v>
                </c:pt>
                <c:pt idx="1">
                  <c:v>38038.92</c:v>
                </c:pt>
                <c:pt idx="2">
                  <c:v>39910.33</c:v>
                </c:pt>
                <c:pt idx="3">
                  <c:v>40880</c:v>
                </c:pt>
                <c:pt idx="4">
                  <c:v>38863.51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97-4940-B296-577357FEA73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42360.26</c:v>
                </c:pt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97-4940-B296-577357FEA7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9.75'!$S$4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9.75'!$U$2:$Y$2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9.75'!$U$4:$Y$4</c:f>
              <c:numCache>
                <c:formatCode>#,##0</c:formatCode>
                <c:ptCount val="5"/>
                <c:pt idx="1">
                  <c:v>762</c:v>
                </c:pt>
                <c:pt idx="2">
                  <c:v>769</c:v>
                </c:pt>
                <c:pt idx="3">
                  <c:v>1105</c:v>
                </c:pt>
                <c:pt idx="4">
                  <c:v>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88-4883-B8F3-6E7188167BCA}"/>
            </c:ext>
          </c:extLst>
        </c:ser>
        <c:ser>
          <c:idx val="1"/>
          <c:order val="1"/>
          <c:tx>
            <c:strRef>
              <c:f>'Table 9.75'!$S$7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9.75'!$U$2:$Y$2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9.75'!$U$7:$Y$7</c:f>
              <c:numCache>
                <c:formatCode>#,##0</c:formatCode>
                <c:ptCount val="5"/>
                <c:pt idx="1">
                  <c:v>495</c:v>
                </c:pt>
                <c:pt idx="2">
                  <c:v>506</c:v>
                </c:pt>
                <c:pt idx="3">
                  <c:v>735</c:v>
                </c:pt>
                <c:pt idx="4">
                  <c:v>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88-4883-B8F3-6E7188167BCA}"/>
            </c:ext>
          </c:extLst>
        </c:ser>
        <c:ser>
          <c:idx val="2"/>
          <c:order val="2"/>
          <c:tx>
            <c:strRef>
              <c:f>'Table 9.75'!$S$11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9.75'!$U$2:$Y$2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9.75'!$U$11:$Y$11</c:f>
              <c:numCache>
                <c:formatCode>#,##0</c:formatCode>
                <c:ptCount val="5"/>
                <c:pt idx="1">
                  <c:v>617</c:v>
                </c:pt>
                <c:pt idx="2">
                  <c:v>617</c:v>
                </c:pt>
                <c:pt idx="3">
                  <c:v>811</c:v>
                </c:pt>
                <c:pt idx="4">
                  <c:v>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88-4883-B8F3-6E7188167BCA}"/>
            </c:ext>
          </c:extLst>
        </c:ser>
        <c:ser>
          <c:idx val="3"/>
          <c:order val="3"/>
          <c:tx>
            <c:strRef>
              <c:f>'Table 9.75'!$S$12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9.75'!$U$2:$Y$2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9.75'!$U$12:$Y$12</c:f>
              <c:numCache>
                <c:formatCode>#,##0</c:formatCode>
                <c:ptCount val="5"/>
                <c:pt idx="1">
                  <c:v>142</c:v>
                </c:pt>
                <c:pt idx="2">
                  <c:v>152</c:v>
                </c:pt>
                <c:pt idx="3">
                  <c:v>295</c:v>
                </c:pt>
                <c:pt idx="4">
                  <c:v>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188-4883-B8F3-6E7188167B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9.75'!$S$1</c:f>
              <c:strCache>
                <c:ptCount val="1"/>
                <c:pt idx="0">
                  <c:v>Winton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9.75'!$AB$15:$AB$33</c:f>
              <c:numCache>
                <c:formatCode>0.0%</c:formatCode>
                <c:ptCount val="19"/>
                <c:pt idx="0">
                  <c:v>0.19465977605512488</c:v>
                </c:pt>
                <c:pt idx="1">
                  <c:v>2.5839793281653748E-3</c:v>
                </c:pt>
                <c:pt idx="2">
                  <c:v>7.7519379844961239E-3</c:v>
                </c:pt>
                <c:pt idx="3">
                  <c:v>6.8906115417743325E-3</c:v>
                </c:pt>
                <c:pt idx="4">
                  <c:v>6.2876830318690791E-2</c:v>
                </c:pt>
                <c:pt idx="5">
                  <c:v>2.8423772609819122E-2</c:v>
                </c:pt>
                <c:pt idx="6">
                  <c:v>6.5460809646856161E-2</c:v>
                </c:pt>
                <c:pt idx="7">
                  <c:v>5.5986218776916452E-2</c:v>
                </c:pt>
                <c:pt idx="8">
                  <c:v>5.5986218776916452E-2</c:v>
                </c:pt>
                <c:pt idx="9">
                  <c:v>0</c:v>
                </c:pt>
                <c:pt idx="10">
                  <c:v>1.8087855297157621E-2</c:v>
                </c:pt>
                <c:pt idx="11">
                  <c:v>8.6132644272179162E-3</c:v>
                </c:pt>
                <c:pt idx="12">
                  <c:v>2.0671834625322998E-2</c:v>
                </c:pt>
                <c:pt idx="13">
                  <c:v>3.6175710594315243E-2</c:v>
                </c:pt>
                <c:pt idx="14">
                  <c:v>0.15331610680447891</c:v>
                </c:pt>
                <c:pt idx="15">
                  <c:v>4.4788975021533159E-2</c:v>
                </c:pt>
                <c:pt idx="16">
                  <c:v>6.5460809646856161E-2</c:v>
                </c:pt>
                <c:pt idx="17">
                  <c:v>1.8087855297157621E-2</c:v>
                </c:pt>
                <c:pt idx="18">
                  <c:v>1.636520241171404E-2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69-47EF-B613-582F4643F5E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69-47EF-B613-582F4643F5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9.75'!$S$63:$S$79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9.75'!$Y$44:$Y$60</c:f>
              <c:numCache>
                <c:formatCode>#,##0</c:formatCode>
                <c:ptCount val="17"/>
                <c:pt idx="0">
                  <c:v>0</c:v>
                </c:pt>
                <c:pt idx="1">
                  <c:v>19</c:v>
                </c:pt>
                <c:pt idx="2">
                  <c:v>21</c:v>
                </c:pt>
                <c:pt idx="3">
                  <c:v>38</c:v>
                </c:pt>
                <c:pt idx="4">
                  <c:v>28</c:v>
                </c:pt>
                <c:pt idx="5">
                  <c:v>48</c:v>
                </c:pt>
                <c:pt idx="6">
                  <c:v>36</c:v>
                </c:pt>
                <c:pt idx="7">
                  <c:v>44</c:v>
                </c:pt>
                <c:pt idx="8">
                  <c:v>41</c:v>
                </c:pt>
                <c:pt idx="9">
                  <c:v>37</c:v>
                </c:pt>
                <c:pt idx="10">
                  <c:v>37</c:v>
                </c:pt>
                <c:pt idx="11">
                  <c:v>54</c:v>
                </c:pt>
                <c:pt idx="12">
                  <c:v>19</c:v>
                </c:pt>
                <c:pt idx="13">
                  <c:v>14</c:v>
                </c:pt>
                <c:pt idx="14">
                  <c:v>5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EB-49C7-946B-9A9A4780CD78}"/>
            </c:ext>
          </c:extLst>
        </c:ser>
        <c:ser>
          <c:idx val="1"/>
          <c:order val="1"/>
          <c:tx>
            <c:strRef>
              <c:f>'Table 9.75'!$S$62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9.75'!$S$63:$S$79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9.75'!$Y$63:$Y$79</c:f>
              <c:numCache>
                <c:formatCode>#,##0</c:formatCode>
                <c:ptCount val="17"/>
                <c:pt idx="0">
                  <c:v>0</c:v>
                </c:pt>
                <c:pt idx="1">
                  <c:v>24</c:v>
                </c:pt>
                <c:pt idx="2">
                  <c:v>33</c:v>
                </c:pt>
                <c:pt idx="3">
                  <c:v>31</c:v>
                </c:pt>
                <c:pt idx="4">
                  <c:v>46</c:v>
                </c:pt>
                <c:pt idx="5">
                  <c:v>44</c:v>
                </c:pt>
                <c:pt idx="6">
                  <c:v>55</c:v>
                </c:pt>
                <c:pt idx="7">
                  <c:v>39</c:v>
                </c:pt>
                <c:pt idx="8">
                  <c:v>43</c:v>
                </c:pt>
                <c:pt idx="9">
                  <c:v>41</c:v>
                </c:pt>
                <c:pt idx="10">
                  <c:v>37</c:v>
                </c:pt>
                <c:pt idx="11">
                  <c:v>39</c:v>
                </c:pt>
                <c:pt idx="12">
                  <c:v>12</c:v>
                </c:pt>
                <c:pt idx="13">
                  <c:v>8</c:v>
                </c:pt>
                <c:pt idx="14">
                  <c:v>4</c:v>
                </c:pt>
                <c:pt idx="15">
                  <c:v>3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EB-49C7-946B-9A9A4780CD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9.75'!$S$83:$S$90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9.75'!$Y$83:$Y$90</c:f>
              <c:numCache>
                <c:formatCode>#,##0</c:formatCode>
                <c:ptCount val="8"/>
                <c:pt idx="0">
                  <c:v>19</c:v>
                </c:pt>
                <c:pt idx="1">
                  <c:v>14</c:v>
                </c:pt>
                <c:pt idx="2">
                  <c:v>55</c:v>
                </c:pt>
                <c:pt idx="3">
                  <c:v>14</c:v>
                </c:pt>
                <c:pt idx="4">
                  <c:v>0</c:v>
                </c:pt>
                <c:pt idx="5">
                  <c:v>4</c:v>
                </c:pt>
                <c:pt idx="6">
                  <c:v>33</c:v>
                </c:pt>
                <c:pt idx="7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BF-4CDC-9747-3497AC9CF7F4}"/>
            </c:ext>
          </c:extLst>
        </c:ser>
        <c:ser>
          <c:idx val="1"/>
          <c:order val="1"/>
          <c:tx>
            <c:strRef>
              <c:f>'Table 9.75'!$S$92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9.75'!$S$83:$S$90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9.75'!$Y$93:$Y$100</c:f>
              <c:numCache>
                <c:formatCode>#,##0</c:formatCode>
                <c:ptCount val="8"/>
                <c:pt idx="0">
                  <c:v>23</c:v>
                </c:pt>
                <c:pt idx="1">
                  <c:v>35</c:v>
                </c:pt>
                <c:pt idx="2">
                  <c:v>12</c:v>
                </c:pt>
                <c:pt idx="3">
                  <c:v>45</c:v>
                </c:pt>
                <c:pt idx="4">
                  <c:v>43</c:v>
                </c:pt>
                <c:pt idx="5">
                  <c:v>20</c:v>
                </c:pt>
                <c:pt idx="6">
                  <c:v>6</c:v>
                </c:pt>
                <c:pt idx="7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BF-4CDC-9747-3497AC9CF7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9.75'!$S$1</c:f>
              <c:strCache>
                <c:ptCount val="1"/>
                <c:pt idx="0">
                  <c:v>Winton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9.75'!$U$8:$Y$8</c:f>
              <c:numCache>
                <c:formatCode>#,##0</c:formatCode>
                <c:ptCount val="5"/>
                <c:pt idx="1">
                  <c:v>39751.4</c:v>
                </c:pt>
                <c:pt idx="2">
                  <c:v>42632</c:v>
                </c:pt>
                <c:pt idx="3">
                  <c:v>38826.33</c:v>
                </c:pt>
                <c:pt idx="4">
                  <c:v>40981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DC-4E5E-90E0-F60463F71C1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DC-4E5E-90E0-F60463F71C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9.75'!$S$4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9.75'!$V$4:$Z$4</c:f>
              <c:numCache>
                <c:formatCode>#,##0</c:formatCode>
                <c:ptCount val="5"/>
                <c:pt idx="0">
                  <c:v>762</c:v>
                </c:pt>
                <c:pt idx="1">
                  <c:v>769</c:v>
                </c:pt>
                <c:pt idx="2">
                  <c:v>1105</c:v>
                </c:pt>
                <c:pt idx="3">
                  <c:v>907</c:v>
                </c:pt>
                <c:pt idx="4">
                  <c:v>1160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77-4CEE-839D-EA515FB4AB34}"/>
            </c:ext>
          </c:extLst>
        </c:ser>
        <c:ser>
          <c:idx val="1"/>
          <c:order val="1"/>
          <c:tx>
            <c:strRef>
              <c:f>'Table 9.75'!$S$7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9.75'!$V$7:$Z$7</c:f>
              <c:numCache>
                <c:formatCode>#,##0</c:formatCode>
                <c:ptCount val="5"/>
                <c:pt idx="0">
                  <c:v>495</c:v>
                </c:pt>
                <c:pt idx="1">
                  <c:v>506</c:v>
                </c:pt>
                <c:pt idx="2">
                  <c:v>735</c:v>
                </c:pt>
                <c:pt idx="3">
                  <c:v>580</c:v>
                </c:pt>
                <c:pt idx="4">
                  <c:v>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77-4CEE-839D-EA515FB4AB34}"/>
            </c:ext>
          </c:extLst>
        </c:ser>
        <c:ser>
          <c:idx val="2"/>
          <c:order val="2"/>
          <c:tx>
            <c:strRef>
              <c:f>'Table 9.75'!$S$11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9.75'!$V$11:$Z$11</c:f>
              <c:numCache>
                <c:formatCode>#,##0</c:formatCode>
                <c:ptCount val="5"/>
                <c:pt idx="0">
                  <c:v>617</c:v>
                </c:pt>
                <c:pt idx="1">
                  <c:v>617</c:v>
                </c:pt>
                <c:pt idx="2">
                  <c:v>811</c:v>
                </c:pt>
                <c:pt idx="3">
                  <c:v>759</c:v>
                </c:pt>
                <c:pt idx="4">
                  <c:v>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77-4CEE-839D-EA515FB4AB34}"/>
            </c:ext>
          </c:extLst>
        </c:ser>
        <c:ser>
          <c:idx val="3"/>
          <c:order val="3"/>
          <c:tx>
            <c:strRef>
              <c:f>'Table 9.75'!$S$12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9.75'!$V$12:$Z$12</c:f>
              <c:numCache>
                <c:formatCode>#,##0</c:formatCode>
                <c:ptCount val="5"/>
                <c:pt idx="0">
                  <c:v>142</c:v>
                </c:pt>
                <c:pt idx="1">
                  <c:v>152</c:v>
                </c:pt>
                <c:pt idx="2">
                  <c:v>295</c:v>
                </c:pt>
                <c:pt idx="3">
                  <c:v>152</c:v>
                </c:pt>
                <c:pt idx="4">
                  <c:v>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77-4CEE-839D-EA515FB4AB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9.75'!$S$1</c:f>
              <c:strCache>
                <c:ptCount val="1"/>
                <c:pt idx="0">
                  <c:v>Winton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9.75'!$AB$15:$AB$33</c:f>
              <c:numCache>
                <c:formatCode>0.0%</c:formatCode>
                <c:ptCount val="19"/>
                <c:pt idx="0">
                  <c:v>0.19465977605512488</c:v>
                </c:pt>
                <c:pt idx="1">
                  <c:v>2.5839793281653748E-3</c:v>
                </c:pt>
                <c:pt idx="2">
                  <c:v>7.7519379844961239E-3</c:v>
                </c:pt>
                <c:pt idx="3">
                  <c:v>6.8906115417743325E-3</c:v>
                </c:pt>
                <c:pt idx="4">
                  <c:v>6.2876830318690791E-2</c:v>
                </c:pt>
                <c:pt idx="5">
                  <c:v>2.8423772609819122E-2</c:v>
                </c:pt>
                <c:pt idx="6">
                  <c:v>6.5460809646856161E-2</c:v>
                </c:pt>
                <c:pt idx="7">
                  <c:v>5.5986218776916452E-2</c:v>
                </c:pt>
                <c:pt idx="8">
                  <c:v>5.5986218776916452E-2</c:v>
                </c:pt>
                <c:pt idx="9">
                  <c:v>0</c:v>
                </c:pt>
                <c:pt idx="10">
                  <c:v>1.8087855297157621E-2</c:v>
                </c:pt>
                <c:pt idx="11">
                  <c:v>8.6132644272179162E-3</c:v>
                </c:pt>
                <c:pt idx="12">
                  <c:v>2.0671834625322998E-2</c:v>
                </c:pt>
                <c:pt idx="13">
                  <c:v>3.6175710594315243E-2</c:v>
                </c:pt>
                <c:pt idx="14">
                  <c:v>0.15331610680447891</c:v>
                </c:pt>
                <c:pt idx="15">
                  <c:v>4.4788975021533159E-2</c:v>
                </c:pt>
                <c:pt idx="16">
                  <c:v>6.5460809646856161E-2</c:v>
                </c:pt>
                <c:pt idx="17">
                  <c:v>1.8087855297157621E-2</c:v>
                </c:pt>
                <c:pt idx="18">
                  <c:v>1.636520241171404E-2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7E-4036-BF75-3D0DB54D2E6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7E-4036-BF75-3D0DB54D2E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9.75'!$S$63:$S$79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9.75'!$Z$44:$Z$60</c:f>
              <c:numCache>
                <c:formatCode>#,##0</c:formatCode>
                <c:ptCount val="17"/>
                <c:pt idx="0">
                  <c:v>0</c:v>
                </c:pt>
                <c:pt idx="1">
                  <c:v>23</c:v>
                </c:pt>
                <c:pt idx="2">
                  <c:v>41</c:v>
                </c:pt>
                <c:pt idx="3">
                  <c:v>55</c:v>
                </c:pt>
                <c:pt idx="4">
                  <c:v>62</c:v>
                </c:pt>
                <c:pt idx="5">
                  <c:v>46</c:v>
                </c:pt>
                <c:pt idx="6">
                  <c:v>41</c:v>
                </c:pt>
                <c:pt idx="7">
                  <c:v>57</c:v>
                </c:pt>
                <c:pt idx="8">
                  <c:v>41</c:v>
                </c:pt>
                <c:pt idx="9">
                  <c:v>58</c:v>
                </c:pt>
                <c:pt idx="10">
                  <c:v>40</c:v>
                </c:pt>
                <c:pt idx="11">
                  <c:v>65</c:v>
                </c:pt>
                <c:pt idx="12">
                  <c:v>31</c:v>
                </c:pt>
                <c:pt idx="13">
                  <c:v>17</c:v>
                </c:pt>
                <c:pt idx="14">
                  <c:v>5</c:v>
                </c:pt>
                <c:pt idx="15">
                  <c:v>5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35-4D3B-8756-97F5FE8E4183}"/>
            </c:ext>
          </c:extLst>
        </c:ser>
        <c:ser>
          <c:idx val="1"/>
          <c:order val="1"/>
          <c:tx>
            <c:strRef>
              <c:f>'Table 9.75'!$S$62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9.75'!$S$63:$S$79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9.75'!$Z$63:$Z$79</c:f>
              <c:numCache>
                <c:formatCode>#,##0</c:formatCode>
                <c:ptCount val="17"/>
                <c:pt idx="0">
                  <c:v>0</c:v>
                </c:pt>
                <c:pt idx="1">
                  <c:v>11</c:v>
                </c:pt>
                <c:pt idx="2">
                  <c:v>36</c:v>
                </c:pt>
                <c:pt idx="3">
                  <c:v>61</c:v>
                </c:pt>
                <c:pt idx="4">
                  <c:v>60</c:v>
                </c:pt>
                <c:pt idx="5">
                  <c:v>47</c:v>
                </c:pt>
                <c:pt idx="6">
                  <c:v>81</c:v>
                </c:pt>
                <c:pt idx="7">
                  <c:v>40</c:v>
                </c:pt>
                <c:pt idx="8">
                  <c:v>52</c:v>
                </c:pt>
                <c:pt idx="9">
                  <c:v>40</c:v>
                </c:pt>
                <c:pt idx="10">
                  <c:v>54</c:v>
                </c:pt>
                <c:pt idx="11">
                  <c:v>39</c:v>
                </c:pt>
                <c:pt idx="12">
                  <c:v>20</c:v>
                </c:pt>
                <c:pt idx="13">
                  <c:v>8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35-4D3B-8756-97F5FE8E41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9.75'!$Z$83:$Z$90</c:f>
              <c:numCache>
                <c:formatCode>#,##0</c:formatCode>
                <c:ptCount val="8"/>
                <c:pt idx="0">
                  <c:v>35</c:v>
                </c:pt>
                <c:pt idx="1">
                  <c:v>15</c:v>
                </c:pt>
                <c:pt idx="2">
                  <c:v>59</c:v>
                </c:pt>
                <c:pt idx="3">
                  <c:v>9</c:v>
                </c:pt>
                <c:pt idx="4">
                  <c:v>6</c:v>
                </c:pt>
                <c:pt idx="5">
                  <c:v>12</c:v>
                </c:pt>
                <c:pt idx="6">
                  <c:v>43</c:v>
                </c:pt>
                <c:pt idx="7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25-44E7-AF69-91AABF7DB989}"/>
            </c:ext>
          </c:extLst>
        </c:ser>
        <c:ser>
          <c:idx val="1"/>
          <c:order val="1"/>
          <c:tx>
            <c:strRef>
              <c:f>'Table 9.75'!$S$92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9.75'!$S$83:$S$90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9.75'!$Z$93:$Z$100</c:f>
              <c:numCache>
                <c:formatCode>#,##0</c:formatCode>
                <c:ptCount val="8"/>
                <c:pt idx="0">
                  <c:v>35</c:v>
                </c:pt>
                <c:pt idx="1">
                  <c:v>42</c:v>
                </c:pt>
                <c:pt idx="2">
                  <c:v>8</c:v>
                </c:pt>
                <c:pt idx="3">
                  <c:v>42</c:v>
                </c:pt>
                <c:pt idx="4">
                  <c:v>50</c:v>
                </c:pt>
                <c:pt idx="5">
                  <c:v>30</c:v>
                </c:pt>
                <c:pt idx="6">
                  <c:v>4</c:v>
                </c:pt>
                <c:pt idx="7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25-44E7-AF69-91AABF7DB9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9.8'!$S$1</c:f>
              <c:strCache>
                <c:ptCount val="1"/>
                <c:pt idx="0">
                  <c:v>Brisbane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9.8'!$U$8:$Y$8</c:f>
              <c:numCache>
                <c:formatCode>#,##0</c:formatCode>
                <c:ptCount val="5"/>
                <c:pt idx="1">
                  <c:v>45662</c:v>
                </c:pt>
                <c:pt idx="2">
                  <c:v>45816</c:v>
                </c:pt>
                <c:pt idx="3">
                  <c:v>47177</c:v>
                </c:pt>
                <c:pt idx="4">
                  <c:v>48521.83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CB-47DC-B38C-863BED8992F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CB-47DC-B38C-863BED8992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9.75'!$S$1</c:f>
              <c:strCache>
                <c:ptCount val="1"/>
                <c:pt idx="0">
                  <c:v>Winton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9.75'!$V$8:$Z$8</c:f>
              <c:numCache>
                <c:formatCode>#,##0</c:formatCode>
                <c:ptCount val="5"/>
                <c:pt idx="0">
                  <c:v>39751.4</c:v>
                </c:pt>
                <c:pt idx="1">
                  <c:v>42632</c:v>
                </c:pt>
                <c:pt idx="2">
                  <c:v>38826.33</c:v>
                </c:pt>
                <c:pt idx="3">
                  <c:v>40981</c:v>
                </c:pt>
                <c:pt idx="4">
                  <c:v>42367.92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B2-479B-BCB6-636C1325A0D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42360.26</c:v>
                </c:pt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B2-479B-BCB6-636C1325A0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9.76'!$S$4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9.76'!$U$2:$Y$2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9.76'!$U$4:$Y$4</c:f>
              <c:numCache>
                <c:formatCode>#,##0</c:formatCode>
                <c:ptCount val="5"/>
                <c:pt idx="1">
                  <c:v>396</c:v>
                </c:pt>
                <c:pt idx="2">
                  <c:v>391</c:v>
                </c:pt>
                <c:pt idx="3">
                  <c:v>377</c:v>
                </c:pt>
                <c:pt idx="4">
                  <c:v>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A8-4CD2-B2CF-D18C320FA44A}"/>
            </c:ext>
          </c:extLst>
        </c:ser>
        <c:ser>
          <c:idx val="1"/>
          <c:order val="1"/>
          <c:tx>
            <c:strRef>
              <c:f>'Table 9.76'!$S$7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9.76'!$U$2:$Y$2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9.76'!$U$7:$Y$7</c:f>
              <c:numCache>
                <c:formatCode>#,##0</c:formatCode>
                <c:ptCount val="5"/>
                <c:pt idx="1">
                  <c:v>296</c:v>
                </c:pt>
                <c:pt idx="2">
                  <c:v>313</c:v>
                </c:pt>
                <c:pt idx="3">
                  <c:v>309</c:v>
                </c:pt>
                <c:pt idx="4">
                  <c:v>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A8-4CD2-B2CF-D18C320FA44A}"/>
            </c:ext>
          </c:extLst>
        </c:ser>
        <c:ser>
          <c:idx val="2"/>
          <c:order val="2"/>
          <c:tx>
            <c:strRef>
              <c:f>'Table 9.76'!$S$11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9.76'!$U$2:$Y$2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9.76'!$U$11:$Y$11</c:f>
              <c:numCache>
                <c:formatCode>#,##0</c:formatCode>
                <c:ptCount val="5"/>
                <c:pt idx="1">
                  <c:v>392</c:v>
                </c:pt>
                <c:pt idx="2">
                  <c:v>382</c:v>
                </c:pt>
                <c:pt idx="3">
                  <c:v>371</c:v>
                </c:pt>
                <c:pt idx="4">
                  <c:v>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A8-4CD2-B2CF-D18C320FA44A}"/>
            </c:ext>
          </c:extLst>
        </c:ser>
        <c:ser>
          <c:idx val="3"/>
          <c:order val="3"/>
          <c:tx>
            <c:strRef>
              <c:f>'Table 9.76'!$S$12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9.76'!$U$2:$Y$2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9.76'!$U$12:$Y$12</c:f>
              <c:numCache>
                <c:formatCode>#,##0</c:formatCode>
                <c:ptCount val="5"/>
                <c:pt idx="1">
                  <c:v>0</c:v>
                </c:pt>
                <c:pt idx="2">
                  <c:v>8</c:v>
                </c:pt>
                <c:pt idx="3">
                  <c:v>10</c:v>
                </c:pt>
                <c:pt idx="4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AA8-4CD2-B2CF-D18C320FA4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9.76'!$S$1</c:f>
              <c:strCache>
                <c:ptCount val="1"/>
                <c:pt idx="0">
                  <c:v>Woorabinda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9.76'!$AB$15:$AB$33</c:f>
              <c:numCache>
                <c:formatCode>0.0%</c:formatCode>
                <c:ptCount val="19"/>
                <c:pt idx="0">
                  <c:v>1.3422818791946308E-2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5.5928411633109618E-2</c:v>
                </c:pt>
                <c:pt idx="5">
                  <c:v>0</c:v>
                </c:pt>
                <c:pt idx="6">
                  <c:v>2.0134228187919462E-2</c:v>
                </c:pt>
                <c:pt idx="7">
                  <c:v>1.7897091722595078E-2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5.5928411633109618E-2</c:v>
                </c:pt>
                <c:pt idx="13">
                  <c:v>7.6062639821029079E-2</c:v>
                </c:pt>
                <c:pt idx="14">
                  <c:v>0.21476510067114093</c:v>
                </c:pt>
                <c:pt idx="15">
                  <c:v>0.14988814317673377</c:v>
                </c:pt>
                <c:pt idx="16">
                  <c:v>0.13422818791946309</c:v>
                </c:pt>
                <c:pt idx="17">
                  <c:v>0</c:v>
                </c:pt>
                <c:pt idx="18">
                  <c:v>4.2505592841163314E-2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D6-4305-8D3C-CF8ED361C1E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D6-4305-8D3C-CF8ED361C1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9.76'!$S$63:$S$79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9.76'!$Y$44:$Y$60</c:f>
              <c:numCache>
                <c:formatCode>#,##0</c:formatCode>
                <c:ptCount val="17"/>
                <c:pt idx="0">
                  <c:v>0</c:v>
                </c:pt>
                <c:pt idx="1">
                  <c:v>4</c:v>
                </c:pt>
                <c:pt idx="2">
                  <c:v>14</c:v>
                </c:pt>
                <c:pt idx="3">
                  <c:v>23</c:v>
                </c:pt>
                <c:pt idx="4">
                  <c:v>41</c:v>
                </c:pt>
                <c:pt idx="5">
                  <c:v>33</c:v>
                </c:pt>
                <c:pt idx="6">
                  <c:v>23</c:v>
                </c:pt>
                <c:pt idx="7">
                  <c:v>36</c:v>
                </c:pt>
                <c:pt idx="8">
                  <c:v>25</c:v>
                </c:pt>
                <c:pt idx="9">
                  <c:v>18</c:v>
                </c:pt>
                <c:pt idx="10">
                  <c:v>14</c:v>
                </c:pt>
                <c:pt idx="11">
                  <c:v>15</c:v>
                </c:pt>
                <c:pt idx="12">
                  <c:v>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63-4350-AAD1-146865BD3532}"/>
            </c:ext>
          </c:extLst>
        </c:ser>
        <c:ser>
          <c:idx val="1"/>
          <c:order val="1"/>
          <c:tx>
            <c:strRef>
              <c:f>'Table 9.76'!$S$62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9.76'!$S$63:$S$79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9.76'!$Y$63:$Y$79</c:f>
              <c:numCache>
                <c:formatCode>#,##0</c:formatCode>
                <c:ptCount val="17"/>
                <c:pt idx="0">
                  <c:v>0</c:v>
                </c:pt>
                <c:pt idx="1">
                  <c:v>7</c:v>
                </c:pt>
                <c:pt idx="2">
                  <c:v>14</c:v>
                </c:pt>
                <c:pt idx="3">
                  <c:v>27</c:v>
                </c:pt>
                <c:pt idx="4">
                  <c:v>24</c:v>
                </c:pt>
                <c:pt idx="5">
                  <c:v>24</c:v>
                </c:pt>
                <c:pt idx="6">
                  <c:v>28</c:v>
                </c:pt>
                <c:pt idx="7">
                  <c:v>16</c:v>
                </c:pt>
                <c:pt idx="8">
                  <c:v>21</c:v>
                </c:pt>
                <c:pt idx="9">
                  <c:v>13</c:v>
                </c:pt>
                <c:pt idx="10">
                  <c:v>15</c:v>
                </c:pt>
                <c:pt idx="11">
                  <c:v>12</c:v>
                </c:pt>
                <c:pt idx="12">
                  <c:v>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63-4350-AAD1-146865BD3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9.76'!$S$83:$S$90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9.76'!$Y$83:$Y$90</c:f>
              <c:numCache>
                <c:formatCode>#,##0</c:formatCode>
                <c:ptCount val="8"/>
                <c:pt idx="0">
                  <c:v>6</c:v>
                </c:pt>
                <c:pt idx="1">
                  <c:v>10</c:v>
                </c:pt>
                <c:pt idx="2">
                  <c:v>15</c:v>
                </c:pt>
                <c:pt idx="3">
                  <c:v>30</c:v>
                </c:pt>
                <c:pt idx="4">
                  <c:v>0</c:v>
                </c:pt>
                <c:pt idx="5">
                  <c:v>0</c:v>
                </c:pt>
                <c:pt idx="6">
                  <c:v>8</c:v>
                </c:pt>
                <c:pt idx="7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7C-4A64-AA5E-17E524F7A09B}"/>
            </c:ext>
          </c:extLst>
        </c:ser>
        <c:ser>
          <c:idx val="1"/>
          <c:order val="1"/>
          <c:tx>
            <c:strRef>
              <c:f>'Table 9.76'!$S$92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9.76'!$S$83:$S$90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9.76'!$Y$93:$Y$100</c:f>
              <c:numCache>
                <c:formatCode>#,##0</c:formatCode>
                <c:ptCount val="8"/>
                <c:pt idx="0">
                  <c:v>6</c:v>
                </c:pt>
                <c:pt idx="1">
                  <c:v>21</c:v>
                </c:pt>
                <c:pt idx="2">
                  <c:v>0</c:v>
                </c:pt>
                <c:pt idx="3">
                  <c:v>56</c:v>
                </c:pt>
                <c:pt idx="4">
                  <c:v>14</c:v>
                </c:pt>
                <c:pt idx="5">
                  <c:v>12</c:v>
                </c:pt>
                <c:pt idx="6">
                  <c:v>0</c:v>
                </c:pt>
                <c:pt idx="7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7C-4A64-AA5E-17E524F7A0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9.76'!$S$1</c:f>
              <c:strCache>
                <c:ptCount val="1"/>
                <c:pt idx="0">
                  <c:v>Woorabinda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9.76'!$U$8:$Y$8</c:f>
              <c:numCache>
                <c:formatCode>#,##0</c:formatCode>
                <c:ptCount val="5"/>
                <c:pt idx="1">
                  <c:v>28165.25</c:v>
                </c:pt>
                <c:pt idx="2">
                  <c:v>28008</c:v>
                </c:pt>
                <c:pt idx="3">
                  <c:v>33146.29</c:v>
                </c:pt>
                <c:pt idx="4">
                  <c:v>30533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7B-4408-84E7-92F98C8011C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7B-4408-84E7-92F98C801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9.76'!$S$4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9.76'!$V$4:$Z$4</c:f>
              <c:numCache>
                <c:formatCode>#,##0</c:formatCode>
                <c:ptCount val="5"/>
                <c:pt idx="0">
                  <c:v>396</c:v>
                </c:pt>
                <c:pt idx="1">
                  <c:v>391</c:v>
                </c:pt>
                <c:pt idx="2">
                  <c:v>377</c:v>
                </c:pt>
                <c:pt idx="3">
                  <c:v>461</c:v>
                </c:pt>
                <c:pt idx="4">
                  <c:v>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AB-49D2-A85A-6A8239C8B722}"/>
            </c:ext>
          </c:extLst>
        </c:ser>
        <c:ser>
          <c:idx val="1"/>
          <c:order val="1"/>
          <c:tx>
            <c:strRef>
              <c:f>'Table 9.76'!$S$7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9.76'!$V$7:$Z$7</c:f>
              <c:numCache>
                <c:formatCode>#,##0</c:formatCode>
                <c:ptCount val="5"/>
                <c:pt idx="0">
                  <c:v>296</c:v>
                </c:pt>
                <c:pt idx="1">
                  <c:v>313</c:v>
                </c:pt>
                <c:pt idx="2">
                  <c:v>309</c:v>
                </c:pt>
                <c:pt idx="3">
                  <c:v>331</c:v>
                </c:pt>
                <c:pt idx="4">
                  <c:v>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AB-49D2-A85A-6A8239C8B722}"/>
            </c:ext>
          </c:extLst>
        </c:ser>
        <c:ser>
          <c:idx val="2"/>
          <c:order val="2"/>
          <c:tx>
            <c:strRef>
              <c:f>'Table 9.76'!$S$11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9.76'!$V$11:$Z$11</c:f>
              <c:numCache>
                <c:formatCode>#,##0</c:formatCode>
                <c:ptCount val="5"/>
                <c:pt idx="0">
                  <c:v>392</c:v>
                </c:pt>
                <c:pt idx="1">
                  <c:v>382</c:v>
                </c:pt>
                <c:pt idx="2">
                  <c:v>371</c:v>
                </c:pt>
                <c:pt idx="3">
                  <c:v>452</c:v>
                </c:pt>
                <c:pt idx="4">
                  <c:v>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AB-49D2-A85A-6A8239C8B722}"/>
            </c:ext>
          </c:extLst>
        </c:ser>
        <c:ser>
          <c:idx val="3"/>
          <c:order val="3"/>
          <c:tx>
            <c:strRef>
              <c:f>'Table 9.76'!$S$12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9.76'!$V$12:$Z$12</c:f>
              <c:numCache>
                <c:formatCode>#,##0</c:formatCode>
                <c:ptCount val="5"/>
                <c:pt idx="0">
                  <c:v>0</c:v>
                </c:pt>
                <c:pt idx="1">
                  <c:v>8</c:v>
                </c:pt>
                <c:pt idx="2">
                  <c:v>10</c:v>
                </c:pt>
                <c:pt idx="3">
                  <c:v>9</c:v>
                </c:pt>
                <c:pt idx="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EAB-49D2-A85A-6A8239C8B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9.76'!$S$1</c:f>
              <c:strCache>
                <c:ptCount val="1"/>
                <c:pt idx="0">
                  <c:v>Woorabinda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9.76'!$AB$15:$AB$33</c:f>
              <c:numCache>
                <c:formatCode>0.0%</c:formatCode>
                <c:ptCount val="19"/>
                <c:pt idx="0">
                  <c:v>1.3422818791946308E-2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5.5928411633109618E-2</c:v>
                </c:pt>
                <c:pt idx="5">
                  <c:v>0</c:v>
                </c:pt>
                <c:pt idx="6">
                  <c:v>2.0134228187919462E-2</c:v>
                </c:pt>
                <c:pt idx="7">
                  <c:v>1.7897091722595078E-2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5.5928411633109618E-2</c:v>
                </c:pt>
                <c:pt idx="13">
                  <c:v>7.6062639821029079E-2</c:v>
                </c:pt>
                <c:pt idx="14">
                  <c:v>0.21476510067114093</c:v>
                </c:pt>
                <c:pt idx="15">
                  <c:v>0.14988814317673377</c:v>
                </c:pt>
                <c:pt idx="16">
                  <c:v>0.13422818791946309</c:v>
                </c:pt>
                <c:pt idx="17">
                  <c:v>0</c:v>
                </c:pt>
                <c:pt idx="18">
                  <c:v>4.2505592841163314E-2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0C-4472-B161-E617A6BE2AB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0C-4472-B161-E617A6BE2A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9.76'!$S$63:$S$79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9.76'!$Z$44:$Z$60</c:f>
              <c:numCache>
                <c:formatCode>#,##0</c:formatCode>
                <c:ptCount val="17"/>
                <c:pt idx="0">
                  <c:v>0</c:v>
                </c:pt>
                <c:pt idx="1">
                  <c:v>10</c:v>
                </c:pt>
                <c:pt idx="2">
                  <c:v>17</c:v>
                </c:pt>
                <c:pt idx="3">
                  <c:v>20</c:v>
                </c:pt>
                <c:pt idx="4">
                  <c:v>46</c:v>
                </c:pt>
                <c:pt idx="5">
                  <c:v>23</c:v>
                </c:pt>
                <c:pt idx="6">
                  <c:v>18</c:v>
                </c:pt>
                <c:pt idx="7">
                  <c:v>34</c:v>
                </c:pt>
                <c:pt idx="8">
                  <c:v>29</c:v>
                </c:pt>
                <c:pt idx="9">
                  <c:v>20</c:v>
                </c:pt>
                <c:pt idx="10">
                  <c:v>4</c:v>
                </c:pt>
                <c:pt idx="11">
                  <c:v>11</c:v>
                </c:pt>
                <c:pt idx="12">
                  <c:v>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11-41DA-93C0-DD44B0C6EEE2}"/>
            </c:ext>
          </c:extLst>
        </c:ser>
        <c:ser>
          <c:idx val="1"/>
          <c:order val="1"/>
          <c:tx>
            <c:strRef>
              <c:f>'Table 9.76'!$S$62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9.76'!$S$63:$S$79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9.76'!$Z$63:$Z$79</c:f>
              <c:numCache>
                <c:formatCode>#,##0</c:formatCode>
                <c:ptCount val="17"/>
                <c:pt idx="0">
                  <c:v>0</c:v>
                </c:pt>
                <c:pt idx="1">
                  <c:v>5</c:v>
                </c:pt>
                <c:pt idx="2">
                  <c:v>12</c:v>
                </c:pt>
                <c:pt idx="3">
                  <c:v>16</c:v>
                </c:pt>
                <c:pt idx="4">
                  <c:v>31</c:v>
                </c:pt>
                <c:pt idx="5">
                  <c:v>30</c:v>
                </c:pt>
                <c:pt idx="6">
                  <c:v>18</c:v>
                </c:pt>
                <c:pt idx="7">
                  <c:v>15</c:v>
                </c:pt>
                <c:pt idx="8">
                  <c:v>21</c:v>
                </c:pt>
                <c:pt idx="9">
                  <c:v>14</c:v>
                </c:pt>
                <c:pt idx="10">
                  <c:v>16</c:v>
                </c:pt>
                <c:pt idx="11">
                  <c:v>11</c:v>
                </c:pt>
                <c:pt idx="12">
                  <c:v>6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11-41DA-93C0-DD44B0C6EE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9.76'!$Z$83:$Z$90</c:f>
              <c:numCache>
                <c:formatCode>#,##0</c:formatCode>
                <c:ptCount val="8"/>
                <c:pt idx="0">
                  <c:v>3</c:v>
                </c:pt>
                <c:pt idx="1">
                  <c:v>6</c:v>
                </c:pt>
                <c:pt idx="2">
                  <c:v>11</c:v>
                </c:pt>
                <c:pt idx="3">
                  <c:v>23</c:v>
                </c:pt>
                <c:pt idx="4">
                  <c:v>0</c:v>
                </c:pt>
                <c:pt idx="5">
                  <c:v>4</c:v>
                </c:pt>
                <c:pt idx="6">
                  <c:v>12</c:v>
                </c:pt>
                <c:pt idx="7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34-4BDC-B48E-80E2C9053973}"/>
            </c:ext>
          </c:extLst>
        </c:ser>
        <c:ser>
          <c:idx val="1"/>
          <c:order val="1"/>
          <c:tx>
            <c:strRef>
              <c:f>'Table 9.76'!$S$92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9.76'!$S$83:$S$90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9.76'!$Z$93:$Z$100</c:f>
              <c:numCache>
                <c:formatCode>#,##0</c:formatCode>
                <c:ptCount val="8"/>
                <c:pt idx="0">
                  <c:v>4</c:v>
                </c:pt>
                <c:pt idx="1">
                  <c:v>19</c:v>
                </c:pt>
                <c:pt idx="2">
                  <c:v>6</c:v>
                </c:pt>
                <c:pt idx="3">
                  <c:v>53</c:v>
                </c:pt>
                <c:pt idx="4">
                  <c:v>19</c:v>
                </c:pt>
                <c:pt idx="5">
                  <c:v>8</c:v>
                </c:pt>
                <c:pt idx="6">
                  <c:v>0</c:v>
                </c:pt>
                <c:pt idx="7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34-4BDC-B48E-80E2C90539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9.8'!$V$4:$Z$4</c:f>
              <c:numCache>
                <c:formatCode>#,##0</c:formatCode>
                <c:ptCount val="5"/>
                <c:pt idx="0">
                  <c:v>963549</c:v>
                </c:pt>
                <c:pt idx="1">
                  <c:v>1002968</c:v>
                </c:pt>
                <c:pt idx="2">
                  <c:v>1038785</c:v>
                </c:pt>
                <c:pt idx="3">
                  <c:v>1066430</c:v>
                </c:pt>
                <c:pt idx="4">
                  <c:v>1059582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4B-4725-BA27-1F1BB1A4DCA9}"/>
            </c:ext>
          </c:extLst>
        </c:ser>
        <c:ser>
          <c:idx val="1"/>
          <c:order val="1"/>
          <c:tx>
            <c:strRef>
              <c:f>'Table 9.8'!$S$7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9.8'!$V$7:$Z$7</c:f>
              <c:numCache>
                <c:formatCode>#,##0</c:formatCode>
                <c:ptCount val="5"/>
                <c:pt idx="0">
                  <c:v>681373</c:v>
                </c:pt>
                <c:pt idx="1">
                  <c:v>702556</c:v>
                </c:pt>
                <c:pt idx="2">
                  <c:v>727142</c:v>
                </c:pt>
                <c:pt idx="3">
                  <c:v>741972</c:v>
                </c:pt>
                <c:pt idx="4">
                  <c:v>753718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4B-4725-BA27-1F1BB1A4DCA9}"/>
            </c:ext>
          </c:extLst>
        </c:ser>
        <c:ser>
          <c:idx val="2"/>
          <c:order val="2"/>
          <c:tx>
            <c:strRef>
              <c:f>'Table 9.8'!$S$11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9.8'!$V$11:$Z$11</c:f>
              <c:numCache>
                <c:formatCode>#,##0</c:formatCode>
                <c:ptCount val="5"/>
                <c:pt idx="0">
                  <c:v>879834</c:v>
                </c:pt>
                <c:pt idx="1">
                  <c:v>914540</c:v>
                </c:pt>
                <c:pt idx="2">
                  <c:v>946482</c:v>
                </c:pt>
                <c:pt idx="3">
                  <c:v>969621</c:v>
                </c:pt>
                <c:pt idx="4">
                  <c:v>959247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4B-4725-BA27-1F1BB1A4DCA9}"/>
            </c:ext>
          </c:extLst>
        </c:ser>
        <c:ser>
          <c:idx val="3"/>
          <c:order val="3"/>
          <c:tx>
            <c:strRef>
              <c:f>'Table 9.8'!$S$12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9.8'!$V$12:$Z$12</c:f>
              <c:numCache>
                <c:formatCode>#,##0</c:formatCode>
                <c:ptCount val="5"/>
                <c:pt idx="0">
                  <c:v>83715</c:v>
                </c:pt>
                <c:pt idx="1">
                  <c:v>88428</c:v>
                </c:pt>
                <c:pt idx="2">
                  <c:v>92303</c:v>
                </c:pt>
                <c:pt idx="3">
                  <c:v>96812</c:v>
                </c:pt>
                <c:pt idx="4">
                  <c:v>100334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F4B-4725-BA27-1F1BB1A4D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9.76'!$S$1</c:f>
              <c:strCache>
                <c:ptCount val="1"/>
                <c:pt idx="0">
                  <c:v>Woorabinda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9.76'!$V$8:$Z$8</c:f>
              <c:numCache>
                <c:formatCode>#,##0</c:formatCode>
                <c:ptCount val="5"/>
                <c:pt idx="0">
                  <c:v>28165.25</c:v>
                </c:pt>
                <c:pt idx="1">
                  <c:v>28008</c:v>
                </c:pt>
                <c:pt idx="2">
                  <c:v>33146.29</c:v>
                </c:pt>
                <c:pt idx="3">
                  <c:v>30533</c:v>
                </c:pt>
                <c:pt idx="4">
                  <c:v>27942.639999999999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B8-4C12-85C5-66F422361C4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42360.26</c:v>
                </c:pt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B8-4C12-85C5-66F422361C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9.77'!$S$4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9.77'!$U$2:$Y$2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9.77'!$U$4:$Y$4</c:f>
              <c:numCache>
                <c:formatCode>#,##0</c:formatCode>
                <c:ptCount val="5"/>
                <c:pt idx="1">
                  <c:v>77</c:v>
                </c:pt>
                <c:pt idx="2">
                  <c:v>174</c:v>
                </c:pt>
                <c:pt idx="3">
                  <c:v>154</c:v>
                </c:pt>
                <c:pt idx="4">
                  <c:v>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39-420F-A0B3-71F9685BDCB2}"/>
            </c:ext>
          </c:extLst>
        </c:ser>
        <c:ser>
          <c:idx val="1"/>
          <c:order val="1"/>
          <c:tx>
            <c:strRef>
              <c:f>'Table 9.77'!$S$7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9.77'!$U$2:$Y$2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9.77'!$U$7:$Y$7</c:f>
              <c:numCache>
                <c:formatCode>#,##0</c:formatCode>
                <c:ptCount val="5"/>
                <c:pt idx="1">
                  <c:v>63</c:v>
                </c:pt>
                <c:pt idx="2">
                  <c:v>120</c:v>
                </c:pt>
                <c:pt idx="3">
                  <c:v>107</c:v>
                </c:pt>
                <c:pt idx="4">
                  <c:v>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39-420F-A0B3-71F9685BDCB2}"/>
            </c:ext>
          </c:extLst>
        </c:ser>
        <c:ser>
          <c:idx val="2"/>
          <c:order val="2"/>
          <c:tx>
            <c:strRef>
              <c:f>'Table 9.77'!$S$11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9.77'!$U$2:$Y$2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9.77'!$U$11:$Y$11</c:f>
              <c:numCache>
                <c:formatCode>#,##0</c:formatCode>
                <c:ptCount val="5"/>
                <c:pt idx="1">
                  <c:v>80</c:v>
                </c:pt>
                <c:pt idx="2">
                  <c:v>170</c:v>
                </c:pt>
                <c:pt idx="3">
                  <c:v>154</c:v>
                </c:pt>
                <c:pt idx="4">
                  <c:v>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39-420F-A0B3-71F9685BDCB2}"/>
            </c:ext>
          </c:extLst>
        </c:ser>
        <c:ser>
          <c:idx val="3"/>
          <c:order val="3"/>
          <c:tx>
            <c:strRef>
              <c:f>'Table 9.77'!$S$12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9.77'!$U$2:$Y$2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9.77'!$U$12:$Y$12</c:f>
              <c:numCache>
                <c:formatCode>#,##0</c:formatCode>
                <c:ptCount val="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639-420F-A0B3-71F9685BDC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9.77'!$S$1</c:f>
              <c:strCache>
                <c:ptCount val="1"/>
                <c:pt idx="0">
                  <c:v>Wujal Wujal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9.77'!$AB$15:$AB$33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2.8571428571428571E-2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0.42857142857142855</c:v>
                </c:pt>
                <c:pt idx="15">
                  <c:v>3.5714285714285712E-2</c:v>
                </c:pt>
                <c:pt idx="16">
                  <c:v>0.14285714285714285</c:v>
                </c:pt>
                <c:pt idx="17">
                  <c:v>4.2857142857142858E-2</c:v>
                </c:pt>
                <c:pt idx="18">
                  <c:v>0.32142857142857145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44-4010-9017-15B9E53D3E7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44-4010-9017-15B9E53D3E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9.77'!$S$63:$S$79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9.77'!$Y$44:$Y$60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4</c:v>
                </c:pt>
                <c:pt idx="3">
                  <c:v>5</c:v>
                </c:pt>
                <c:pt idx="4">
                  <c:v>10</c:v>
                </c:pt>
                <c:pt idx="5">
                  <c:v>14</c:v>
                </c:pt>
                <c:pt idx="6">
                  <c:v>11</c:v>
                </c:pt>
                <c:pt idx="7">
                  <c:v>6</c:v>
                </c:pt>
                <c:pt idx="8">
                  <c:v>9</c:v>
                </c:pt>
                <c:pt idx="9">
                  <c:v>13</c:v>
                </c:pt>
                <c:pt idx="10">
                  <c:v>4</c:v>
                </c:pt>
                <c:pt idx="11">
                  <c:v>6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A6-4A38-93EB-F0D9088E3120}"/>
            </c:ext>
          </c:extLst>
        </c:ser>
        <c:ser>
          <c:idx val="1"/>
          <c:order val="1"/>
          <c:tx>
            <c:strRef>
              <c:f>'Table 9.77'!$S$62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9.77'!$S$63:$S$79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9.77'!$Y$63:$Y$79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</c:v>
                </c:pt>
                <c:pt idx="4">
                  <c:v>8</c:v>
                </c:pt>
                <c:pt idx="5">
                  <c:v>7</c:v>
                </c:pt>
                <c:pt idx="6">
                  <c:v>3</c:v>
                </c:pt>
                <c:pt idx="7">
                  <c:v>11</c:v>
                </c:pt>
                <c:pt idx="8">
                  <c:v>12</c:v>
                </c:pt>
                <c:pt idx="9">
                  <c:v>3</c:v>
                </c:pt>
                <c:pt idx="10">
                  <c:v>6</c:v>
                </c:pt>
                <c:pt idx="11">
                  <c:v>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A6-4A38-93EB-F0D9088E31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9.77'!$S$83:$S$90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9.77'!$Y$83:$Y$90</c:f>
              <c:numCache>
                <c:formatCode>#,##0</c:formatCode>
                <c:ptCount val="8"/>
                <c:pt idx="0">
                  <c:v>5</c:v>
                </c:pt>
                <c:pt idx="1">
                  <c:v>3</c:v>
                </c:pt>
                <c:pt idx="2">
                  <c:v>12</c:v>
                </c:pt>
                <c:pt idx="3">
                  <c:v>7</c:v>
                </c:pt>
                <c:pt idx="4">
                  <c:v>0</c:v>
                </c:pt>
                <c:pt idx="5">
                  <c:v>0</c:v>
                </c:pt>
                <c:pt idx="6">
                  <c:v>8</c:v>
                </c:pt>
                <c:pt idx="7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4B-426D-AE47-6F12E92FBDF7}"/>
            </c:ext>
          </c:extLst>
        </c:ser>
        <c:ser>
          <c:idx val="1"/>
          <c:order val="1"/>
          <c:tx>
            <c:strRef>
              <c:f>'Table 9.77'!$S$92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9.77'!$S$83:$S$90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9.77'!$Y$93:$Y$100</c:f>
              <c:numCache>
                <c:formatCode>#,##0</c:formatCode>
                <c:ptCount val="8"/>
                <c:pt idx="0">
                  <c:v>0</c:v>
                </c:pt>
                <c:pt idx="1">
                  <c:v>8</c:v>
                </c:pt>
                <c:pt idx="2">
                  <c:v>0</c:v>
                </c:pt>
                <c:pt idx="3">
                  <c:v>13</c:v>
                </c:pt>
                <c:pt idx="4">
                  <c:v>11</c:v>
                </c:pt>
                <c:pt idx="5">
                  <c:v>6</c:v>
                </c:pt>
                <c:pt idx="6">
                  <c:v>0</c:v>
                </c:pt>
                <c:pt idx="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4B-426D-AE47-6F12E92FBD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9.77'!$S$1</c:f>
              <c:strCache>
                <c:ptCount val="1"/>
                <c:pt idx="0">
                  <c:v>Wujal Wujal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9.77'!$U$8:$Y$8</c:f>
              <c:numCache>
                <c:formatCode>#,##0</c:formatCode>
                <c:ptCount val="5"/>
                <c:pt idx="1">
                  <c:v>22829.43</c:v>
                </c:pt>
                <c:pt idx="2">
                  <c:v>10599.76</c:v>
                </c:pt>
                <c:pt idx="3">
                  <c:v>34634.129999999997</c:v>
                </c:pt>
                <c:pt idx="4">
                  <c:v>36288.089999999997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0F-43D1-8539-3794FFDE62A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0F-43D1-8539-3794FFDE62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9.77'!$S$4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9.77'!$V$4:$Z$4</c:f>
              <c:numCache>
                <c:formatCode>#,##0</c:formatCode>
                <c:ptCount val="5"/>
                <c:pt idx="0">
                  <c:v>77</c:v>
                </c:pt>
                <c:pt idx="1">
                  <c:v>174</c:v>
                </c:pt>
                <c:pt idx="2">
                  <c:v>154</c:v>
                </c:pt>
                <c:pt idx="3">
                  <c:v>142</c:v>
                </c:pt>
                <c:pt idx="4">
                  <c:v>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E0-4F12-AD90-488281CE8B0E}"/>
            </c:ext>
          </c:extLst>
        </c:ser>
        <c:ser>
          <c:idx val="1"/>
          <c:order val="1"/>
          <c:tx>
            <c:strRef>
              <c:f>'Table 9.77'!$S$7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9.77'!$V$7:$Z$7</c:f>
              <c:numCache>
                <c:formatCode>#,##0</c:formatCode>
                <c:ptCount val="5"/>
                <c:pt idx="0">
                  <c:v>63</c:v>
                </c:pt>
                <c:pt idx="1">
                  <c:v>120</c:v>
                </c:pt>
                <c:pt idx="2">
                  <c:v>107</c:v>
                </c:pt>
                <c:pt idx="3">
                  <c:v>116</c:v>
                </c:pt>
                <c:pt idx="4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E0-4F12-AD90-488281CE8B0E}"/>
            </c:ext>
          </c:extLst>
        </c:ser>
        <c:ser>
          <c:idx val="2"/>
          <c:order val="2"/>
          <c:tx>
            <c:strRef>
              <c:f>'Table 9.77'!$S$11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9.77'!$V$11:$Z$11</c:f>
              <c:numCache>
                <c:formatCode>#,##0</c:formatCode>
                <c:ptCount val="5"/>
                <c:pt idx="0">
                  <c:v>80</c:v>
                </c:pt>
                <c:pt idx="1">
                  <c:v>170</c:v>
                </c:pt>
                <c:pt idx="2">
                  <c:v>154</c:v>
                </c:pt>
                <c:pt idx="3">
                  <c:v>137</c:v>
                </c:pt>
                <c:pt idx="4">
                  <c:v>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E0-4F12-AD90-488281CE8B0E}"/>
            </c:ext>
          </c:extLst>
        </c:ser>
        <c:ser>
          <c:idx val="3"/>
          <c:order val="3"/>
          <c:tx>
            <c:strRef>
              <c:f>'Table 9.77'!$S$12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9.77'!$V$12:$Z$12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5E0-4F12-AD90-488281CE8B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9.77'!$S$1</c:f>
              <c:strCache>
                <c:ptCount val="1"/>
                <c:pt idx="0">
                  <c:v>Wujal Wujal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9.77'!$AB$15:$AB$33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2.8571428571428571E-2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0.42857142857142855</c:v>
                </c:pt>
                <c:pt idx="15">
                  <c:v>3.5714285714285712E-2</c:v>
                </c:pt>
                <c:pt idx="16">
                  <c:v>0.14285714285714285</c:v>
                </c:pt>
                <c:pt idx="17">
                  <c:v>4.2857142857142858E-2</c:v>
                </c:pt>
                <c:pt idx="18">
                  <c:v>0.32142857142857145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04-47C5-AE74-C08D5F3AF78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04-47C5-AE74-C08D5F3AF7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9.77'!$S$63:$S$79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9.77'!$Z$44:$Z$60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</c:v>
                </c:pt>
                <c:pt idx="4">
                  <c:v>8</c:v>
                </c:pt>
                <c:pt idx="5">
                  <c:v>5</c:v>
                </c:pt>
                <c:pt idx="6">
                  <c:v>13</c:v>
                </c:pt>
                <c:pt idx="7">
                  <c:v>12</c:v>
                </c:pt>
                <c:pt idx="8">
                  <c:v>8</c:v>
                </c:pt>
                <c:pt idx="9">
                  <c:v>11</c:v>
                </c:pt>
                <c:pt idx="10">
                  <c:v>5</c:v>
                </c:pt>
                <c:pt idx="11">
                  <c:v>10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66-4925-8605-E052355C1A15}"/>
            </c:ext>
          </c:extLst>
        </c:ser>
        <c:ser>
          <c:idx val="1"/>
          <c:order val="1"/>
          <c:tx>
            <c:strRef>
              <c:f>'Table 9.77'!$S$62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9.77'!$S$63:$S$79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9.77'!$Z$63:$Z$79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4</c:v>
                </c:pt>
                <c:pt idx="5">
                  <c:v>8</c:v>
                </c:pt>
                <c:pt idx="6">
                  <c:v>6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9</c:v>
                </c:pt>
                <c:pt idx="12">
                  <c:v>0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66-4925-8605-E052355C1A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9.77'!$Z$83:$Z$90</c:f>
              <c:numCache>
                <c:formatCode>#,##0</c:formatCode>
                <c:ptCount val="8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10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F0-4E7D-A42A-D73DB627DF8D}"/>
            </c:ext>
          </c:extLst>
        </c:ser>
        <c:ser>
          <c:idx val="1"/>
          <c:order val="1"/>
          <c:tx>
            <c:strRef>
              <c:f>'Table 9.77'!$S$92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9.77'!$S$83:$S$90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9.77'!$Z$93:$Z$100</c:f>
              <c:numCache>
                <c:formatCode>#,##0</c:formatCode>
                <c:ptCount val="8"/>
                <c:pt idx="0">
                  <c:v>6</c:v>
                </c:pt>
                <c:pt idx="1">
                  <c:v>10</c:v>
                </c:pt>
                <c:pt idx="2">
                  <c:v>0</c:v>
                </c:pt>
                <c:pt idx="3">
                  <c:v>12</c:v>
                </c:pt>
                <c:pt idx="4">
                  <c:v>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F0-4E7D-A42A-D73DB627D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9.8'!$S$1</c:f>
              <c:strCache>
                <c:ptCount val="1"/>
                <c:pt idx="0">
                  <c:v>Brisbane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9.8'!$AB$15:$AB$33</c:f>
              <c:numCache>
                <c:formatCode>0.0%</c:formatCode>
                <c:ptCount val="19"/>
                <c:pt idx="0">
                  <c:v>7.216983268905533E-3</c:v>
                </c:pt>
                <c:pt idx="1">
                  <c:v>8.5467504228074406E-3</c:v>
                </c:pt>
                <c:pt idx="2">
                  <c:v>4.3762457719255861E-2</c:v>
                </c:pt>
                <c:pt idx="3">
                  <c:v>6.5799408069582028E-3</c:v>
                </c:pt>
                <c:pt idx="4">
                  <c:v>5.3321869714906982E-2</c:v>
                </c:pt>
                <c:pt idx="5">
                  <c:v>3.3969935370862528E-2</c:v>
                </c:pt>
                <c:pt idx="6">
                  <c:v>7.7990041374728189E-2</c:v>
                </c:pt>
                <c:pt idx="7">
                  <c:v>8.3481819280019326E-2</c:v>
                </c:pt>
                <c:pt idx="8">
                  <c:v>3.8734069219618264E-2</c:v>
                </c:pt>
                <c:pt idx="9">
                  <c:v>1.3445842896834984E-2</c:v>
                </c:pt>
                <c:pt idx="10">
                  <c:v>4.0487587581541438E-2</c:v>
                </c:pt>
                <c:pt idx="11">
                  <c:v>2.1233804964967382E-2</c:v>
                </c:pt>
                <c:pt idx="12">
                  <c:v>0.10722509966175404</c:v>
                </c:pt>
                <c:pt idx="13">
                  <c:v>0.10199097004107273</c:v>
                </c:pt>
                <c:pt idx="14">
                  <c:v>5.3723914290891517E-2</c:v>
                </c:pt>
                <c:pt idx="15">
                  <c:v>9.3446107151485866E-2</c:v>
                </c:pt>
                <c:pt idx="16">
                  <c:v>0.12591828491181445</c:v>
                </c:pt>
                <c:pt idx="17">
                  <c:v>2.2729675042280743E-2</c:v>
                </c:pt>
                <c:pt idx="18">
                  <c:v>3.6819166767335106E-2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2F-4D91-9B15-BC9F26867A0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2F-4D91-9B15-BC9F26867A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9.77'!$S$1</c:f>
              <c:strCache>
                <c:ptCount val="1"/>
                <c:pt idx="0">
                  <c:v>Wujal Wujal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9.77'!$V$8:$Z$8</c:f>
              <c:numCache>
                <c:formatCode>#,##0</c:formatCode>
                <c:ptCount val="5"/>
                <c:pt idx="0">
                  <c:v>22829.43</c:v>
                </c:pt>
                <c:pt idx="1">
                  <c:v>10599.76</c:v>
                </c:pt>
                <c:pt idx="2">
                  <c:v>34634.129999999997</c:v>
                </c:pt>
                <c:pt idx="3">
                  <c:v>36288.089999999997</c:v>
                </c:pt>
                <c:pt idx="4">
                  <c:v>36066.559999999998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DB-4F1A-8E14-012C9EE0F7A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42360.26</c:v>
                </c:pt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DB-4F1A-8E14-012C9EE0F7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9.78'!$S$4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9.78'!$U$2:$Y$2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9.78'!$U$4:$Y$4</c:f>
              <c:numCache>
                <c:formatCode>#,##0</c:formatCode>
                <c:ptCount val="5"/>
                <c:pt idx="1">
                  <c:v>667</c:v>
                </c:pt>
                <c:pt idx="2">
                  <c:v>704</c:v>
                </c:pt>
                <c:pt idx="3">
                  <c:v>710</c:v>
                </c:pt>
                <c:pt idx="4">
                  <c:v>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60-4079-B58A-6FE8A7DD5C78}"/>
            </c:ext>
          </c:extLst>
        </c:ser>
        <c:ser>
          <c:idx val="1"/>
          <c:order val="1"/>
          <c:tx>
            <c:strRef>
              <c:f>'Table 9.78'!$S$7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9.78'!$U$2:$Y$2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9.78'!$U$7:$Y$7</c:f>
              <c:numCache>
                <c:formatCode>#,##0</c:formatCode>
                <c:ptCount val="5"/>
                <c:pt idx="1">
                  <c:v>526</c:v>
                </c:pt>
                <c:pt idx="2">
                  <c:v>562</c:v>
                </c:pt>
                <c:pt idx="3">
                  <c:v>580</c:v>
                </c:pt>
                <c:pt idx="4">
                  <c:v>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60-4079-B58A-6FE8A7DD5C78}"/>
            </c:ext>
          </c:extLst>
        </c:ser>
        <c:ser>
          <c:idx val="2"/>
          <c:order val="2"/>
          <c:tx>
            <c:strRef>
              <c:f>'Table 9.78'!$S$11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9.78'!$U$2:$Y$2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9.78'!$U$11:$Y$11</c:f>
              <c:numCache>
                <c:formatCode>#,##0</c:formatCode>
                <c:ptCount val="5"/>
                <c:pt idx="1">
                  <c:v>656</c:v>
                </c:pt>
                <c:pt idx="2">
                  <c:v>692</c:v>
                </c:pt>
                <c:pt idx="3">
                  <c:v>699</c:v>
                </c:pt>
                <c:pt idx="4">
                  <c:v>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60-4079-B58A-6FE8A7DD5C78}"/>
            </c:ext>
          </c:extLst>
        </c:ser>
        <c:ser>
          <c:idx val="3"/>
          <c:order val="3"/>
          <c:tx>
            <c:strRef>
              <c:f>'Table 9.78'!$S$12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9.78'!$U$2:$Y$2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9.78'!$U$12:$Y$12</c:f>
              <c:numCache>
                <c:formatCode>#,##0</c:formatCode>
                <c:ptCount val="5"/>
                <c:pt idx="1">
                  <c:v>3</c:v>
                </c:pt>
                <c:pt idx="2">
                  <c:v>12</c:v>
                </c:pt>
                <c:pt idx="3">
                  <c:v>13</c:v>
                </c:pt>
                <c:pt idx="4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860-4079-B58A-6FE8A7DD5C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9.78'!$S$1</c:f>
              <c:strCache>
                <c:ptCount val="1"/>
                <c:pt idx="0">
                  <c:v>Yarrabah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9.78'!$AB$15:$AB$33</c:f>
              <c:numCache>
                <c:formatCode>0.0%</c:formatCode>
                <c:ptCount val="19"/>
                <c:pt idx="0">
                  <c:v>7.8947368421052634E-3</c:v>
                </c:pt>
                <c:pt idx="1">
                  <c:v>3.9473684210526317E-3</c:v>
                </c:pt>
                <c:pt idx="2">
                  <c:v>9.2105263157894728E-3</c:v>
                </c:pt>
                <c:pt idx="3">
                  <c:v>0</c:v>
                </c:pt>
                <c:pt idx="4">
                  <c:v>4.4736842105263158E-2</c:v>
                </c:pt>
                <c:pt idx="5">
                  <c:v>0</c:v>
                </c:pt>
                <c:pt idx="6">
                  <c:v>1.4473684210526316E-2</c:v>
                </c:pt>
                <c:pt idx="7">
                  <c:v>1.8421052631578946E-2</c:v>
                </c:pt>
                <c:pt idx="8">
                  <c:v>1.7105263157894738E-2</c:v>
                </c:pt>
                <c:pt idx="9">
                  <c:v>0</c:v>
                </c:pt>
                <c:pt idx="10">
                  <c:v>7.8947368421052634E-3</c:v>
                </c:pt>
                <c:pt idx="11">
                  <c:v>3.9473684210526317E-3</c:v>
                </c:pt>
                <c:pt idx="12">
                  <c:v>2.5000000000000001E-2</c:v>
                </c:pt>
                <c:pt idx="13">
                  <c:v>9.0789473684210531E-2</c:v>
                </c:pt>
                <c:pt idx="14">
                  <c:v>0.21842105263157896</c:v>
                </c:pt>
                <c:pt idx="15">
                  <c:v>0.13421052631578947</c:v>
                </c:pt>
                <c:pt idx="16">
                  <c:v>0.3</c:v>
                </c:pt>
                <c:pt idx="17">
                  <c:v>2.5000000000000001E-2</c:v>
                </c:pt>
                <c:pt idx="18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C6-4712-84FC-48039C0018C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C6-4712-84FC-48039C001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9.78'!$S$63:$S$79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9.78'!$Y$44:$Y$60</c:f>
              <c:numCache>
                <c:formatCode>#,##0</c:formatCode>
                <c:ptCount val="17"/>
                <c:pt idx="0">
                  <c:v>0</c:v>
                </c:pt>
                <c:pt idx="1">
                  <c:v>4</c:v>
                </c:pt>
                <c:pt idx="2">
                  <c:v>18</c:v>
                </c:pt>
                <c:pt idx="3">
                  <c:v>34</c:v>
                </c:pt>
                <c:pt idx="4">
                  <c:v>60</c:v>
                </c:pt>
                <c:pt idx="5">
                  <c:v>63</c:v>
                </c:pt>
                <c:pt idx="6">
                  <c:v>56</c:v>
                </c:pt>
                <c:pt idx="7">
                  <c:v>42</c:v>
                </c:pt>
                <c:pt idx="8">
                  <c:v>37</c:v>
                </c:pt>
                <c:pt idx="9">
                  <c:v>51</c:v>
                </c:pt>
                <c:pt idx="10">
                  <c:v>25</c:v>
                </c:pt>
                <c:pt idx="11">
                  <c:v>20</c:v>
                </c:pt>
                <c:pt idx="12">
                  <c:v>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EE-4FEB-B752-2D96AA81EA35}"/>
            </c:ext>
          </c:extLst>
        </c:ser>
        <c:ser>
          <c:idx val="1"/>
          <c:order val="1"/>
          <c:tx>
            <c:strRef>
              <c:f>'Table 9.78'!$S$62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9.78'!$S$63:$S$79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9.78'!$Y$63:$Y$79</c:f>
              <c:numCache>
                <c:formatCode>#,##0</c:formatCode>
                <c:ptCount val="17"/>
                <c:pt idx="0">
                  <c:v>0</c:v>
                </c:pt>
                <c:pt idx="1">
                  <c:v>4</c:v>
                </c:pt>
                <c:pt idx="2">
                  <c:v>31</c:v>
                </c:pt>
                <c:pt idx="3">
                  <c:v>37</c:v>
                </c:pt>
                <c:pt idx="4">
                  <c:v>41</c:v>
                </c:pt>
                <c:pt idx="5">
                  <c:v>37</c:v>
                </c:pt>
                <c:pt idx="6">
                  <c:v>41</c:v>
                </c:pt>
                <c:pt idx="7">
                  <c:v>34</c:v>
                </c:pt>
                <c:pt idx="8">
                  <c:v>29</c:v>
                </c:pt>
                <c:pt idx="9">
                  <c:v>44</c:v>
                </c:pt>
                <c:pt idx="10">
                  <c:v>25</c:v>
                </c:pt>
                <c:pt idx="11">
                  <c:v>16</c:v>
                </c:pt>
                <c:pt idx="12">
                  <c:v>8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EE-4FEB-B752-2D96AA81EA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9.78'!$S$83:$S$90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9.78'!$Y$83:$Y$90</c:f>
              <c:numCache>
                <c:formatCode>#,##0</c:formatCode>
                <c:ptCount val="8"/>
                <c:pt idx="0">
                  <c:v>16</c:v>
                </c:pt>
                <c:pt idx="1">
                  <c:v>36</c:v>
                </c:pt>
                <c:pt idx="2">
                  <c:v>47</c:v>
                </c:pt>
                <c:pt idx="3">
                  <c:v>62</c:v>
                </c:pt>
                <c:pt idx="4">
                  <c:v>10</c:v>
                </c:pt>
                <c:pt idx="5">
                  <c:v>0</c:v>
                </c:pt>
                <c:pt idx="6">
                  <c:v>18</c:v>
                </c:pt>
                <c:pt idx="7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CC-44DF-8113-6E5067832C63}"/>
            </c:ext>
          </c:extLst>
        </c:ser>
        <c:ser>
          <c:idx val="1"/>
          <c:order val="1"/>
          <c:tx>
            <c:strRef>
              <c:f>'Table 9.78'!$S$92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9.78'!$S$83:$S$90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9.78'!$Y$93:$Y$100</c:f>
              <c:numCache>
                <c:formatCode>#,##0</c:formatCode>
                <c:ptCount val="8"/>
                <c:pt idx="0">
                  <c:v>15</c:v>
                </c:pt>
                <c:pt idx="1">
                  <c:v>39</c:v>
                </c:pt>
                <c:pt idx="2">
                  <c:v>8</c:v>
                </c:pt>
                <c:pt idx="3">
                  <c:v>93</c:v>
                </c:pt>
                <c:pt idx="4">
                  <c:v>46</c:v>
                </c:pt>
                <c:pt idx="5">
                  <c:v>5</c:v>
                </c:pt>
                <c:pt idx="6">
                  <c:v>0</c:v>
                </c:pt>
                <c:pt idx="7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CC-44DF-8113-6E5067832C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9.78'!$S$1</c:f>
              <c:strCache>
                <c:ptCount val="1"/>
                <c:pt idx="0">
                  <c:v>Yarrabah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9.78'!$U$8:$Y$8</c:f>
              <c:numCache>
                <c:formatCode>#,##0</c:formatCode>
                <c:ptCount val="5"/>
                <c:pt idx="1">
                  <c:v>30591</c:v>
                </c:pt>
                <c:pt idx="2">
                  <c:v>36110</c:v>
                </c:pt>
                <c:pt idx="3">
                  <c:v>41503</c:v>
                </c:pt>
                <c:pt idx="4">
                  <c:v>38960.28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B4-47B0-B9F3-05029D47979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B4-47B0-B9F3-05029D4797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9.78'!$S$4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9.78'!$V$4:$Z$4</c:f>
              <c:numCache>
                <c:formatCode>#,##0</c:formatCode>
                <c:ptCount val="5"/>
                <c:pt idx="0">
                  <c:v>667</c:v>
                </c:pt>
                <c:pt idx="1">
                  <c:v>704</c:v>
                </c:pt>
                <c:pt idx="2">
                  <c:v>710</c:v>
                </c:pt>
                <c:pt idx="3">
                  <c:v>769</c:v>
                </c:pt>
                <c:pt idx="4">
                  <c:v>754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A5-44F9-81E6-8BD63C41FE59}"/>
            </c:ext>
          </c:extLst>
        </c:ser>
        <c:ser>
          <c:idx val="1"/>
          <c:order val="1"/>
          <c:tx>
            <c:strRef>
              <c:f>'Table 9.78'!$S$7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9.78'!$V$7:$Z$7</c:f>
              <c:numCache>
                <c:formatCode>#,##0</c:formatCode>
                <c:ptCount val="5"/>
                <c:pt idx="0">
                  <c:v>526</c:v>
                </c:pt>
                <c:pt idx="1">
                  <c:v>562</c:v>
                </c:pt>
                <c:pt idx="2">
                  <c:v>580</c:v>
                </c:pt>
                <c:pt idx="3">
                  <c:v>584</c:v>
                </c:pt>
                <c:pt idx="4">
                  <c:v>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A5-44F9-81E6-8BD63C41FE59}"/>
            </c:ext>
          </c:extLst>
        </c:ser>
        <c:ser>
          <c:idx val="2"/>
          <c:order val="2"/>
          <c:tx>
            <c:strRef>
              <c:f>'Table 9.78'!$S$11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9.78'!$V$11:$Z$11</c:f>
              <c:numCache>
                <c:formatCode>#,##0</c:formatCode>
                <c:ptCount val="5"/>
                <c:pt idx="0">
                  <c:v>656</c:v>
                </c:pt>
                <c:pt idx="1">
                  <c:v>692</c:v>
                </c:pt>
                <c:pt idx="2">
                  <c:v>699</c:v>
                </c:pt>
                <c:pt idx="3">
                  <c:v>757</c:v>
                </c:pt>
                <c:pt idx="4">
                  <c:v>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A5-44F9-81E6-8BD63C41FE59}"/>
            </c:ext>
          </c:extLst>
        </c:ser>
        <c:ser>
          <c:idx val="3"/>
          <c:order val="3"/>
          <c:tx>
            <c:strRef>
              <c:f>'Table 9.78'!$S$12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9.78'!$V$12:$Z$12</c:f>
              <c:numCache>
                <c:formatCode>#,##0</c:formatCode>
                <c:ptCount val="5"/>
                <c:pt idx="0">
                  <c:v>3</c:v>
                </c:pt>
                <c:pt idx="1">
                  <c:v>12</c:v>
                </c:pt>
                <c:pt idx="2">
                  <c:v>13</c:v>
                </c:pt>
                <c:pt idx="3">
                  <c:v>9</c:v>
                </c:pt>
                <c:pt idx="4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9A5-44F9-81E6-8BD63C41FE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9.78'!$S$1</c:f>
              <c:strCache>
                <c:ptCount val="1"/>
                <c:pt idx="0">
                  <c:v>Yarrabah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9.78'!$AB$15:$AB$33</c:f>
              <c:numCache>
                <c:formatCode>0.0%</c:formatCode>
                <c:ptCount val="19"/>
                <c:pt idx="0">
                  <c:v>7.8947368421052634E-3</c:v>
                </c:pt>
                <c:pt idx="1">
                  <c:v>3.9473684210526317E-3</c:v>
                </c:pt>
                <c:pt idx="2">
                  <c:v>9.2105263157894728E-3</c:v>
                </c:pt>
                <c:pt idx="3">
                  <c:v>0</c:v>
                </c:pt>
                <c:pt idx="4">
                  <c:v>4.4736842105263158E-2</c:v>
                </c:pt>
                <c:pt idx="5">
                  <c:v>0</c:v>
                </c:pt>
                <c:pt idx="6">
                  <c:v>1.4473684210526316E-2</c:v>
                </c:pt>
                <c:pt idx="7">
                  <c:v>1.8421052631578946E-2</c:v>
                </c:pt>
                <c:pt idx="8">
                  <c:v>1.7105263157894738E-2</c:v>
                </c:pt>
                <c:pt idx="9">
                  <c:v>0</c:v>
                </c:pt>
                <c:pt idx="10">
                  <c:v>7.8947368421052634E-3</c:v>
                </c:pt>
                <c:pt idx="11">
                  <c:v>3.9473684210526317E-3</c:v>
                </c:pt>
                <c:pt idx="12">
                  <c:v>2.5000000000000001E-2</c:v>
                </c:pt>
                <c:pt idx="13">
                  <c:v>9.0789473684210531E-2</c:v>
                </c:pt>
                <c:pt idx="14">
                  <c:v>0.21842105263157896</c:v>
                </c:pt>
                <c:pt idx="15">
                  <c:v>0.13421052631578947</c:v>
                </c:pt>
                <c:pt idx="16">
                  <c:v>0.3</c:v>
                </c:pt>
                <c:pt idx="17">
                  <c:v>2.5000000000000001E-2</c:v>
                </c:pt>
                <c:pt idx="18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EE-4A99-94BD-DC2A525EE56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EE-4A99-94BD-DC2A525EE5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9.78'!$S$63:$S$79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9.78'!$Z$44:$Z$60</c:f>
              <c:numCache>
                <c:formatCode>#,##0</c:formatCode>
                <c:ptCount val="17"/>
                <c:pt idx="0">
                  <c:v>0</c:v>
                </c:pt>
                <c:pt idx="1">
                  <c:v>7</c:v>
                </c:pt>
                <c:pt idx="2">
                  <c:v>14</c:v>
                </c:pt>
                <c:pt idx="3">
                  <c:v>35</c:v>
                </c:pt>
                <c:pt idx="4">
                  <c:v>52</c:v>
                </c:pt>
                <c:pt idx="5">
                  <c:v>66</c:v>
                </c:pt>
                <c:pt idx="6">
                  <c:v>53</c:v>
                </c:pt>
                <c:pt idx="7">
                  <c:v>42</c:v>
                </c:pt>
                <c:pt idx="8">
                  <c:v>29</c:v>
                </c:pt>
                <c:pt idx="9">
                  <c:v>57</c:v>
                </c:pt>
                <c:pt idx="10">
                  <c:v>22</c:v>
                </c:pt>
                <c:pt idx="11">
                  <c:v>21</c:v>
                </c:pt>
                <c:pt idx="12">
                  <c:v>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3B-4DA8-ACFC-C8523FF0A828}"/>
            </c:ext>
          </c:extLst>
        </c:ser>
        <c:ser>
          <c:idx val="1"/>
          <c:order val="1"/>
          <c:tx>
            <c:strRef>
              <c:f>'Table 9.78'!$S$62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9.78'!$S$63:$S$79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9.78'!$Z$63:$Z$79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23</c:v>
                </c:pt>
                <c:pt idx="3">
                  <c:v>43</c:v>
                </c:pt>
                <c:pt idx="4">
                  <c:v>41</c:v>
                </c:pt>
                <c:pt idx="5">
                  <c:v>48</c:v>
                </c:pt>
                <c:pt idx="6">
                  <c:v>40</c:v>
                </c:pt>
                <c:pt idx="7">
                  <c:v>40</c:v>
                </c:pt>
                <c:pt idx="8">
                  <c:v>23</c:v>
                </c:pt>
                <c:pt idx="9">
                  <c:v>47</c:v>
                </c:pt>
                <c:pt idx="10">
                  <c:v>30</c:v>
                </c:pt>
                <c:pt idx="11">
                  <c:v>13</c:v>
                </c:pt>
                <c:pt idx="12">
                  <c:v>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3B-4DA8-ACFC-C8523FF0A8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9.78'!$Z$83:$Z$90</c:f>
              <c:numCache>
                <c:formatCode>#,##0</c:formatCode>
                <c:ptCount val="8"/>
                <c:pt idx="0">
                  <c:v>21</c:v>
                </c:pt>
                <c:pt idx="1">
                  <c:v>42</c:v>
                </c:pt>
                <c:pt idx="2">
                  <c:v>46</c:v>
                </c:pt>
                <c:pt idx="3">
                  <c:v>52</c:v>
                </c:pt>
                <c:pt idx="4">
                  <c:v>4</c:v>
                </c:pt>
                <c:pt idx="5">
                  <c:v>5</c:v>
                </c:pt>
                <c:pt idx="6">
                  <c:v>20</c:v>
                </c:pt>
                <c:pt idx="7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12-4F30-9158-33DBE81517C0}"/>
            </c:ext>
          </c:extLst>
        </c:ser>
        <c:ser>
          <c:idx val="1"/>
          <c:order val="1"/>
          <c:tx>
            <c:strRef>
              <c:f>'Table 9.78'!$S$92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9.78'!$S$83:$S$90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9.78'!$Z$93:$Z$100</c:f>
              <c:numCache>
                <c:formatCode>#,##0</c:formatCode>
                <c:ptCount val="8"/>
                <c:pt idx="0">
                  <c:v>14</c:v>
                </c:pt>
                <c:pt idx="1">
                  <c:v>42</c:v>
                </c:pt>
                <c:pt idx="2">
                  <c:v>10</c:v>
                </c:pt>
                <c:pt idx="3">
                  <c:v>103</c:v>
                </c:pt>
                <c:pt idx="4">
                  <c:v>42</c:v>
                </c:pt>
                <c:pt idx="5">
                  <c:v>11</c:v>
                </c:pt>
                <c:pt idx="6">
                  <c:v>0</c:v>
                </c:pt>
                <c:pt idx="7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12-4F30-9158-33DBE815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9.8'!$Z$44:$Z$60</c:f>
              <c:numCache>
                <c:formatCode>#,##0</c:formatCode>
                <c:ptCount val="17"/>
                <c:pt idx="0">
                  <c:v>401</c:v>
                </c:pt>
                <c:pt idx="1">
                  <c:v>7699</c:v>
                </c:pt>
                <c:pt idx="2">
                  <c:v>28118</c:v>
                </c:pt>
                <c:pt idx="3">
                  <c:v>55651</c:v>
                </c:pt>
                <c:pt idx="4">
                  <c:v>80376</c:v>
                </c:pt>
                <c:pt idx="5">
                  <c:v>73918</c:v>
                </c:pt>
                <c:pt idx="6">
                  <c:v>64890</c:v>
                </c:pt>
                <c:pt idx="7">
                  <c:v>52722</c:v>
                </c:pt>
                <c:pt idx="8">
                  <c:v>49683</c:v>
                </c:pt>
                <c:pt idx="9">
                  <c:v>41172</c:v>
                </c:pt>
                <c:pt idx="10">
                  <c:v>34630</c:v>
                </c:pt>
                <c:pt idx="11">
                  <c:v>24056</c:v>
                </c:pt>
                <c:pt idx="12">
                  <c:v>12585</c:v>
                </c:pt>
                <c:pt idx="13">
                  <c:v>5773</c:v>
                </c:pt>
                <c:pt idx="14">
                  <c:v>2111</c:v>
                </c:pt>
                <c:pt idx="15">
                  <c:v>953</c:v>
                </c:pt>
                <c:pt idx="16">
                  <c:v>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0C-4688-958A-CBE121BD817E}"/>
            </c:ext>
          </c:extLst>
        </c:ser>
        <c:ser>
          <c:idx val="1"/>
          <c:order val="1"/>
          <c:tx>
            <c:strRef>
              <c:f>'Table 9.8'!$S$62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9.8'!$Z$63:$Z$79</c:f>
              <c:numCache>
                <c:formatCode>#,##0</c:formatCode>
                <c:ptCount val="17"/>
                <c:pt idx="0">
                  <c:v>607</c:v>
                </c:pt>
                <c:pt idx="1">
                  <c:v>9596</c:v>
                </c:pt>
                <c:pt idx="2">
                  <c:v>31650</c:v>
                </c:pt>
                <c:pt idx="3">
                  <c:v>59846</c:v>
                </c:pt>
                <c:pt idx="4">
                  <c:v>79803</c:v>
                </c:pt>
                <c:pt idx="5">
                  <c:v>69440</c:v>
                </c:pt>
                <c:pt idx="6">
                  <c:v>58598</c:v>
                </c:pt>
                <c:pt idx="7">
                  <c:v>49388</c:v>
                </c:pt>
                <c:pt idx="8">
                  <c:v>48848</c:v>
                </c:pt>
                <c:pt idx="9">
                  <c:v>41524</c:v>
                </c:pt>
                <c:pt idx="10">
                  <c:v>34385</c:v>
                </c:pt>
                <c:pt idx="11">
                  <c:v>22403</c:v>
                </c:pt>
                <c:pt idx="12">
                  <c:v>10772</c:v>
                </c:pt>
                <c:pt idx="13">
                  <c:v>4321</c:v>
                </c:pt>
                <c:pt idx="14">
                  <c:v>1578</c:v>
                </c:pt>
                <c:pt idx="15">
                  <c:v>799</c:v>
                </c:pt>
                <c:pt idx="16">
                  <c:v>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0C-4688-958A-CBE121BD8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9.78'!$S$1</c:f>
              <c:strCache>
                <c:ptCount val="1"/>
                <c:pt idx="0">
                  <c:v>Yarrabah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9.78'!$V$8:$Z$8</c:f>
              <c:numCache>
                <c:formatCode>#,##0</c:formatCode>
                <c:ptCount val="5"/>
                <c:pt idx="0">
                  <c:v>30591</c:v>
                </c:pt>
                <c:pt idx="1">
                  <c:v>36110</c:v>
                </c:pt>
                <c:pt idx="2">
                  <c:v>41503</c:v>
                </c:pt>
                <c:pt idx="3">
                  <c:v>38960.28</c:v>
                </c:pt>
                <c:pt idx="4">
                  <c:v>38763.94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5A-4E54-99D4-CA3A38E6E98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42360.26</c:v>
                </c:pt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5A-4E54-99D4-CA3A38E6E9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9.8'!$Z$83:$Z$90</c:f>
              <c:numCache>
                <c:formatCode>#,##0</c:formatCode>
                <c:ptCount val="8"/>
                <c:pt idx="0">
                  <c:v>52763</c:v>
                </c:pt>
                <c:pt idx="1">
                  <c:v>91181</c:v>
                </c:pt>
                <c:pt idx="2">
                  <c:v>49992</c:v>
                </c:pt>
                <c:pt idx="3">
                  <c:v>23859</c:v>
                </c:pt>
                <c:pt idx="4">
                  <c:v>25568</c:v>
                </c:pt>
                <c:pt idx="5">
                  <c:v>22058</c:v>
                </c:pt>
                <c:pt idx="6">
                  <c:v>20966</c:v>
                </c:pt>
                <c:pt idx="7">
                  <c:v>33158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80-42F5-B0D2-31E4FCC8C86C}"/>
            </c:ext>
          </c:extLst>
        </c:ser>
        <c:ser>
          <c:idx val="1"/>
          <c:order val="1"/>
          <c:tx>
            <c:strRef>
              <c:f>'Table 9.8'!$S$92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9.8'!$Z$93:$Z$100</c:f>
              <c:numCache>
                <c:formatCode>#,##0</c:formatCode>
                <c:ptCount val="8"/>
                <c:pt idx="0">
                  <c:v>36627</c:v>
                </c:pt>
                <c:pt idx="1">
                  <c:v>103716</c:v>
                </c:pt>
                <c:pt idx="2">
                  <c:v>10902</c:v>
                </c:pt>
                <c:pt idx="3">
                  <c:v>47012</c:v>
                </c:pt>
                <c:pt idx="4">
                  <c:v>68152</c:v>
                </c:pt>
                <c:pt idx="5">
                  <c:v>30348</c:v>
                </c:pt>
                <c:pt idx="6">
                  <c:v>2897</c:v>
                </c:pt>
                <c:pt idx="7">
                  <c:v>18718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80-42F5-B0D2-31E4FCC8C8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9.1'!$Z$44:$Z$60</c:f>
              <c:numCache>
                <c:formatCode>#,##0</c:formatCode>
                <c:ptCount val="17"/>
                <c:pt idx="0">
                  <c:v>0</c:v>
                </c:pt>
                <c:pt idx="1">
                  <c:v>4</c:v>
                </c:pt>
                <c:pt idx="2">
                  <c:v>18</c:v>
                </c:pt>
                <c:pt idx="3">
                  <c:v>17</c:v>
                </c:pt>
                <c:pt idx="4">
                  <c:v>22</c:v>
                </c:pt>
                <c:pt idx="5">
                  <c:v>30</c:v>
                </c:pt>
                <c:pt idx="6">
                  <c:v>22</c:v>
                </c:pt>
                <c:pt idx="7">
                  <c:v>28</c:v>
                </c:pt>
                <c:pt idx="8">
                  <c:v>19</c:v>
                </c:pt>
                <c:pt idx="9">
                  <c:v>35</c:v>
                </c:pt>
                <c:pt idx="10">
                  <c:v>30</c:v>
                </c:pt>
                <c:pt idx="11">
                  <c:v>14</c:v>
                </c:pt>
                <c:pt idx="12">
                  <c:v>7</c:v>
                </c:pt>
                <c:pt idx="13">
                  <c:v>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BF-437D-87B3-BB1E5442FFF4}"/>
            </c:ext>
          </c:extLst>
        </c:ser>
        <c:ser>
          <c:idx val="1"/>
          <c:order val="1"/>
          <c:tx>
            <c:strRef>
              <c:f>'Table 9.1'!$S$62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9.1'!$Z$63:$Z$79</c:f>
              <c:numCache>
                <c:formatCode>#,##0</c:formatCode>
                <c:ptCount val="17"/>
                <c:pt idx="0">
                  <c:v>0</c:v>
                </c:pt>
                <c:pt idx="1">
                  <c:v>7</c:v>
                </c:pt>
                <c:pt idx="2">
                  <c:v>18</c:v>
                </c:pt>
                <c:pt idx="3">
                  <c:v>30</c:v>
                </c:pt>
                <c:pt idx="4">
                  <c:v>48</c:v>
                </c:pt>
                <c:pt idx="5">
                  <c:v>47</c:v>
                </c:pt>
                <c:pt idx="6">
                  <c:v>22</c:v>
                </c:pt>
                <c:pt idx="7">
                  <c:v>11</c:v>
                </c:pt>
                <c:pt idx="8">
                  <c:v>38</c:v>
                </c:pt>
                <c:pt idx="9">
                  <c:v>40</c:v>
                </c:pt>
                <c:pt idx="10">
                  <c:v>14</c:v>
                </c:pt>
                <c:pt idx="11">
                  <c:v>25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BF-437D-87B3-BB1E5442FF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9.8'!$S$1</c:f>
              <c:strCache>
                <c:ptCount val="1"/>
                <c:pt idx="0">
                  <c:v>Brisbane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9.8'!$V$8:$Z$8</c:f>
              <c:numCache>
                <c:formatCode>#,##0</c:formatCode>
                <c:ptCount val="5"/>
                <c:pt idx="0">
                  <c:v>45662</c:v>
                </c:pt>
                <c:pt idx="1">
                  <c:v>45816</c:v>
                </c:pt>
                <c:pt idx="2">
                  <c:v>47177</c:v>
                </c:pt>
                <c:pt idx="3">
                  <c:v>48521.83</c:v>
                </c:pt>
                <c:pt idx="4">
                  <c:v>48699.54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23-4E28-BC23-868025788A6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42360.26</c:v>
                </c:pt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23-4E28-BC23-868025788A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9.9'!$U$2:$Y$2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9.9'!$U$4:$Y$4</c:f>
              <c:numCache>
                <c:formatCode>#,##0</c:formatCode>
                <c:ptCount val="5"/>
                <c:pt idx="1">
                  <c:v>168</c:v>
                </c:pt>
                <c:pt idx="2">
                  <c:v>175</c:v>
                </c:pt>
                <c:pt idx="3">
                  <c:v>281</c:v>
                </c:pt>
                <c:pt idx="4">
                  <c:v>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41-4148-A4F9-9CDD2B188365}"/>
            </c:ext>
          </c:extLst>
        </c:ser>
        <c:ser>
          <c:idx val="1"/>
          <c:order val="1"/>
          <c:tx>
            <c:strRef>
              <c:f>'Table 9.9'!$S$7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9.9'!$U$2:$Y$2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9.9'!$U$7:$Y$7</c:f>
              <c:numCache>
                <c:formatCode>#,##0</c:formatCode>
                <c:ptCount val="5"/>
                <c:pt idx="1">
                  <c:v>119</c:v>
                </c:pt>
                <c:pt idx="2">
                  <c:v>127</c:v>
                </c:pt>
                <c:pt idx="3">
                  <c:v>192</c:v>
                </c:pt>
                <c:pt idx="4">
                  <c:v>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41-4148-A4F9-9CDD2B188365}"/>
            </c:ext>
          </c:extLst>
        </c:ser>
        <c:ser>
          <c:idx val="2"/>
          <c:order val="2"/>
          <c:tx>
            <c:strRef>
              <c:f>'Table 9.9'!$S$11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9.9'!$U$2:$Y$2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9.9'!$U$11:$Y$11</c:f>
              <c:numCache>
                <c:formatCode>#,##0</c:formatCode>
                <c:ptCount val="5"/>
                <c:pt idx="1">
                  <c:v>138</c:v>
                </c:pt>
                <c:pt idx="2">
                  <c:v>149</c:v>
                </c:pt>
                <c:pt idx="3">
                  <c:v>225</c:v>
                </c:pt>
                <c:pt idx="4">
                  <c:v>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41-4148-A4F9-9CDD2B188365}"/>
            </c:ext>
          </c:extLst>
        </c:ser>
        <c:ser>
          <c:idx val="3"/>
          <c:order val="3"/>
          <c:tx>
            <c:strRef>
              <c:f>'Table 9.9'!$S$12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9.9'!$U$2:$Y$2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9.9'!$U$12:$Y$12</c:f>
              <c:numCache>
                <c:formatCode>#,##0</c:formatCode>
                <c:ptCount val="5"/>
                <c:pt idx="1">
                  <c:v>27</c:v>
                </c:pt>
                <c:pt idx="2">
                  <c:v>26</c:v>
                </c:pt>
                <c:pt idx="3">
                  <c:v>62</c:v>
                </c:pt>
                <c:pt idx="4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741-4148-A4F9-9CDD2B188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9.9'!$S$1</c:f>
              <c:strCache>
                <c:ptCount val="1"/>
                <c:pt idx="0">
                  <c:v>Bulloo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9.9'!$AB$15:$AB$33</c:f>
              <c:numCache>
                <c:formatCode>0.0%</c:formatCode>
                <c:ptCount val="19"/>
                <c:pt idx="0">
                  <c:v>0.23131672597864769</c:v>
                </c:pt>
                <c:pt idx="1">
                  <c:v>0</c:v>
                </c:pt>
                <c:pt idx="2">
                  <c:v>4.2704626334519574E-2</c:v>
                </c:pt>
                <c:pt idx="3">
                  <c:v>0</c:v>
                </c:pt>
                <c:pt idx="4">
                  <c:v>2.1352313167259787E-2</c:v>
                </c:pt>
                <c:pt idx="5">
                  <c:v>2.8469750889679714E-2</c:v>
                </c:pt>
                <c:pt idx="6">
                  <c:v>3.2028469750889681E-2</c:v>
                </c:pt>
                <c:pt idx="7">
                  <c:v>3.9145907473309607E-2</c:v>
                </c:pt>
                <c:pt idx="8">
                  <c:v>4.2704626334519574E-2</c:v>
                </c:pt>
                <c:pt idx="9">
                  <c:v>0</c:v>
                </c:pt>
                <c:pt idx="10">
                  <c:v>1.4234875444839857E-2</c:v>
                </c:pt>
                <c:pt idx="11">
                  <c:v>1.4234875444839857E-2</c:v>
                </c:pt>
                <c:pt idx="12">
                  <c:v>4.6263345195729534E-2</c:v>
                </c:pt>
                <c:pt idx="13">
                  <c:v>4.2704626334519574E-2</c:v>
                </c:pt>
                <c:pt idx="14">
                  <c:v>0.25622775800711745</c:v>
                </c:pt>
                <c:pt idx="15">
                  <c:v>4.6263345195729534E-2</c:v>
                </c:pt>
                <c:pt idx="16">
                  <c:v>1.0676156583629894E-2</c:v>
                </c:pt>
                <c:pt idx="17">
                  <c:v>1.7793594306049824E-2</c:v>
                </c:pt>
                <c:pt idx="18">
                  <c:v>2.491103202846975E-2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3A-4A63-B518-4B5A6CC67FD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3A-4A63-B518-4B5A6CC67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9.9'!$Y$44:$Y$60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15</c:v>
                </c:pt>
                <c:pt idx="3">
                  <c:v>5</c:v>
                </c:pt>
                <c:pt idx="4">
                  <c:v>3</c:v>
                </c:pt>
                <c:pt idx="5">
                  <c:v>15</c:v>
                </c:pt>
                <c:pt idx="6">
                  <c:v>13</c:v>
                </c:pt>
                <c:pt idx="7">
                  <c:v>14</c:v>
                </c:pt>
                <c:pt idx="8">
                  <c:v>17</c:v>
                </c:pt>
                <c:pt idx="9">
                  <c:v>12</c:v>
                </c:pt>
                <c:pt idx="10">
                  <c:v>10</c:v>
                </c:pt>
                <c:pt idx="11">
                  <c:v>18</c:v>
                </c:pt>
                <c:pt idx="12">
                  <c:v>4</c:v>
                </c:pt>
                <c:pt idx="13">
                  <c:v>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52-4175-BBA1-63CD0D2CE673}"/>
            </c:ext>
          </c:extLst>
        </c:ser>
        <c:ser>
          <c:idx val="1"/>
          <c:order val="1"/>
          <c:tx>
            <c:strRef>
              <c:f>'Table 9.9'!$S$62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9.9'!$Y$63:$Y$79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14</c:v>
                </c:pt>
                <c:pt idx="4">
                  <c:v>19</c:v>
                </c:pt>
                <c:pt idx="5">
                  <c:v>14</c:v>
                </c:pt>
                <c:pt idx="6">
                  <c:v>24</c:v>
                </c:pt>
                <c:pt idx="7">
                  <c:v>8</c:v>
                </c:pt>
                <c:pt idx="8">
                  <c:v>15</c:v>
                </c:pt>
                <c:pt idx="9">
                  <c:v>11</c:v>
                </c:pt>
                <c:pt idx="10">
                  <c:v>17</c:v>
                </c:pt>
                <c:pt idx="11">
                  <c:v>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52-4175-BBA1-63CD0D2CE6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9.9'!$Y$83:$Y$90</c:f>
              <c:numCache>
                <c:formatCode>#,##0</c:formatCode>
                <c:ptCount val="8"/>
                <c:pt idx="0">
                  <c:v>14</c:v>
                </c:pt>
                <c:pt idx="1">
                  <c:v>0</c:v>
                </c:pt>
                <c:pt idx="2">
                  <c:v>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17</c:v>
                </c:pt>
                <c:pt idx="7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84-4D16-A8CD-FD67D70462AD}"/>
            </c:ext>
          </c:extLst>
        </c:ser>
        <c:ser>
          <c:idx val="1"/>
          <c:order val="1"/>
          <c:tx>
            <c:strRef>
              <c:f>'Table 9.9'!$S$92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9.9'!$Y$93:$Y$100</c:f>
              <c:numCache>
                <c:formatCode>#,##0</c:formatCode>
                <c:ptCount val="8"/>
                <c:pt idx="0">
                  <c:v>5</c:v>
                </c:pt>
                <c:pt idx="1">
                  <c:v>7</c:v>
                </c:pt>
                <c:pt idx="2">
                  <c:v>7</c:v>
                </c:pt>
                <c:pt idx="3">
                  <c:v>8</c:v>
                </c:pt>
                <c:pt idx="4">
                  <c:v>23</c:v>
                </c:pt>
                <c:pt idx="5">
                  <c:v>0</c:v>
                </c:pt>
                <c:pt idx="6">
                  <c:v>0</c:v>
                </c:pt>
                <c:pt idx="7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84-4D16-A8CD-FD67D70462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9.9'!$S$1</c:f>
              <c:strCache>
                <c:ptCount val="1"/>
                <c:pt idx="0">
                  <c:v>Bulloo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9.9'!$U$8:$Y$8</c:f>
              <c:numCache>
                <c:formatCode>#,##0</c:formatCode>
                <c:ptCount val="5"/>
                <c:pt idx="1">
                  <c:v>58560</c:v>
                </c:pt>
                <c:pt idx="2">
                  <c:v>58296.06</c:v>
                </c:pt>
                <c:pt idx="3">
                  <c:v>50856.15</c:v>
                </c:pt>
                <c:pt idx="4">
                  <c:v>46048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D8-4C7A-AD45-FC674601982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D8-4C7A-AD45-FC67460198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9.9'!$V$4:$Z$4</c:f>
              <c:numCache>
                <c:formatCode>#,##0</c:formatCode>
                <c:ptCount val="5"/>
                <c:pt idx="0">
                  <c:v>168</c:v>
                </c:pt>
                <c:pt idx="1">
                  <c:v>175</c:v>
                </c:pt>
                <c:pt idx="2">
                  <c:v>281</c:v>
                </c:pt>
                <c:pt idx="3">
                  <c:v>255</c:v>
                </c:pt>
                <c:pt idx="4">
                  <c:v>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86-422D-946D-A3B0D32EB8DC}"/>
            </c:ext>
          </c:extLst>
        </c:ser>
        <c:ser>
          <c:idx val="1"/>
          <c:order val="1"/>
          <c:tx>
            <c:strRef>
              <c:f>'Table 9.9'!$S$7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9.9'!$V$7:$Z$7</c:f>
              <c:numCache>
                <c:formatCode>#,##0</c:formatCode>
                <c:ptCount val="5"/>
                <c:pt idx="0">
                  <c:v>119</c:v>
                </c:pt>
                <c:pt idx="1">
                  <c:v>127</c:v>
                </c:pt>
                <c:pt idx="2">
                  <c:v>192</c:v>
                </c:pt>
                <c:pt idx="3">
                  <c:v>160</c:v>
                </c:pt>
                <c:pt idx="4">
                  <c:v>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86-422D-946D-A3B0D32EB8DC}"/>
            </c:ext>
          </c:extLst>
        </c:ser>
        <c:ser>
          <c:idx val="2"/>
          <c:order val="2"/>
          <c:tx>
            <c:strRef>
              <c:f>'Table 9.9'!$S$11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9.9'!$V$11:$Z$11</c:f>
              <c:numCache>
                <c:formatCode>#,##0</c:formatCode>
                <c:ptCount val="5"/>
                <c:pt idx="0">
                  <c:v>138</c:v>
                </c:pt>
                <c:pt idx="1">
                  <c:v>149</c:v>
                </c:pt>
                <c:pt idx="2">
                  <c:v>225</c:v>
                </c:pt>
                <c:pt idx="3">
                  <c:v>207</c:v>
                </c:pt>
                <c:pt idx="4">
                  <c:v>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86-422D-946D-A3B0D32EB8DC}"/>
            </c:ext>
          </c:extLst>
        </c:ser>
        <c:ser>
          <c:idx val="3"/>
          <c:order val="3"/>
          <c:tx>
            <c:strRef>
              <c:f>'Table 9.9'!$S$12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9.9'!$V$12:$Z$12</c:f>
              <c:numCache>
                <c:formatCode>#,##0</c:formatCode>
                <c:ptCount val="5"/>
                <c:pt idx="0">
                  <c:v>27</c:v>
                </c:pt>
                <c:pt idx="1">
                  <c:v>26</c:v>
                </c:pt>
                <c:pt idx="2">
                  <c:v>62</c:v>
                </c:pt>
                <c:pt idx="3">
                  <c:v>48</c:v>
                </c:pt>
                <c:pt idx="4">
                  <c:v>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C86-422D-946D-A3B0D32EB8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9.9'!$S$1</c:f>
              <c:strCache>
                <c:ptCount val="1"/>
                <c:pt idx="0">
                  <c:v>Bulloo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9.9'!$AB$15:$AB$33</c:f>
              <c:numCache>
                <c:formatCode>0.0%</c:formatCode>
                <c:ptCount val="19"/>
                <c:pt idx="0">
                  <c:v>0.23131672597864769</c:v>
                </c:pt>
                <c:pt idx="1">
                  <c:v>0</c:v>
                </c:pt>
                <c:pt idx="2">
                  <c:v>4.2704626334519574E-2</c:v>
                </c:pt>
                <c:pt idx="3">
                  <c:v>0</c:v>
                </c:pt>
                <c:pt idx="4">
                  <c:v>2.1352313167259787E-2</c:v>
                </c:pt>
                <c:pt idx="5">
                  <c:v>2.8469750889679714E-2</c:v>
                </c:pt>
                <c:pt idx="6">
                  <c:v>3.2028469750889681E-2</c:v>
                </c:pt>
                <c:pt idx="7">
                  <c:v>3.9145907473309607E-2</c:v>
                </c:pt>
                <c:pt idx="8">
                  <c:v>4.2704626334519574E-2</c:v>
                </c:pt>
                <c:pt idx="9">
                  <c:v>0</c:v>
                </c:pt>
                <c:pt idx="10">
                  <c:v>1.4234875444839857E-2</c:v>
                </c:pt>
                <c:pt idx="11">
                  <c:v>1.4234875444839857E-2</c:v>
                </c:pt>
                <c:pt idx="12">
                  <c:v>4.6263345195729534E-2</c:v>
                </c:pt>
                <c:pt idx="13">
                  <c:v>4.2704626334519574E-2</c:v>
                </c:pt>
                <c:pt idx="14">
                  <c:v>0.25622775800711745</c:v>
                </c:pt>
                <c:pt idx="15">
                  <c:v>4.6263345195729534E-2</c:v>
                </c:pt>
                <c:pt idx="16">
                  <c:v>1.0676156583629894E-2</c:v>
                </c:pt>
                <c:pt idx="17">
                  <c:v>1.7793594306049824E-2</c:v>
                </c:pt>
                <c:pt idx="18">
                  <c:v>2.491103202846975E-2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A4-49BB-AE7A-63166BD55DA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A4-49BB-AE7A-63166BD55D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9.9'!$Z$44:$Z$60</c:f>
              <c:numCache>
                <c:formatCode>#,##0</c:formatCode>
                <c:ptCount val="17"/>
                <c:pt idx="0">
                  <c:v>0</c:v>
                </c:pt>
                <c:pt idx="1">
                  <c:v>4</c:v>
                </c:pt>
                <c:pt idx="2">
                  <c:v>9</c:v>
                </c:pt>
                <c:pt idx="3">
                  <c:v>11</c:v>
                </c:pt>
                <c:pt idx="4">
                  <c:v>14</c:v>
                </c:pt>
                <c:pt idx="5">
                  <c:v>12</c:v>
                </c:pt>
                <c:pt idx="6">
                  <c:v>20</c:v>
                </c:pt>
                <c:pt idx="7">
                  <c:v>17</c:v>
                </c:pt>
                <c:pt idx="8">
                  <c:v>13</c:v>
                </c:pt>
                <c:pt idx="9">
                  <c:v>22</c:v>
                </c:pt>
                <c:pt idx="10">
                  <c:v>14</c:v>
                </c:pt>
                <c:pt idx="11">
                  <c:v>16</c:v>
                </c:pt>
                <c:pt idx="12">
                  <c:v>9</c:v>
                </c:pt>
                <c:pt idx="13">
                  <c:v>6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50-4A08-82B8-B6C1F52ABF24}"/>
            </c:ext>
          </c:extLst>
        </c:ser>
        <c:ser>
          <c:idx val="1"/>
          <c:order val="1"/>
          <c:tx>
            <c:strRef>
              <c:f>'Table 9.9'!$S$62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9.9'!$Z$63:$Z$79</c:f>
              <c:numCache>
                <c:formatCode>#,##0</c:formatCode>
                <c:ptCount val="17"/>
                <c:pt idx="0">
                  <c:v>0</c:v>
                </c:pt>
                <c:pt idx="1">
                  <c:v>6</c:v>
                </c:pt>
                <c:pt idx="2">
                  <c:v>0</c:v>
                </c:pt>
                <c:pt idx="3">
                  <c:v>18</c:v>
                </c:pt>
                <c:pt idx="4">
                  <c:v>26</c:v>
                </c:pt>
                <c:pt idx="5">
                  <c:v>16</c:v>
                </c:pt>
                <c:pt idx="6">
                  <c:v>17</c:v>
                </c:pt>
                <c:pt idx="7">
                  <c:v>12</c:v>
                </c:pt>
                <c:pt idx="8">
                  <c:v>10</c:v>
                </c:pt>
                <c:pt idx="9">
                  <c:v>13</c:v>
                </c:pt>
                <c:pt idx="10">
                  <c:v>9</c:v>
                </c:pt>
                <c:pt idx="11">
                  <c:v>10</c:v>
                </c:pt>
                <c:pt idx="12">
                  <c:v>6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50-4A08-82B8-B6C1F52ABF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9.9'!$Z$83:$Z$90</c:f>
              <c:numCache>
                <c:formatCode>#,##0</c:formatCode>
                <c:ptCount val="8"/>
                <c:pt idx="0">
                  <c:v>13</c:v>
                </c:pt>
                <c:pt idx="1">
                  <c:v>3</c:v>
                </c:pt>
                <c:pt idx="2">
                  <c:v>13</c:v>
                </c:pt>
                <c:pt idx="3">
                  <c:v>4</c:v>
                </c:pt>
                <c:pt idx="4">
                  <c:v>5</c:v>
                </c:pt>
                <c:pt idx="5">
                  <c:v>0</c:v>
                </c:pt>
                <c:pt idx="6">
                  <c:v>18</c:v>
                </c:pt>
                <c:pt idx="7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5A-4C5B-BAFE-7C9EB7462AE4}"/>
            </c:ext>
          </c:extLst>
        </c:ser>
        <c:ser>
          <c:idx val="1"/>
          <c:order val="1"/>
          <c:tx>
            <c:strRef>
              <c:f>'Table 9.9'!$S$92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9.9'!$Z$93:$Z$100</c:f>
              <c:numCache>
                <c:formatCode>#,##0</c:formatCode>
                <c:ptCount val="8"/>
                <c:pt idx="0">
                  <c:v>6</c:v>
                </c:pt>
                <c:pt idx="1">
                  <c:v>7</c:v>
                </c:pt>
                <c:pt idx="2">
                  <c:v>6</c:v>
                </c:pt>
                <c:pt idx="3">
                  <c:v>13</c:v>
                </c:pt>
                <c:pt idx="4">
                  <c:v>25</c:v>
                </c:pt>
                <c:pt idx="5">
                  <c:v>0</c:v>
                </c:pt>
                <c:pt idx="6">
                  <c:v>0</c:v>
                </c:pt>
                <c:pt idx="7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5A-4C5B-BAFE-7C9EB7462A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9.1'!$Z$83:$Z$90</c:f>
              <c:numCache>
                <c:formatCode>#,##0</c:formatCode>
                <c:ptCount val="8"/>
                <c:pt idx="0">
                  <c:v>6</c:v>
                </c:pt>
                <c:pt idx="1">
                  <c:v>23</c:v>
                </c:pt>
                <c:pt idx="2">
                  <c:v>33</c:v>
                </c:pt>
                <c:pt idx="3">
                  <c:v>29</c:v>
                </c:pt>
                <c:pt idx="4">
                  <c:v>7</c:v>
                </c:pt>
                <c:pt idx="5">
                  <c:v>4</c:v>
                </c:pt>
                <c:pt idx="6">
                  <c:v>18</c:v>
                </c:pt>
                <c:pt idx="7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76-4920-B047-D73DA23EAF48}"/>
            </c:ext>
          </c:extLst>
        </c:ser>
        <c:ser>
          <c:idx val="1"/>
          <c:order val="1"/>
          <c:tx>
            <c:strRef>
              <c:f>'Table 9.1'!$S$92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9.1'!$Z$93:$Z$100</c:f>
              <c:numCache>
                <c:formatCode>#,##0</c:formatCode>
                <c:ptCount val="8"/>
                <c:pt idx="0">
                  <c:v>5</c:v>
                </c:pt>
                <c:pt idx="1">
                  <c:v>31</c:v>
                </c:pt>
                <c:pt idx="2">
                  <c:v>8</c:v>
                </c:pt>
                <c:pt idx="3">
                  <c:v>41</c:v>
                </c:pt>
                <c:pt idx="4">
                  <c:v>24</c:v>
                </c:pt>
                <c:pt idx="5">
                  <c:v>9</c:v>
                </c:pt>
                <c:pt idx="6">
                  <c:v>0</c:v>
                </c:pt>
                <c:pt idx="7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76-4920-B047-D73DA23EAF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9.9'!$S$1</c:f>
              <c:strCache>
                <c:ptCount val="1"/>
                <c:pt idx="0">
                  <c:v>Bulloo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9.9'!$V$8:$Z$8</c:f>
              <c:numCache>
                <c:formatCode>#,##0</c:formatCode>
                <c:ptCount val="5"/>
                <c:pt idx="0">
                  <c:v>58560</c:v>
                </c:pt>
                <c:pt idx="1">
                  <c:v>58296.06</c:v>
                </c:pt>
                <c:pt idx="2">
                  <c:v>50856.15</c:v>
                </c:pt>
                <c:pt idx="3">
                  <c:v>46048</c:v>
                </c:pt>
                <c:pt idx="4">
                  <c:v>48250.53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17-4F13-9490-F9CD00D8867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42360.26</c:v>
                </c:pt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17-4F13-9490-F9CD00D886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9.10'!$S$4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9.10'!$U$2:$Y$2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9.10'!$U$4:$Y$4</c:f>
              <c:numCache>
                <c:formatCode>#,##0</c:formatCode>
                <c:ptCount val="5"/>
                <c:pt idx="1">
                  <c:v>65235</c:v>
                </c:pt>
                <c:pt idx="2">
                  <c:v>68079</c:v>
                </c:pt>
                <c:pt idx="3">
                  <c:v>69934</c:v>
                </c:pt>
                <c:pt idx="4">
                  <c:v>71930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9B-419A-A5DA-E021A85D16CF}"/>
            </c:ext>
          </c:extLst>
        </c:ser>
        <c:ser>
          <c:idx val="1"/>
          <c:order val="1"/>
          <c:tx>
            <c:strRef>
              <c:f>'Table 9.10'!$S$7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9.10'!$U$2:$Y$2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9.10'!$U$7:$Y$7</c:f>
              <c:numCache>
                <c:formatCode>#,##0</c:formatCode>
                <c:ptCount val="5"/>
                <c:pt idx="1">
                  <c:v>45400</c:v>
                </c:pt>
                <c:pt idx="2">
                  <c:v>46285</c:v>
                </c:pt>
                <c:pt idx="3">
                  <c:v>47842</c:v>
                </c:pt>
                <c:pt idx="4">
                  <c:v>48891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9B-419A-A5DA-E021A85D16CF}"/>
            </c:ext>
          </c:extLst>
        </c:ser>
        <c:ser>
          <c:idx val="2"/>
          <c:order val="2"/>
          <c:tx>
            <c:strRef>
              <c:f>'Table 9.10'!$S$11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9.10'!$U$2:$Y$2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9.10'!$U$11:$Y$11</c:f>
              <c:numCache>
                <c:formatCode>#,##0</c:formatCode>
                <c:ptCount val="5"/>
                <c:pt idx="1">
                  <c:v>58253</c:v>
                </c:pt>
                <c:pt idx="2">
                  <c:v>60898</c:v>
                </c:pt>
                <c:pt idx="3">
                  <c:v>62702</c:v>
                </c:pt>
                <c:pt idx="4">
                  <c:v>64810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9B-419A-A5DA-E021A85D16CF}"/>
            </c:ext>
          </c:extLst>
        </c:ser>
        <c:ser>
          <c:idx val="3"/>
          <c:order val="3"/>
          <c:tx>
            <c:strRef>
              <c:f>'Table 9.10'!$S$12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9.10'!$U$2:$Y$2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9.10'!$U$12:$Y$12</c:f>
              <c:numCache>
                <c:formatCode>#,##0</c:formatCode>
                <c:ptCount val="5"/>
                <c:pt idx="1">
                  <c:v>6985</c:v>
                </c:pt>
                <c:pt idx="2">
                  <c:v>7181</c:v>
                </c:pt>
                <c:pt idx="3">
                  <c:v>7232</c:v>
                </c:pt>
                <c:pt idx="4">
                  <c:v>7117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9B-419A-A5DA-E021A85D16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9.10'!$S$1</c:f>
              <c:strCache>
                <c:ptCount val="1"/>
                <c:pt idx="0">
                  <c:v>Bundaberg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9.10'!$AB$15:$AB$33</c:f>
              <c:numCache>
                <c:formatCode>0.0%</c:formatCode>
                <c:ptCount val="19"/>
                <c:pt idx="0">
                  <c:v>0.11400755959105681</c:v>
                </c:pt>
                <c:pt idx="1">
                  <c:v>1.4533383544639246E-2</c:v>
                </c:pt>
                <c:pt idx="2">
                  <c:v>5.7282731495041636E-2</c:v>
                </c:pt>
                <c:pt idx="3">
                  <c:v>4.4492796072360067E-3</c:v>
                </c:pt>
                <c:pt idx="4">
                  <c:v>6.2094648311644837E-2</c:v>
                </c:pt>
                <c:pt idx="5">
                  <c:v>2.610987907443826E-2</c:v>
                </c:pt>
                <c:pt idx="6">
                  <c:v>8.1202839728301043E-2</c:v>
                </c:pt>
                <c:pt idx="7">
                  <c:v>7.7967000013947588E-2</c:v>
                </c:pt>
                <c:pt idx="8">
                  <c:v>3.0098888377477439E-2</c:v>
                </c:pt>
                <c:pt idx="9">
                  <c:v>3.43110590401272E-3</c:v>
                </c:pt>
                <c:pt idx="10">
                  <c:v>2.9038871919327167E-2</c:v>
                </c:pt>
                <c:pt idx="11">
                  <c:v>1.8271336318116518E-2</c:v>
                </c:pt>
                <c:pt idx="12">
                  <c:v>4.2707505195475406E-2</c:v>
                </c:pt>
                <c:pt idx="13">
                  <c:v>0.10012971254027365</c:v>
                </c:pt>
                <c:pt idx="14">
                  <c:v>3.8481386947849978E-2</c:v>
                </c:pt>
                <c:pt idx="15">
                  <c:v>6.6697351353613127E-2</c:v>
                </c:pt>
                <c:pt idx="16">
                  <c:v>0.14056376138471624</c:v>
                </c:pt>
                <c:pt idx="17">
                  <c:v>8.6196075149587853E-3</c:v>
                </c:pt>
                <c:pt idx="18">
                  <c:v>3.4743434174372707E-2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77-479D-92C9-D3652AF102B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77-479D-92C9-D3652AF102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9.10'!$S$63:$S$79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9.10'!$Y$44:$Y$60</c:f>
              <c:numCache>
                <c:formatCode>#,##0</c:formatCode>
                <c:ptCount val="17"/>
                <c:pt idx="0">
                  <c:v>74</c:v>
                </c:pt>
                <c:pt idx="1">
                  <c:v>1063</c:v>
                </c:pt>
                <c:pt idx="2">
                  <c:v>2891</c:v>
                </c:pt>
                <c:pt idx="3">
                  <c:v>4418</c:v>
                </c:pt>
                <c:pt idx="4">
                  <c:v>5352</c:v>
                </c:pt>
                <c:pt idx="5">
                  <c:v>3567</c:v>
                </c:pt>
                <c:pt idx="6">
                  <c:v>3023</c:v>
                </c:pt>
                <c:pt idx="7">
                  <c:v>2921</c:v>
                </c:pt>
                <c:pt idx="8">
                  <c:v>3419</c:v>
                </c:pt>
                <c:pt idx="9">
                  <c:v>3076</c:v>
                </c:pt>
                <c:pt idx="10">
                  <c:v>3208</c:v>
                </c:pt>
                <c:pt idx="11">
                  <c:v>2495</c:v>
                </c:pt>
                <c:pt idx="12">
                  <c:v>1265</c:v>
                </c:pt>
                <c:pt idx="13">
                  <c:v>516</c:v>
                </c:pt>
                <c:pt idx="14">
                  <c:v>224</c:v>
                </c:pt>
                <c:pt idx="15">
                  <c:v>126</c:v>
                </c:pt>
                <c:pt idx="16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99-4270-BE68-E637F46E5F07}"/>
            </c:ext>
          </c:extLst>
        </c:ser>
        <c:ser>
          <c:idx val="1"/>
          <c:order val="1"/>
          <c:tx>
            <c:strRef>
              <c:f>'Table 9.10'!$S$62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9.10'!$S$63:$S$79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9.10'!$Y$63:$Y$79</c:f>
              <c:numCache>
                <c:formatCode>#,##0</c:formatCode>
                <c:ptCount val="17"/>
                <c:pt idx="0">
                  <c:v>108</c:v>
                </c:pt>
                <c:pt idx="1">
                  <c:v>1064</c:v>
                </c:pt>
                <c:pt idx="2">
                  <c:v>2714</c:v>
                </c:pt>
                <c:pt idx="3">
                  <c:v>4078</c:v>
                </c:pt>
                <c:pt idx="4">
                  <c:v>4484</c:v>
                </c:pt>
                <c:pt idx="5">
                  <c:v>2874</c:v>
                </c:pt>
                <c:pt idx="6">
                  <c:v>2722</c:v>
                </c:pt>
                <c:pt idx="7">
                  <c:v>2790</c:v>
                </c:pt>
                <c:pt idx="8">
                  <c:v>3265</c:v>
                </c:pt>
                <c:pt idx="9">
                  <c:v>3193</c:v>
                </c:pt>
                <c:pt idx="10">
                  <c:v>3094</c:v>
                </c:pt>
                <c:pt idx="11">
                  <c:v>2240</c:v>
                </c:pt>
                <c:pt idx="12">
                  <c:v>913</c:v>
                </c:pt>
                <c:pt idx="13">
                  <c:v>363</c:v>
                </c:pt>
                <c:pt idx="14">
                  <c:v>183</c:v>
                </c:pt>
                <c:pt idx="15">
                  <c:v>94</c:v>
                </c:pt>
                <c:pt idx="16">
                  <c:v>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99-4270-BE68-E637F46E5F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9.10'!$S$83:$S$90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9.10'!$Y$83:$Y$90</c:f>
              <c:numCache>
                <c:formatCode>#,##0</c:formatCode>
                <c:ptCount val="8"/>
                <c:pt idx="0">
                  <c:v>2043</c:v>
                </c:pt>
                <c:pt idx="1">
                  <c:v>2052</c:v>
                </c:pt>
                <c:pt idx="2">
                  <c:v>4379</c:v>
                </c:pt>
                <c:pt idx="3">
                  <c:v>1349</c:v>
                </c:pt>
                <c:pt idx="4">
                  <c:v>690</c:v>
                </c:pt>
                <c:pt idx="5">
                  <c:v>1255</c:v>
                </c:pt>
                <c:pt idx="6">
                  <c:v>3139</c:v>
                </c:pt>
                <c:pt idx="7">
                  <c:v>4151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92-4DCC-9F82-A105A4BFAFF3}"/>
            </c:ext>
          </c:extLst>
        </c:ser>
        <c:ser>
          <c:idx val="1"/>
          <c:order val="1"/>
          <c:tx>
            <c:strRef>
              <c:f>'Table 9.10'!$S$92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9.10'!$S$83:$S$90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9.10'!$Y$93:$Y$100</c:f>
              <c:numCache>
                <c:formatCode>#,##0</c:formatCode>
                <c:ptCount val="8"/>
                <c:pt idx="0">
                  <c:v>1395</c:v>
                </c:pt>
                <c:pt idx="1">
                  <c:v>3735</c:v>
                </c:pt>
                <c:pt idx="2">
                  <c:v>645</c:v>
                </c:pt>
                <c:pt idx="3">
                  <c:v>4162</c:v>
                </c:pt>
                <c:pt idx="4">
                  <c:v>3601</c:v>
                </c:pt>
                <c:pt idx="5">
                  <c:v>2473</c:v>
                </c:pt>
                <c:pt idx="6">
                  <c:v>191</c:v>
                </c:pt>
                <c:pt idx="7">
                  <c:v>2466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92-4DCC-9F82-A105A4BFAF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9.10'!$S$1</c:f>
              <c:strCache>
                <c:ptCount val="1"/>
                <c:pt idx="0">
                  <c:v>Bundaberg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9.10'!$U$8:$Y$8</c:f>
              <c:numCache>
                <c:formatCode>#,##0</c:formatCode>
                <c:ptCount val="5"/>
                <c:pt idx="1">
                  <c:v>34482</c:v>
                </c:pt>
                <c:pt idx="2">
                  <c:v>35174</c:v>
                </c:pt>
                <c:pt idx="3">
                  <c:v>36253.54</c:v>
                </c:pt>
                <c:pt idx="4">
                  <c:v>36475.129999999997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E7-48F5-88D8-056297A1B29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E7-48F5-88D8-056297A1B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9.10'!$S$4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9.10'!$V$2:$Z$2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9.10'!$V$4:$Z$4</c:f>
              <c:numCache>
                <c:formatCode>#,##0</c:formatCode>
                <c:ptCount val="5"/>
                <c:pt idx="0">
                  <c:v>65235</c:v>
                </c:pt>
                <c:pt idx="1">
                  <c:v>68079</c:v>
                </c:pt>
                <c:pt idx="2">
                  <c:v>69934</c:v>
                </c:pt>
                <c:pt idx="3">
                  <c:v>71930</c:v>
                </c:pt>
                <c:pt idx="4">
                  <c:v>71698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F0-45F8-9E10-15D6678E663F}"/>
            </c:ext>
          </c:extLst>
        </c:ser>
        <c:ser>
          <c:idx val="1"/>
          <c:order val="1"/>
          <c:tx>
            <c:strRef>
              <c:f>'Table 9.10'!$S$7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9.10'!$V$2:$Z$2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9.10'!$V$7:$Z$7</c:f>
              <c:numCache>
                <c:formatCode>#,##0</c:formatCode>
                <c:ptCount val="5"/>
                <c:pt idx="0">
                  <c:v>45400</c:v>
                </c:pt>
                <c:pt idx="1">
                  <c:v>46285</c:v>
                </c:pt>
                <c:pt idx="2">
                  <c:v>47842</c:v>
                </c:pt>
                <c:pt idx="3">
                  <c:v>48891</c:v>
                </c:pt>
                <c:pt idx="4">
                  <c:v>49105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F0-45F8-9E10-15D6678E663F}"/>
            </c:ext>
          </c:extLst>
        </c:ser>
        <c:ser>
          <c:idx val="2"/>
          <c:order val="2"/>
          <c:tx>
            <c:strRef>
              <c:f>'Table 9.10'!$S$11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9.10'!$V$2:$Z$2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9.10'!$V$11:$Z$11</c:f>
              <c:numCache>
                <c:formatCode>#,##0</c:formatCode>
                <c:ptCount val="5"/>
                <c:pt idx="0">
                  <c:v>58253</c:v>
                </c:pt>
                <c:pt idx="1">
                  <c:v>60898</c:v>
                </c:pt>
                <c:pt idx="2">
                  <c:v>62702</c:v>
                </c:pt>
                <c:pt idx="3">
                  <c:v>64810</c:v>
                </c:pt>
                <c:pt idx="4">
                  <c:v>64488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F0-45F8-9E10-15D6678E663F}"/>
            </c:ext>
          </c:extLst>
        </c:ser>
        <c:ser>
          <c:idx val="3"/>
          <c:order val="3"/>
          <c:tx>
            <c:strRef>
              <c:f>'Table 9.10'!$S$12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9.10'!$V$2:$Z$2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9.10'!$V$12:$Z$12</c:f>
              <c:numCache>
                <c:formatCode>#,##0</c:formatCode>
                <c:ptCount val="5"/>
                <c:pt idx="0">
                  <c:v>6985</c:v>
                </c:pt>
                <c:pt idx="1">
                  <c:v>7181</c:v>
                </c:pt>
                <c:pt idx="2">
                  <c:v>7232</c:v>
                </c:pt>
                <c:pt idx="3">
                  <c:v>7117</c:v>
                </c:pt>
                <c:pt idx="4">
                  <c:v>7215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3F0-45F8-9E10-15D6678E66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9.10'!$S$1</c:f>
              <c:strCache>
                <c:ptCount val="1"/>
                <c:pt idx="0">
                  <c:v>Bundaberg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9.10'!$AB$15:$AB$33</c:f>
              <c:numCache>
                <c:formatCode>0.0%</c:formatCode>
                <c:ptCount val="19"/>
                <c:pt idx="0">
                  <c:v>0.11400755959105681</c:v>
                </c:pt>
                <c:pt idx="1">
                  <c:v>1.4533383544639246E-2</c:v>
                </c:pt>
                <c:pt idx="2">
                  <c:v>5.7282731495041636E-2</c:v>
                </c:pt>
                <c:pt idx="3">
                  <c:v>4.4492796072360067E-3</c:v>
                </c:pt>
                <c:pt idx="4">
                  <c:v>6.2094648311644837E-2</c:v>
                </c:pt>
                <c:pt idx="5">
                  <c:v>2.610987907443826E-2</c:v>
                </c:pt>
                <c:pt idx="6">
                  <c:v>8.1202839728301043E-2</c:v>
                </c:pt>
                <c:pt idx="7">
                  <c:v>7.7967000013947588E-2</c:v>
                </c:pt>
                <c:pt idx="8">
                  <c:v>3.0098888377477439E-2</c:v>
                </c:pt>
                <c:pt idx="9">
                  <c:v>3.43110590401272E-3</c:v>
                </c:pt>
                <c:pt idx="10">
                  <c:v>2.9038871919327167E-2</c:v>
                </c:pt>
                <c:pt idx="11">
                  <c:v>1.8271336318116518E-2</c:v>
                </c:pt>
                <c:pt idx="12">
                  <c:v>4.2707505195475406E-2</c:v>
                </c:pt>
                <c:pt idx="13">
                  <c:v>0.10012971254027365</c:v>
                </c:pt>
                <c:pt idx="14">
                  <c:v>3.8481386947849978E-2</c:v>
                </c:pt>
                <c:pt idx="15">
                  <c:v>6.6697351353613127E-2</c:v>
                </c:pt>
                <c:pt idx="16">
                  <c:v>0.14056376138471624</c:v>
                </c:pt>
                <c:pt idx="17">
                  <c:v>8.6196075149587853E-3</c:v>
                </c:pt>
                <c:pt idx="18">
                  <c:v>3.4743434174372707E-2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78-4939-B210-59410846EA4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2.7538954892148883E-2</c:v>
                </c:pt>
                <c:pt idx="1">
                  <c:v>1.4970419702921036E-2</c:v>
                </c:pt>
                <c:pt idx="2">
                  <c:v>5.3354576810352758E-2</c:v>
                </c:pt>
                <c:pt idx="3">
                  <c:v>7.695278923259382E-3</c:v>
                </c:pt>
                <c:pt idx="4">
                  <c:v>7.6875883427615074E-2</c:v>
                </c:pt>
                <c:pt idx="5">
                  <c:v>3.3219845753167478E-2</c:v>
                </c:pt>
                <c:pt idx="6">
                  <c:v>8.8068027264715215E-2</c:v>
                </c:pt>
                <c:pt idx="7">
                  <c:v>7.8337093722211287E-2</c:v>
                </c:pt>
                <c:pt idx="8">
                  <c:v>4.0836487872622229E-2</c:v>
                </c:pt>
                <c:pt idx="9">
                  <c:v>9.0202348817035403E-3</c:v>
                </c:pt>
                <c:pt idx="10">
                  <c:v>3.3624157621785659E-2</c:v>
                </c:pt>
                <c:pt idx="11">
                  <c:v>2.173936696878366E-2</c:v>
                </c:pt>
                <c:pt idx="12">
                  <c:v>6.9164283658283032E-2</c:v>
                </c:pt>
                <c:pt idx="13">
                  <c:v>9.5412160711865854E-2</c:v>
                </c:pt>
                <c:pt idx="14">
                  <c:v>5.0919308747874578E-2</c:v>
                </c:pt>
                <c:pt idx="15">
                  <c:v>7.7355864673479213E-2</c:v>
                </c:pt>
                <c:pt idx="16">
                  <c:v>0.1223771658504595</c:v>
                </c:pt>
                <c:pt idx="17">
                  <c:v>1.8944545721613845E-2</c:v>
                </c:pt>
                <c:pt idx="18">
                  <c:v>4.1645111609858586E-2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78-4939-B210-59410846EA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9.10'!$S$63:$S$79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9.10'!$Z$44:$Z$60</c:f>
              <c:numCache>
                <c:formatCode>#,##0</c:formatCode>
                <c:ptCount val="17"/>
                <c:pt idx="0">
                  <c:v>65</c:v>
                </c:pt>
                <c:pt idx="1">
                  <c:v>1007</c:v>
                </c:pt>
                <c:pt idx="2">
                  <c:v>2638</c:v>
                </c:pt>
                <c:pt idx="3">
                  <c:v>4234</c:v>
                </c:pt>
                <c:pt idx="4">
                  <c:v>5412</c:v>
                </c:pt>
                <c:pt idx="5">
                  <c:v>3560</c:v>
                </c:pt>
                <c:pt idx="6">
                  <c:v>2985</c:v>
                </c:pt>
                <c:pt idx="7">
                  <c:v>2913</c:v>
                </c:pt>
                <c:pt idx="8">
                  <c:v>3279</c:v>
                </c:pt>
                <c:pt idx="9">
                  <c:v>3008</c:v>
                </c:pt>
                <c:pt idx="10">
                  <c:v>3196</c:v>
                </c:pt>
                <c:pt idx="11">
                  <c:v>2560</c:v>
                </c:pt>
                <c:pt idx="12">
                  <c:v>1328</c:v>
                </c:pt>
                <c:pt idx="13">
                  <c:v>521</c:v>
                </c:pt>
                <c:pt idx="14">
                  <c:v>255</c:v>
                </c:pt>
                <c:pt idx="15">
                  <c:v>132</c:v>
                </c:pt>
                <c:pt idx="16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0F-42FA-A0C7-14463A80A9EA}"/>
            </c:ext>
          </c:extLst>
        </c:ser>
        <c:ser>
          <c:idx val="1"/>
          <c:order val="1"/>
          <c:tx>
            <c:strRef>
              <c:f>'Table 9.10'!$S$62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9.10'!$S$63:$S$79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9.10'!$Z$63:$Z$79</c:f>
              <c:numCache>
                <c:formatCode>#,##0</c:formatCode>
                <c:ptCount val="17"/>
                <c:pt idx="0">
                  <c:v>86</c:v>
                </c:pt>
                <c:pt idx="1">
                  <c:v>1063</c:v>
                </c:pt>
                <c:pt idx="2">
                  <c:v>2494</c:v>
                </c:pt>
                <c:pt idx="3">
                  <c:v>3895</c:v>
                </c:pt>
                <c:pt idx="4">
                  <c:v>4873</c:v>
                </c:pt>
                <c:pt idx="5">
                  <c:v>3009</c:v>
                </c:pt>
                <c:pt idx="6">
                  <c:v>2792</c:v>
                </c:pt>
                <c:pt idx="7">
                  <c:v>2848</c:v>
                </c:pt>
                <c:pt idx="8">
                  <c:v>3202</c:v>
                </c:pt>
                <c:pt idx="9">
                  <c:v>3133</c:v>
                </c:pt>
                <c:pt idx="10">
                  <c:v>3129</c:v>
                </c:pt>
                <c:pt idx="11">
                  <c:v>2286</c:v>
                </c:pt>
                <c:pt idx="12">
                  <c:v>989</c:v>
                </c:pt>
                <c:pt idx="13">
                  <c:v>377</c:v>
                </c:pt>
                <c:pt idx="14">
                  <c:v>186</c:v>
                </c:pt>
                <c:pt idx="15">
                  <c:v>106</c:v>
                </c:pt>
                <c:pt idx="16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0F-42FA-A0C7-14463A80A9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9.10'!$Z$83:$Z$90</c:f>
              <c:numCache>
                <c:formatCode>#,##0</c:formatCode>
                <c:ptCount val="8"/>
                <c:pt idx="0">
                  <c:v>2104</c:v>
                </c:pt>
                <c:pt idx="1">
                  <c:v>2055</c:v>
                </c:pt>
                <c:pt idx="2">
                  <c:v>4332</c:v>
                </c:pt>
                <c:pt idx="3">
                  <c:v>1415</c:v>
                </c:pt>
                <c:pt idx="4">
                  <c:v>665</c:v>
                </c:pt>
                <c:pt idx="5">
                  <c:v>1288</c:v>
                </c:pt>
                <c:pt idx="6">
                  <c:v>3155</c:v>
                </c:pt>
                <c:pt idx="7">
                  <c:v>4267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32-4D24-B92A-2B182BB5F7FB}"/>
            </c:ext>
          </c:extLst>
        </c:ser>
        <c:ser>
          <c:idx val="1"/>
          <c:order val="1"/>
          <c:tx>
            <c:strRef>
              <c:f>'Table 9.10'!$S$92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9.10'!$S$83:$S$90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9.10'!$Z$93:$Z$100</c:f>
              <c:numCache>
                <c:formatCode>#,##0</c:formatCode>
                <c:ptCount val="8"/>
                <c:pt idx="0">
                  <c:v>1495</c:v>
                </c:pt>
                <c:pt idx="1">
                  <c:v>3810</c:v>
                </c:pt>
                <c:pt idx="2">
                  <c:v>683</c:v>
                </c:pt>
                <c:pt idx="3">
                  <c:v>4233</c:v>
                </c:pt>
                <c:pt idx="4">
                  <c:v>3567</c:v>
                </c:pt>
                <c:pt idx="5">
                  <c:v>2417</c:v>
                </c:pt>
                <c:pt idx="6">
                  <c:v>236</c:v>
                </c:pt>
                <c:pt idx="7">
                  <c:v>2620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32-4D24-B92A-2B182BB5F7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7.xml"/><Relationship Id="rId3" Type="http://schemas.openxmlformats.org/officeDocument/2006/relationships/chart" Target="../charts/chart43.xml"/><Relationship Id="rId7" Type="http://schemas.openxmlformats.org/officeDocument/2006/relationships/chart" Target="../charts/chart46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6" Type="http://schemas.openxmlformats.org/officeDocument/2006/relationships/image" Target="../media/image1.png"/><Relationship Id="rId11" Type="http://schemas.openxmlformats.org/officeDocument/2006/relationships/chart" Target="../charts/chart50.xml"/><Relationship Id="rId5" Type="http://schemas.openxmlformats.org/officeDocument/2006/relationships/chart" Target="../charts/chart45.xml"/><Relationship Id="rId10" Type="http://schemas.openxmlformats.org/officeDocument/2006/relationships/chart" Target="../charts/chart49.xml"/><Relationship Id="rId4" Type="http://schemas.openxmlformats.org/officeDocument/2006/relationships/chart" Target="../charts/chart44.xml"/><Relationship Id="rId9" Type="http://schemas.openxmlformats.org/officeDocument/2006/relationships/chart" Target="../charts/chart48.xml"/></Relationships>
</file>

<file path=xl/drawings/_rels/drawing10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97.xml"/><Relationship Id="rId3" Type="http://schemas.openxmlformats.org/officeDocument/2006/relationships/chart" Target="../charts/chart493.xml"/><Relationship Id="rId7" Type="http://schemas.openxmlformats.org/officeDocument/2006/relationships/chart" Target="../charts/chart496.xml"/><Relationship Id="rId2" Type="http://schemas.openxmlformats.org/officeDocument/2006/relationships/chart" Target="../charts/chart492.xml"/><Relationship Id="rId1" Type="http://schemas.openxmlformats.org/officeDocument/2006/relationships/chart" Target="../charts/chart491.xml"/><Relationship Id="rId6" Type="http://schemas.openxmlformats.org/officeDocument/2006/relationships/image" Target="../media/image1.png"/><Relationship Id="rId11" Type="http://schemas.openxmlformats.org/officeDocument/2006/relationships/chart" Target="../charts/chart500.xml"/><Relationship Id="rId5" Type="http://schemas.openxmlformats.org/officeDocument/2006/relationships/chart" Target="../charts/chart495.xml"/><Relationship Id="rId10" Type="http://schemas.openxmlformats.org/officeDocument/2006/relationships/chart" Target="../charts/chart499.xml"/><Relationship Id="rId4" Type="http://schemas.openxmlformats.org/officeDocument/2006/relationships/chart" Target="../charts/chart494.xml"/><Relationship Id="rId9" Type="http://schemas.openxmlformats.org/officeDocument/2006/relationships/chart" Target="../charts/chart498.xml"/></Relationships>
</file>

<file path=xl/drawings/_rels/drawing10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7.xml"/><Relationship Id="rId3" Type="http://schemas.openxmlformats.org/officeDocument/2006/relationships/chart" Target="../charts/chart503.xml"/><Relationship Id="rId7" Type="http://schemas.openxmlformats.org/officeDocument/2006/relationships/chart" Target="../charts/chart506.xml"/><Relationship Id="rId2" Type="http://schemas.openxmlformats.org/officeDocument/2006/relationships/chart" Target="../charts/chart502.xml"/><Relationship Id="rId1" Type="http://schemas.openxmlformats.org/officeDocument/2006/relationships/chart" Target="../charts/chart501.xml"/><Relationship Id="rId6" Type="http://schemas.openxmlformats.org/officeDocument/2006/relationships/image" Target="../media/image1.png"/><Relationship Id="rId11" Type="http://schemas.openxmlformats.org/officeDocument/2006/relationships/chart" Target="../charts/chart510.xml"/><Relationship Id="rId5" Type="http://schemas.openxmlformats.org/officeDocument/2006/relationships/chart" Target="../charts/chart505.xml"/><Relationship Id="rId10" Type="http://schemas.openxmlformats.org/officeDocument/2006/relationships/chart" Target="../charts/chart509.xml"/><Relationship Id="rId4" Type="http://schemas.openxmlformats.org/officeDocument/2006/relationships/chart" Target="../charts/chart504.xml"/><Relationship Id="rId9" Type="http://schemas.openxmlformats.org/officeDocument/2006/relationships/chart" Target="../charts/chart508.xml"/></Relationships>
</file>

<file path=xl/drawings/_rels/drawing10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17.xml"/><Relationship Id="rId3" Type="http://schemas.openxmlformats.org/officeDocument/2006/relationships/chart" Target="../charts/chart513.xml"/><Relationship Id="rId7" Type="http://schemas.openxmlformats.org/officeDocument/2006/relationships/chart" Target="../charts/chart516.xml"/><Relationship Id="rId2" Type="http://schemas.openxmlformats.org/officeDocument/2006/relationships/chart" Target="../charts/chart512.xml"/><Relationship Id="rId1" Type="http://schemas.openxmlformats.org/officeDocument/2006/relationships/chart" Target="../charts/chart511.xml"/><Relationship Id="rId6" Type="http://schemas.openxmlformats.org/officeDocument/2006/relationships/image" Target="../media/image1.png"/><Relationship Id="rId11" Type="http://schemas.openxmlformats.org/officeDocument/2006/relationships/chart" Target="../charts/chart520.xml"/><Relationship Id="rId5" Type="http://schemas.openxmlformats.org/officeDocument/2006/relationships/chart" Target="../charts/chart515.xml"/><Relationship Id="rId10" Type="http://schemas.openxmlformats.org/officeDocument/2006/relationships/chart" Target="../charts/chart519.xml"/><Relationship Id="rId4" Type="http://schemas.openxmlformats.org/officeDocument/2006/relationships/chart" Target="../charts/chart514.xml"/><Relationship Id="rId9" Type="http://schemas.openxmlformats.org/officeDocument/2006/relationships/chart" Target="../charts/chart518.xml"/></Relationships>
</file>

<file path=xl/drawings/_rels/drawing10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27.xml"/><Relationship Id="rId3" Type="http://schemas.openxmlformats.org/officeDocument/2006/relationships/chart" Target="../charts/chart523.xml"/><Relationship Id="rId7" Type="http://schemas.openxmlformats.org/officeDocument/2006/relationships/chart" Target="../charts/chart526.xml"/><Relationship Id="rId2" Type="http://schemas.openxmlformats.org/officeDocument/2006/relationships/chart" Target="../charts/chart522.xml"/><Relationship Id="rId1" Type="http://schemas.openxmlformats.org/officeDocument/2006/relationships/chart" Target="../charts/chart521.xml"/><Relationship Id="rId6" Type="http://schemas.openxmlformats.org/officeDocument/2006/relationships/image" Target="../media/image1.png"/><Relationship Id="rId11" Type="http://schemas.openxmlformats.org/officeDocument/2006/relationships/chart" Target="../charts/chart530.xml"/><Relationship Id="rId5" Type="http://schemas.openxmlformats.org/officeDocument/2006/relationships/chart" Target="../charts/chart525.xml"/><Relationship Id="rId10" Type="http://schemas.openxmlformats.org/officeDocument/2006/relationships/chart" Target="../charts/chart529.xml"/><Relationship Id="rId4" Type="http://schemas.openxmlformats.org/officeDocument/2006/relationships/chart" Target="../charts/chart524.xml"/><Relationship Id="rId9" Type="http://schemas.openxmlformats.org/officeDocument/2006/relationships/chart" Target="../charts/chart528.xml"/></Relationships>
</file>

<file path=xl/drawings/_rels/drawing10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37.xml"/><Relationship Id="rId3" Type="http://schemas.openxmlformats.org/officeDocument/2006/relationships/chart" Target="../charts/chart533.xml"/><Relationship Id="rId7" Type="http://schemas.openxmlformats.org/officeDocument/2006/relationships/chart" Target="../charts/chart536.xml"/><Relationship Id="rId2" Type="http://schemas.openxmlformats.org/officeDocument/2006/relationships/chart" Target="../charts/chart532.xml"/><Relationship Id="rId1" Type="http://schemas.openxmlformats.org/officeDocument/2006/relationships/chart" Target="../charts/chart531.xml"/><Relationship Id="rId6" Type="http://schemas.openxmlformats.org/officeDocument/2006/relationships/image" Target="../media/image1.png"/><Relationship Id="rId11" Type="http://schemas.openxmlformats.org/officeDocument/2006/relationships/chart" Target="../charts/chart540.xml"/><Relationship Id="rId5" Type="http://schemas.openxmlformats.org/officeDocument/2006/relationships/chart" Target="../charts/chart535.xml"/><Relationship Id="rId10" Type="http://schemas.openxmlformats.org/officeDocument/2006/relationships/chart" Target="../charts/chart539.xml"/><Relationship Id="rId4" Type="http://schemas.openxmlformats.org/officeDocument/2006/relationships/chart" Target="../charts/chart534.xml"/><Relationship Id="rId9" Type="http://schemas.openxmlformats.org/officeDocument/2006/relationships/chart" Target="../charts/chart538.xml"/></Relationships>
</file>

<file path=xl/drawings/_rels/drawing1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47.xml"/><Relationship Id="rId3" Type="http://schemas.openxmlformats.org/officeDocument/2006/relationships/chart" Target="../charts/chart543.xml"/><Relationship Id="rId7" Type="http://schemas.openxmlformats.org/officeDocument/2006/relationships/chart" Target="../charts/chart546.xml"/><Relationship Id="rId2" Type="http://schemas.openxmlformats.org/officeDocument/2006/relationships/chart" Target="../charts/chart542.xml"/><Relationship Id="rId1" Type="http://schemas.openxmlformats.org/officeDocument/2006/relationships/chart" Target="../charts/chart541.xml"/><Relationship Id="rId6" Type="http://schemas.openxmlformats.org/officeDocument/2006/relationships/image" Target="../media/image1.png"/><Relationship Id="rId11" Type="http://schemas.openxmlformats.org/officeDocument/2006/relationships/chart" Target="../charts/chart550.xml"/><Relationship Id="rId5" Type="http://schemas.openxmlformats.org/officeDocument/2006/relationships/chart" Target="../charts/chart545.xml"/><Relationship Id="rId10" Type="http://schemas.openxmlformats.org/officeDocument/2006/relationships/chart" Target="../charts/chart549.xml"/><Relationship Id="rId4" Type="http://schemas.openxmlformats.org/officeDocument/2006/relationships/chart" Target="../charts/chart544.xml"/><Relationship Id="rId9" Type="http://schemas.openxmlformats.org/officeDocument/2006/relationships/chart" Target="../charts/chart548.xml"/></Relationships>
</file>

<file path=xl/drawings/_rels/drawing1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57.xml"/><Relationship Id="rId3" Type="http://schemas.openxmlformats.org/officeDocument/2006/relationships/chart" Target="../charts/chart553.xml"/><Relationship Id="rId7" Type="http://schemas.openxmlformats.org/officeDocument/2006/relationships/chart" Target="../charts/chart556.xml"/><Relationship Id="rId2" Type="http://schemas.openxmlformats.org/officeDocument/2006/relationships/chart" Target="../charts/chart552.xml"/><Relationship Id="rId1" Type="http://schemas.openxmlformats.org/officeDocument/2006/relationships/chart" Target="../charts/chart551.xml"/><Relationship Id="rId6" Type="http://schemas.openxmlformats.org/officeDocument/2006/relationships/image" Target="../media/image1.png"/><Relationship Id="rId11" Type="http://schemas.openxmlformats.org/officeDocument/2006/relationships/chart" Target="../charts/chart560.xml"/><Relationship Id="rId5" Type="http://schemas.openxmlformats.org/officeDocument/2006/relationships/chart" Target="../charts/chart555.xml"/><Relationship Id="rId10" Type="http://schemas.openxmlformats.org/officeDocument/2006/relationships/chart" Target="../charts/chart559.xml"/><Relationship Id="rId4" Type="http://schemas.openxmlformats.org/officeDocument/2006/relationships/chart" Target="../charts/chart554.xml"/><Relationship Id="rId9" Type="http://schemas.openxmlformats.org/officeDocument/2006/relationships/chart" Target="../charts/chart558.xml"/></Relationships>
</file>

<file path=xl/drawings/_rels/drawing1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67.xml"/><Relationship Id="rId3" Type="http://schemas.openxmlformats.org/officeDocument/2006/relationships/chart" Target="../charts/chart563.xml"/><Relationship Id="rId7" Type="http://schemas.openxmlformats.org/officeDocument/2006/relationships/chart" Target="../charts/chart566.xml"/><Relationship Id="rId2" Type="http://schemas.openxmlformats.org/officeDocument/2006/relationships/chart" Target="../charts/chart562.xml"/><Relationship Id="rId1" Type="http://schemas.openxmlformats.org/officeDocument/2006/relationships/chart" Target="../charts/chart561.xml"/><Relationship Id="rId6" Type="http://schemas.openxmlformats.org/officeDocument/2006/relationships/image" Target="../media/image1.png"/><Relationship Id="rId11" Type="http://schemas.openxmlformats.org/officeDocument/2006/relationships/chart" Target="../charts/chart570.xml"/><Relationship Id="rId5" Type="http://schemas.openxmlformats.org/officeDocument/2006/relationships/chart" Target="../charts/chart565.xml"/><Relationship Id="rId10" Type="http://schemas.openxmlformats.org/officeDocument/2006/relationships/chart" Target="../charts/chart569.xml"/><Relationship Id="rId4" Type="http://schemas.openxmlformats.org/officeDocument/2006/relationships/chart" Target="../charts/chart564.xml"/><Relationship Id="rId9" Type="http://schemas.openxmlformats.org/officeDocument/2006/relationships/chart" Target="../charts/chart568.xml"/></Relationships>
</file>

<file path=xl/drawings/_rels/drawing1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77.xml"/><Relationship Id="rId3" Type="http://schemas.openxmlformats.org/officeDocument/2006/relationships/chart" Target="../charts/chart573.xml"/><Relationship Id="rId7" Type="http://schemas.openxmlformats.org/officeDocument/2006/relationships/chart" Target="../charts/chart576.xml"/><Relationship Id="rId2" Type="http://schemas.openxmlformats.org/officeDocument/2006/relationships/chart" Target="../charts/chart572.xml"/><Relationship Id="rId1" Type="http://schemas.openxmlformats.org/officeDocument/2006/relationships/chart" Target="../charts/chart571.xml"/><Relationship Id="rId6" Type="http://schemas.openxmlformats.org/officeDocument/2006/relationships/image" Target="../media/image1.png"/><Relationship Id="rId11" Type="http://schemas.openxmlformats.org/officeDocument/2006/relationships/chart" Target="../charts/chart580.xml"/><Relationship Id="rId5" Type="http://schemas.openxmlformats.org/officeDocument/2006/relationships/chart" Target="../charts/chart575.xml"/><Relationship Id="rId10" Type="http://schemas.openxmlformats.org/officeDocument/2006/relationships/chart" Target="../charts/chart579.xml"/><Relationship Id="rId4" Type="http://schemas.openxmlformats.org/officeDocument/2006/relationships/chart" Target="../charts/chart574.xml"/><Relationship Id="rId9" Type="http://schemas.openxmlformats.org/officeDocument/2006/relationships/chart" Target="../charts/chart578.xml"/></Relationships>
</file>

<file path=xl/drawings/_rels/drawing1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87.xml"/><Relationship Id="rId3" Type="http://schemas.openxmlformats.org/officeDocument/2006/relationships/chart" Target="../charts/chart583.xml"/><Relationship Id="rId7" Type="http://schemas.openxmlformats.org/officeDocument/2006/relationships/chart" Target="../charts/chart586.xml"/><Relationship Id="rId2" Type="http://schemas.openxmlformats.org/officeDocument/2006/relationships/chart" Target="../charts/chart582.xml"/><Relationship Id="rId1" Type="http://schemas.openxmlformats.org/officeDocument/2006/relationships/chart" Target="../charts/chart581.xml"/><Relationship Id="rId6" Type="http://schemas.openxmlformats.org/officeDocument/2006/relationships/image" Target="../media/image1.png"/><Relationship Id="rId11" Type="http://schemas.openxmlformats.org/officeDocument/2006/relationships/chart" Target="../charts/chart590.xml"/><Relationship Id="rId5" Type="http://schemas.openxmlformats.org/officeDocument/2006/relationships/chart" Target="../charts/chart585.xml"/><Relationship Id="rId10" Type="http://schemas.openxmlformats.org/officeDocument/2006/relationships/chart" Target="../charts/chart589.xml"/><Relationship Id="rId4" Type="http://schemas.openxmlformats.org/officeDocument/2006/relationships/chart" Target="../charts/chart584.xml"/><Relationship Id="rId9" Type="http://schemas.openxmlformats.org/officeDocument/2006/relationships/chart" Target="../charts/chart588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7.xml"/><Relationship Id="rId3" Type="http://schemas.openxmlformats.org/officeDocument/2006/relationships/chart" Target="../charts/chart53.xml"/><Relationship Id="rId7" Type="http://schemas.openxmlformats.org/officeDocument/2006/relationships/chart" Target="../charts/chart56.xml"/><Relationship Id="rId2" Type="http://schemas.openxmlformats.org/officeDocument/2006/relationships/chart" Target="../charts/chart52.xml"/><Relationship Id="rId1" Type="http://schemas.openxmlformats.org/officeDocument/2006/relationships/chart" Target="../charts/chart51.xml"/><Relationship Id="rId6" Type="http://schemas.openxmlformats.org/officeDocument/2006/relationships/image" Target="../media/image1.png"/><Relationship Id="rId11" Type="http://schemas.openxmlformats.org/officeDocument/2006/relationships/chart" Target="../charts/chart60.xml"/><Relationship Id="rId5" Type="http://schemas.openxmlformats.org/officeDocument/2006/relationships/chart" Target="../charts/chart55.xml"/><Relationship Id="rId10" Type="http://schemas.openxmlformats.org/officeDocument/2006/relationships/chart" Target="../charts/chart59.xml"/><Relationship Id="rId4" Type="http://schemas.openxmlformats.org/officeDocument/2006/relationships/chart" Target="../charts/chart54.xml"/><Relationship Id="rId9" Type="http://schemas.openxmlformats.org/officeDocument/2006/relationships/chart" Target="../charts/chart58.xml"/></Relationships>
</file>

<file path=xl/drawings/_rels/drawing1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97.xml"/><Relationship Id="rId3" Type="http://schemas.openxmlformats.org/officeDocument/2006/relationships/chart" Target="../charts/chart593.xml"/><Relationship Id="rId7" Type="http://schemas.openxmlformats.org/officeDocument/2006/relationships/chart" Target="../charts/chart596.xml"/><Relationship Id="rId2" Type="http://schemas.openxmlformats.org/officeDocument/2006/relationships/chart" Target="../charts/chart592.xml"/><Relationship Id="rId1" Type="http://schemas.openxmlformats.org/officeDocument/2006/relationships/chart" Target="../charts/chart591.xml"/><Relationship Id="rId6" Type="http://schemas.openxmlformats.org/officeDocument/2006/relationships/image" Target="../media/image1.png"/><Relationship Id="rId11" Type="http://schemas.openxmlformats.org/officeDocument/2006/relationships/chart" Target="../charts/chart600.xml"/><Relationship Id="rId5" Type="http://schemas.openxmlformats.org/officeDocument/2006/relationships/chart" Target="../charts/chart595.xml"/><Relationship Id="rId10" Type="http://schemas.openxmlformats.org/officeDocument/2006/relationships/chart" Target="../charts/chart599.xml"/><Relationship Id="rId4" Type="http://schemas.openxmlformats.org/officeDocument/2006/relationships/chart" Target="../charts/chart594.xml"/><Relationship Id="rId9" Type="http://schemas.openxmlformats.org/officeDocument/2006/relationships/chart" Target="../charts/chart598.xml"/></Relationships>
</file>

<file path=xl/drawings/_rels/drawing1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07.xml"/><Relationship Id="rId3" Type="http://schemas.openxmlformats.org/officeDocument/2006/relationships/chart" Target="../charts/chart603.xml"/><Relationship Id="rId7" Type="http://schemas.openxmlformats.org/officeDocument/2006/relationships/chart" Target="../charts/chart606.xml"/><Relationship Id="rId2" Type="http://schemas.openxmlformats.org/officeDocument/2006/relationships/chart" Target="../charts/chart602.xml"/><Relationship Id="rId1" Type="http://schemas.openxmlformats.org/officeDocument/2006/relationships/chart" Target="../charts/chart601.xml"/><Relationship Id="rId6" Type="http://schemas.openxmlformats.org/officeDocument/2006/relationships/image" Target="../media/image1.png"/><Relationship Id="rId11" Type="http://schemas.openxmlformats.org/officeDocument/2006/relationships/chart" Target="../charts/chart610.xml"/><Relationship Id="rId5" Type="http://schemas.openxmlformats.org/officeDocument/2006/relationships/chart" Target="../charts/chart605.xml"/><Relationship Id="rId10" Type="http://schemas.openxmlformats.org/officeDocument/2006/relationships/chart" Target="../charts/chart609.xml"/><Relationship Id="rId4" Type="http://schemas.openxmlformats.org/officeDocument/2006/relationships/chart" Target="../charts/chart604.xml"/><Relationship Id="rId9" Type="http://schemas.openxmlformats.org/officeDocument/2006/relationships/chart" Target="../charts/chart608.xml"/></Relationships>
</file>

<file path=xl/drawings/_rels/drawing1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17.xml"/><Relationship Id="rId3" Type="http://schemas.openxmlformats.org/officeDocument/2006/relationships/chart" Target="../charts/chart613.xml"/><Relationship Id="rId7" Type="http://schemas.openxmlformats.org/officeDocument/2006/relationships/chart" Target="../charts/chart616.xml"/><Relationship Id="rId2" Type="http://schemas.openxmlformats.org/officeDocument/2006/relationships/chart" Target="../charts/chart612.xml"/><Relationship Id="rId1" Type="http://schemas.openxmlformats.org/officeDocument/2006/relationships/chart" Target="../charts/chart611.xml"/><Relationship Id="rId6" Type="http://schemas.openxmlformats.org/officeDocument/2006/relationships/image" Target="../media/image1.png"/><Relationship Id="rId11" Type="http://schemas.openxmlformats.org/officeDocument/2006/relationships/chart" Target="../charts/chart620.xml"/><Relationship Id="rId5" Type="http://schemas.openxmlformats.org/officeDocument/2006/relationships/chart" Target="../charts/chart615.xml"/><Relationship Id="rId10" Type="http://schemas.openxmlformats.org/officeDocument/2006/relationships/chart" Target="../charts/chart619.xml"/><Relationship Id="rId4" Type="http://schemas.openxmlformats.org/officeDocument/2006/relationships/chart" Target="../charts/chart614.xml"/><Relationship Id="rId9" Type="http://schemas.openxmlformats.org/officeDocument/2006/relationships/chart" Target="../charts/chart618.xml"/></Relationships>
</file>

<file path=xl/drawings/_rels/drawing12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27.xml"/><Relationship Id="rId3" Type="http://schemas.openxmlformats.org/officeDocument/2006/relationships/chart" Target="../charts/chart623.xml"/><Relationship Id="rId7" Type="http://schemas.openxmlformats.org/officeDocument/2006/relationships/chart" Target="../charts/chart626.xml"/><Relationship Id="rId2" Type="http://schemas.openxmlformats.org/officeDocument/2006/relationships/chart" Target="../charts/chart622.xml"/><Relationship Id="rId1" Type="http://schemas.openxmlformats.org/officeDocument/2006/relationships/chart" Target="../charts/chart621.xml"/><Relationship Id="rId6" Type="http://schemas.openxmlformats.org/officeDocument/2006/relationships/image" Target="../media/image1.png"/><Relationship Id="rId11" Type="http://schemas.openxmlformats.org/officeDocument/2006/relationships/chart" Target="../charts/chart630.xml"/><Relationship Id="rId5" Type="http://schemas.openxmlformats.org/officeDocument/2006/relationships/chart" Target="../charts/chart625.xml"/><Relationship Id="rId10" Type="http://schemas.openxmlformats.org/officeDocument/2006/relationships/chart" Target="../charts/chart629.xml"/><Relationship Id="rId4" Type="http://schemas.openxmlformats.org/officeDocument/2006/relationships/chart" Target="../charts/chart624.xml"/><Relationship Id="rId9" Type="http://schemas.openxmlformats.org/officeDocument/2006/relationships/chart" Target="../charts/chart628.xml"/></Relationships>
</file>

<file path=xl/drawings/_rels/drawing1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7.xml"/><Relationship Id="rId3" Type="http://schemas.openxmlformats.org/officeDocument/2006/relationships/chart" Target="../charts/chart633.xml"/><Relationship Id="rId7" Type="http://schemas.openxmlformats.org/officeDocument/2006/relationships/chart" Target="../charts/chart636.xml"/><Relationship Id="rId2" Type="http://schemas.openxmlformats.org/officeDocument/2006/relationships/chart" Target="../charts/chart632.xml"/><Relationship Id="rId1" Type="http://schemas.openxmlformats.org/officeDocument/2006/relationships/chart" Target="../charts/chart631.xml"/><Relationship Id="rId6" Type="http://schemas.openxmlformats.org/officeDocument/2006/relationships/image" Target="../media/image1.png"/><Relationship Id="rId11" Type="http://schemas.openxmlformats.org/officeDocument/2006/relationships/chart" Target="../charts/chart640.xml"/><Relationship Id="rId5" Type="http://schemas.openxmlformats.org/officeDocument/2006/relationships/chart" Target="../charts/chart635.xml"/><Relationship Id="rId10" Type="http://schemas.openxmlformats.org/officeDocument/2006/relationships/chart" Target="../charts/chart639.xml"/><Relationship Id="rId4" Type="http://schemas.openxmlformats.org/officeDocument/2006/relationships/chart" Target="../charts/chart634.xml"/><Relationship Id="rId9" Type="http://schemas.openxmlformats.org/officeDocument/2006/relationships/chart" Target="../charts/chart638.xml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47.xml"/><Relationship Id="rId3" Type="http://schemas.openxmlformats.org/officeDocument/2006/relationships/chart" Target="../charts/chart643.xml"/><Relationship Id="rId7" Type="http://schemas.openxmlformats.org/officeDocument/2006/relationships/chart" Target="../charts/chart646.xml"/><Relationship Id="rId2" Type="http://schemas.openxmlformats.org/officeDocument/2006/relationships/chart" Target="../charts/chart642.xml"/><Relationship Id="rId1" Type="http://schemas.openxmlformats.org/officeDocument/2006/relationships/chart" Target="../charts/chart641.xml"/><Relationship Id="rId6" Type="http://schemas.openxmlformats.org/officeDocument/2006/relationships/image" Target="../media/image1.png"/><Relationship Id="rId11" Type="http://schemas.openxmlformats.org/officeDocument/2006/relationships/chart" Target="../charts/chart650.xml"/><Relationship Id="rId5" Type="http://schemas.openxmlformats.org/officeDocument/2006/relationships/chart" Target="../charts/chart645.xml"/><Relationship Id="rId10" Type="http://schemas.openxmlformats.org/officeDocument/2006/relationships/chart" Target="../charts/chart649.xml"/><Relationship Id="rId4" Type="http://schemas.openxmlformats.org/officeDocument/2006/relationships/chart" Target="../charts/chart644.xml"/><Relationship Id="rId9" Type="http://schemas.openxmlformats.org/officeDocument/2006/relationships/chart" Target="../charts/chart648.xml"/></Relationships>
</file>

<file path=xl/drawings/_rels/drawing13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57.xml"/><Relationship Id="rId3" Type="http://schemas.openxmlformats.org/officeDocument/2006/relationships/chart" Target="../charts/chart653.xml"/><Relationship Id="rId7" Type="http://schemas.openxmlformats.org/officeDocument/2006/relationships/chart" Target="../charts/chart656.xml"/><Relationship Id="rId2" Type="http://schemas.openxmlformats.org/officeDocument/2006/relationships/chart" Target="../charts/chart652.xml"/><Relationship Id="rId1" Type="http://schemas.openxmlformats.org/officeDocument/2006/relationships/chart" Target="../charts/chart651.xml"/><Relationship Id="rId6" Type="http://schemas.openxmlformats.org/officeDocument/2006/relationships/image" Target="../media/image1.png"/><Relationship Id="rId11" Type="http://schemas.openxmlformats.org/officeDocument/2006/relationships/chart" Target="../charts/chart660.xml"/><Relationship Id="rId5" Type="http://schemas.openxmlformats.org/officeDocument/2006/relationships/chart" Target="../charts/chart655.xml"/><Relationship Id="rId10" Type="http://schemas.openxmlformats.org/officeDocument/2006/relationships/chart" Target="../charts/chart659.xml"/><Relationship Id="rId4" Type="http://schemas.openxmlformats.org/officeDocument/2006/relationships/chart" Target="../charts/chart654.xml"/><Relationship Id="rId9" Type="http://schemas.openxmlformats.org/officeDocument/2006/relationships/chart" Target="../charts/chart658.xml"/></Relationships>
</file>

<file path=xl/drawings/_rels/drawing13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67.xml"/><Relationship Id="rId3" Type="http://schemas.openxmlformats.org/officeDocument/2006/relationships/chart" Target="../charts/chart663.xml"/><Relationship Id="rId7" Type="http://schemas.openxmlformats.org/officeDocument/2006/relationships/chart" Target="../charts/chart666.xml"/><Relationship Id="rId2" Type="http://schemas.openxmlformats.org/officeDocument/2006/relationships/chart" Target="../charts/chart662.xml"/><Relationship Id="rId1" Type="http://schemas.openxmlformats.org/officeDocument/2006/relationships/chart" Target="../charts/chart661.xml"/><Relationship Id="rId6" Type="http://schemas.openxmlformats.org/officeDocument/2006/relationships/image" Target="../media/image1.png"/><Relationship Id="rId11" Type="http://schemas.openxmlformats.org/officeDocument/2006/relationships/chart" Target="../charts/chart670.xml"/><Relationship Id="rId5" Type="http://schemas.openxmlformats.org/officeDocument/2006/relationships/chart" Target="../charts/chart665.xml"/><Relationship Id="rId10" Type="http://schemas.openxmlformats.org/officeDocument/2006/relationships/chart" Target="../charts/chart669.xml"/><Relationship Id="rId4" Type="http://schemas.openxmlformats.org/officeDocument/2006/relationships/chart" Target="../charts/chart664.xml"/><Relationship Id="rId9" Type="http://schemas.openxmlformats.org/officeDocument/2006/relationships/chart" Target="../charts/chart668.xml"/></Relationships>
</file>

<file path=xl/drawings/_rels/drawing13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77.xml"/><Relationship Id="rId3" Type="http://schemas.openxmlformats.org/officeDocument/2006/relationships/chart" Target="../charts/chart673.xml"/><Relationship Id="rId7" Type="http://schemas.openxmlformats.org/officeDocument/2006/relationships/chart" Target="../charts/chart676.xml"/><Relationship Id="rId2" Type="http://schemas.openxmlformats.org/officeDocument/2006/relationships/chart" Target="../charts/chart672.xml"/><Relationship Id="rId1" Type="http://schemas.openxmlformats.org/officeDocument/2006/relationships/chart" Target="../charts/chart671.xml"/><Relationship Id="rId6" Type="http://schemas.openxmlformats.org/officeDocument/2006/relationships/image" Target="../media/image1.png"/><Relationship Id="rId11" Type="http://schemas.openxmlformats.org/officeDocument/2006/relationships/chart" Target="../charts/chart680.xml"/><Relationship Id="rId5" Type="http://schemas.openxmlformats.org/officeDocument/2006/relationships/chart" Target="../charts/chart675.xml"/><Relationship Id="rId10" Type="http://schemas.openxmlformats.org/officeDocument/2006/relationships/chart" Target="../charts/chart679.xml"/><Relationship Id="rId4" Type="http://schemas.openxmlformats.org/officeDocument/2006/relationships/chart" Target="../charts/chart674.xml"/><Relationship Id="rId9" Type="http://schemas.openxmlformats.org/officeDocument/2006/relationships/chart" Target="../charts/chart678.xml"/></Relationships>
</file>

<file path=xl/drawings/_rels/drawing13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7.xml"/><Relationship Id="rId3" Type="http://schemas.openxmlformats.org/officeDocument/2006/relationships/chart" Target="../charts/chart683.xml"/><Relationship Id="rId7" Type="http://schemas.openxmlformats.org/officeDocument/2006/relationships/chart" Target="../charts/chart686.xml"/><Relationship Id="rId2" Type="http://schemas.openxmlformats.org/officeDocument/2006/relationships/chart" Target="../charts/chart682.xml"/><Relationship Id="rId1" Type="http://schemas.openxmlformats.org/officeDocument/2006/relationships/chart" Target="../charts/chart681.xml"/><Relationship Id="rId6" Type="http://schemas.openxmlformats.org/officeDocument/2006/relationships/image" Target="../media/image1.png"/><Relationship Id="rId11" Type="http://schemas.openxmlformats.org/officeDocument/2006/relationships/chart" Target="../charts/chart690.xml"/><Relationship Id="rId5" Type="http://schemas.openxmlformats.org/officeDocument/2006/relationships/chart" Target="../charts/chart685.xml"/><Relationship Id="rId10" Type="http://schemas.openxmlformats.org/officeDocument/2006/relationships/chart" Target="../charts/chart689.xml"/><Relationship Id="rId4" Type="http://schemas.openxmlformats.org/officeDocument/2006/relationships/chart" Target="../charts/chart684.xml"/><Relationship Id="rId9" Type="http://schemas.openxmlformats.org/officeDocument/2006/relationships/chart" Target="../charts/chart688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7.xml"/><Relationship Id="rId3" Type="http://schemas.openxmlformats.org/officeDocument/2006/relationships/chart" Target="../charts/chart63.xml"/><Relationship Id="rId7" Type="http://schemas.openxmlformats.org/officeDocument/2006/relationships/chart" Target="../charts/chart66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6" Type="http://schemas.openxmlformats.org/officeDocument/2006/relationships/image" Target="../media/image1.png"/><Relationship Id="rId11" Type="http://schemas.openxmlformats.org/officeDocument/2006/relationships/chart" Target="../charts/chart70.xml"/><Relationship Id="rId5" Type="http://schemas.openxmlformats.org/officeDocument/2006/relationships/chart" Target="../charts/chart65.xml"/><Relationship Id="rId10" Type="http://schemas.openxmlformats.org/officeDocument/2006/relationships/chart" Target="../charts/chart69.xml"/><Relationship Id="rId4" Type="http://schemas.openxmlformats.org/officeDocument/2006/relationships/chart" Target="../charts/chart64.xml"/><Relationship Id="rId9" Type="http://schemas.openxmlformats.org/officeDocument/2006/relationships/chart" Target="../charts/chart68.xml"/></Relationships>
</file>

<file path=xl/drawings/_rels/drawing14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97.xml"/><Relationship Id="rId3" Type="http://schemas.openxmlformats.org/officeDocument/2006/relationships/chart" Target="../charts/chart693.xml"/><Relationship Id="rId7" Type="http://schemas.openxmlformats.org/officeDocument/2006/relationships/chart" Target="../charts/chart696.xml"/><Relationship Id="rId2" Type="http://schemas.openxmlformats.org/officeDocument/2006/relationships/chart" Target="../charts/chart692.xml"/><Relationship Id="rId1" Type="http://schemas.openxmlformats.org/officeDocument/2006/relationships/chart" Target="../charts/chart691.xml"/><Relationship Id="rId6" Type="http://schemas.openxmlformats.org/officeDocument/2006/relationships/image" Target="../media/image1.png"/><Relationship Id="rId11" Type="http://schemas.openxmlformats.org/officeDocument/2006/relationships/chart" Target="../charts/chart700.xml"/><Relationship Id="rId5" Type="http://schemas.openxmlformats.org/officeDocument/2006/relationships/chart" Target="../charts/chart695.xml"/><Relationship Id="rId10" Type="http://schemas.openxmlformats.org/officeDocument/2006/relationships/chart" Target="../charts/chart699.xml"/><Relationship Id="rId4" Type="http://schemas.openxmlformats.org/officeDocument/2006/relationships/chart" Target="../charts/chart694.xml"/><Relationship Id="rId9" Type="http://schemas.openxmlformats.org/officeDocument/2006/relationships/chart" Target="../charts/chart698.xml"/></Relationships>
</file>

<file path=xl/drawings/_rels/drawing1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07.xml"/><Relationship Id="rId3" Type="http://schemas.openxmlformats.org/officeDocument/2006/relationships/chart" Target="../charts/chart703.xml"/><Relationship Id="rId7" Type="http://schemas.openxmlformats.org/officeDocument/2006/relationships/chart" Target="../charts/chart706.xml"/><Relationship Id="rId2" Type="http://schemas.openxmlformats.org/officeDocument/2006/relationships/chart" Target="../charts/chart702.xml"/><Relationship Id="rId1" Type="http://schemas.openxmlformats.org/officeDocument/2006/relationships/chart" Target="../charts/chart701.xml"/><Relationship Id="rId6" Type="http://schemas.openxmlformats.org/officeDocument/2006/relationships/image" Target="../media/image1.png"/><Relationship Id="rId11" Type="http://schemas.openxmlformats.org/officeDocument/2006/relationships/chart" Target="../charts/chart710.xml"/><Relationship Id="rId5" Type="http://schemas.openxmlformats.org/officeDocument/2006/relationships/chart" Target="../charts/chart705.xml"/><Relationship Id="rId10" Type="http://schemas.openxmlformats.org/officeDocument/2006/relationships/chart" Target="../charts/chart709.xml"/><Relationship Id="rId4" Type="http://schemas.openxmlformats.org/officeDocument/2006/relationships/chart" Target="../charts/chart704.xml"/><Relationship Id="rId9" Type="http://schemas.openxmlformats.org/officeDocument/2006/relationships/chart" Target="../charts/chart708.xml"/></Relationships>
</file>

<file path=xl/drawings/_rels/drawing1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17.xml"/><Relationship Id="rId3" Type="http://schemas.openxmlformats.org/officeDocument/2006/relationships/chart" Target="../charts/chart713.xml"/><Relationship Id="rId7" Type="http://schemas.openxmlformats.org/officeDocument/2006/relationships/chart" Target="../charts/chart716.xml"/><Relationship Id="rId2" Type="http://schemas.openxmlformats.org/officeDocument/2006/relationships/chart" Target="../charts/chart712.xml"/><Relationship Id="rId1" Type="http://schemas.openxmlformats.org/officeDocument/2006/relationships/chart" Target="../charts/chart711.xml"/><Relationship Id="rId6" Type="http://schemas.openxmlformats.org/officeDocument/2006/relationships/image" Target="../media/image1.png"/><Relationship Id="rId11" Type="http://schemas.openxmlformats.org/officeDocument/2006/relationships/chart" Target="../charts/chart720.xml"/><Relationship Id="rId5" Type="http://schemas.openxmlformats.org/officeDocument/2006/relationships/chart" Target="../charts/chart715.xml"/><Relationship Id="rId10" Type="http://schemas.openxmlformats.org/officeDocument/2006/relationships/chart" Target="../charts/chart719.xml"/><Relationship Id="rId4" Type="http://schemas.openxmlformats.org/officeDocument/2006/relationships/chart" Target="../charts/chart714.xml"/><Relationship Id="rId9" Type="http://schemas.openxmlformats.org/officeDocument/2006/relationships/chart" Target="../charts/chart718.xml"/></Relationships>
</file>

<file path=xl/drawings/_rels/drawing14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27.xml"/><Relationship Id="rId3" Type="http://schemas.openxmlformats.org/officeDocument/2006/relationships/chart" Target="../charts/chart723.xml"/><Relationship Id="rId7" Type="http://schemas.openxmlformats.org/officeDocument/2006/relationships/chart" Target="../charts/chart726.xml"/><Relationship Id="rId2" Type="http://schemas.openxmlformats.org/officeDocument/2006/relationships/chart" Target="../charts/chart722.xml"/><Relationship Id="rId1" Type="http://schemas.openxmlformats.org/officeDocument/2006/relationships/chart" Target="../charts/chart721.xml"/><Relationship Id="rId6" Type="http://schemas.openxmlformats.org/officeDocument/2006/relationships/image" Target="../media/image1.png"/><Relationship Id="rId11" Type="http://schemas.openxmlformats.org/officeDocument/2006/relationships/chart" Target="../charts/chart730.xml"/><Relationship Id="rId5" Type="http://schemas.openxmlformats.org/officeDocument/2006/relationships/chart" Target="../charts/chart725.xml"/><Relationship Id="rId10" Type="http://schemas.openxmlformats.org/officeDocument/2006/relationships/chart" Target="../charts/chart729.xml"/><Relationship Id="rId4" Type="http://schemas.openxmlformats.org/officeDocument/2006/relationships/chart" Target="../charts/chart724.xml"/><Relationship Id="rId9" Type="http://schemas.openxmlformats.org/officeDocument/2006/relationships/chart" Target="../charts/chart728.xml"/></Relationships>
</file>

<file path=xl/drawings/_rels/drawing14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37.xml"/><Relationship Id="rId3" Type="http://schemas.openxmlformats.org/officeDocument/2006/relationships/chart" Target="../charts/chart733.xml"/><Relationship Id="rId7" Type="http://schemas.openxmlformats.org/officeDocument/2006/relationships/chart" Target="../charts/chart736.xml"/><Relationship Id="rId2" Type="http://schemas.openxmlformats.org/officeDocument/2006/relationships/chart" Target="../charts/chart732.xml"/><Relationship Id="rId1" Type="http://schemas.openxmlformats.org/officeDocument/2006/relationships/chart" Target="../charts/chart731.xml"/><Relationship Id="rId6" Type="http://schemas.openxmlformats.org/officeDocument/2006/relationships/image" Target="../media/image1.png"/><Relationship Id="rId11" Type="http://schemas.openxmlformats.org/officeDocument/2006/relationships/chart" Target="../charts/chart740.xml"/><Relationship Id="rId5" Type="http://schemas.openxmlformats.org/officeDocument/2006/relationships/chart" Target="../charts/chart735.xml"/><Relationship Id="rId10" Type="http://schemas.openxmlformats.org/officeDocument/2006/relationships/chart" Target="../charts/chart739.xml"/><Relationship Id="rId4" Type="http://schemas.openxmlformats.org/officeDocument/2006/relationships/chart" Target="../charts/chart734.xml"/><Relationship Id="rId9" Type="http://schemas.openxmlformats.org/officeDocument/2006/relationships/chart" Target="../charts/chart738.xml"/></Relationships>
</file>

<file path=xl/drawings/_rels/drawing15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7.xml"/><Relationship Id="rId3" Type="http://schemas.openxmlformats.org/officeDocument/2006/relationships/chart" Target="../charts/chart743.xml"/><Relationship Id="rId7" Type="http://schemas.openxmlformats.org/officeDocument/2006/relationships/chart" Target="../charts/chart746.xml"/><Relationship Id="rId2" Type="http://schemas.openxmlformats.org/officeDocument/2006/relationships/chart" Target="../charts/chart742.xml"/><Relationship Id="rId1" Type="http://schemas.openxmlformats.org/officeDocument/2006/relationships/chart" Target="../charts/chart741.xml"/><Relationship Id="rId6" Type="http://schemas.openxmlformats.org/officeDocument/2006/relationships/image" Target="../media/image1.png"/><Relationship Id="rId11" Type="http://schemas.openxmlformats.org/officeDocument/2006/relationships/chart" Target="../charts/chart750.xml"/><Relationship Id="rId5" Type="http://schemas.openxmlformats.org/officeDocument/2006/relationships/chart" Target="../charts/chart745.xml"/><Relationship Id="rId10" Type="http://schemas.openxmlformats.org/officeDocument/2006/relationships/chart" Target="../charts/chart749.xml"/><Relationship Id="rId4" Type="http://schemas.openxmlformats.org/officeDocument/2006/relationships/chart" Target="../charts/chart744.xml"/><Relationship Id="rId9" Type="http://schemas.openxmlformats.org/officeDocument/2006/relationships/chart" Target="../charts/chart748.xml"/></Relationships>
</file>

<file path=xl/drawings/_rels/drawing15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57.xml"/><Relationship Id="rId3" Type="http://schemas.openxmlformats.org/officeDocument/2006/relationships/chart" Target="../charts/chart753.xml"/><Relationship Id="rId7" Type="http://schemas.openxmlformats.org/officeDocument/2006/relationships/chart" Target="../charts/chart756.xml"/><Relationship Id="rId2" Type="http://schemas.openxmlformats.org/officeDocument/2006/relationships/chart" Target="../charts/chart752.xml"/><Relationship Id="rId1" Type="http://schemas.openxmlformats.org/officeDocument/2006/relationships/chart" Target="../charts/chart751.xml"/><Relationship Id="rId6" Type="http://schemas.openxmlformats.org/officeDocument/2006/relationships/image" Target="../media/image1.png"/><Relationship Id="rId11" Type="http://schemas.openxmlformats.org/officeDocument/2006/relationships/chart" Target="../charts/chart760.xml"/><Relationship Id="rId5" Type="http://schemas.openxmlformats.org/officeDocument/2006/relationships/chart" Target="../charts/chart755.xml"/><Relationship Id="rId10" Type="http://schemas.openxmlformats.org/officeDocument/2006/relationships/chart" Target="../charts/chart759.xml"/><Relationship Id="rId4" Type="http://schemas.openxmlformats.org/officeDocument/2006/relationships/chart" Target="../charts/chart754.xml"/><Relationship Id="rId9" Type="http://schemas.openxmlformats.org/officeDocument/2006/relationships/chart" Target="../charts/chart758.xml"/></Relationships>
</file>

<file path=xl/drawings/_rels/drawing15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67.xml"/><Relationship Id="rId3" Type="http://schemas.openxmlformats.org/officeDocument/2006/relationships/chart" Target="../charts/chart763.xml"/><Relationship Id="rId7" Type="http://schemas.openxmlformats.org/officeDocument/2006/relationships/chart" Target="../charts/chart766.xml"/><Relationship Id="rId2" Type="http://schemas.openxmlformats.org/officeDocument/2006/relationships/chart" Target="../charts/chart762.xml"/><Relationship Id="rId1" Type="http://schemas.openxmlformats.org/officeDocument/2006/relationships/chart" Target="../charts/chart761.xml"/><Relationship Id="rId6" Type="http://schemas.openxmlformats.org/officeDocument/2006/relationships/image" Target="../media/image1.png"/><Relationship Id="rId11" Type="http://schemas.openxmlformats.org/officeDocument/2006/relationships/chart" Target="../charts/chart770.xml"/><Relationship Id="rId5" Type="http://schemas.openxmlformats.org/officeDocument/2006/relationships/chart" Target="../charts/chart765.xml"/><Relationship Id="rId10" Type="http://schemas.openxmlformats.org/officeDocument/2006/relationships/chart" Target="../charts/chart769.xml"/><Relationship Id="rId4" Type="http://schemas.openxmlformats.org/officeDocument/2006/relationships/chart" Target="../charts/chart764.xml"/><Relationship Id="rId9" Type="http://schemas.openxmlformats.org/officeDocument/2006/relationships/chart" Target="../charts/chart768.xml"/></Relationships>
</file>

<file path=xl/drawings/_rels/drawing15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77.xml"/><Relationship Id="rId3" Type="http://schemas.openxmlformats.org/officeDocument/2006/relationships/chart" Target="../charts/chart773.xml"/><Relationship Id="rId7" Type="http://schemas.openxmlformats.org/officeDocument/2006/relationships/chart" Target="../charts/chart776.xml"/><Relationship Id="rId2" Type="http://schemas.openxmlformats.org/officeDocument/2006/relationships/chart" Target="../charts/chart772.xml"/><Relationship Id="rId1" Type="http://schemas.openxmlformats.org/officeDocument/2006/relationships/chart" Target="../charts/chart771.xml"/><Relationship Id="rId6" Type="http://schemas.openxmlformats.org/officeDocument/2006/relationships/image" Target="../media/image1.png"/><Relationship Id="rId11" Type="http://schemas.openxmlformats.org/officeDocument/2006/relationships/chart" Target="../charts/chart780.xml"/><Relationship Id="rId5" Type="http://schemas.openxmlformats.org/officeDocument/2006/relationships/chart" Target="../charts/chart775.xml"/><Relationship Id="rId10" Type="http://schemas.openxmlformats.org/officeDocument/2006/relationships/chart" Target="../charts/chart779.xml"/><Relationship Id="rId4" Type="http://schemas.openxmlformats.org/officeDocument/2006/relationships/chart" Target="../charts/chart774.xml"/><Relationship Id="rId9" Type="http://schemas.openxmlformats.org/officeDocument/2006/relationships/chart" Target="../charts/chart778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7.xml"/><Relationship Id="rId3" Type="http://schemas.openxmlformats.org/officeDocument/2006/relationships/chart" Target="../charts/chart73.xml"/><Relationship Id="rId7" Type="http://schemas.openxmlformats.org/officeDocument/2006/relationships/chart" Target="../charts/chart76.xml"/><Relationship Id="rId2" Type="http://schemas.openxmlformats.org/officeDocument/2006/relationships/chart" Target="../charts/chart72.xml"/><Relationship Id="rId1" Type="http://schemas.openxmlformats.org/officeDocument/2006/relationships/chart" Target="../charts/chart71.xml"/><Relationship Id="rId6" Type="http://schemas.openxmlformats.org/officeDocument/2006/relationships/image" Target="../media/image1.png"/><Relationship Id="rId11" Type="http://schemas.openxmlformats.org/officeDocument/2006/relationships/chart" Target="../charts/chart80.xml"/><Relationship Id="rId5" Type="http://schemas.openxmlformats.org/officeDocument/2006/relationships/chart" Target="../charts/chart75.xml"/><Relationship Id="rId10" Type="http://schemas.openxmlformats.org/officeDocument/2006/relationships/chart" Target="../charts/chart79.xml"/><Relationship Id="rId4" Type="http://schemas.openxmlformats.org/officeDocument/2006/relationships/chart" Target="../charts/chart74.xml"/><Relationship Id="rId9" Type="http://schemas.openxmlformats.org/officeDocument/2006/relationships/chart" Target="../charts/chart78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7.xml"/><Relationship Id="rId3" Type="http://schemas.openxmlformats.org/officeDocument/2006/relationships/chart" Target="../charts/chart83.xml"/><Relationship Id="rId7" Type="http://schemas.openxmlformats.org/officeDocument/2006/relationships/chart" Target="../charts/chart86.xml"/><Relationship Id="rId2" Type="http://schemas.openxmlformats.org/officeDocument/2006/relationships/chart" Target="../charts/chart82.xml"/><Relationship Id="rId1" Type="http://schemas.openxmlformats.org/officeDocument/2006/relationships/chart" Target="../charts/chart81.xml"/><Relationship Id="rId6" Type="http://schemas.openxmlformats.org/officeDocument/2006/relationships/image" Target="../media/image1.png"/><Relationship Id="rId11" Type="http://schemas.openxmlformats.org/officeDocument/2006/relationships/chart" Target="../charts/chart90.xml"/><Relationship Id="rId5" Type="http://schemas.openxmlformats.org/officeDocument/2006/relationships/chart" Target="../charts/chart85.xml"/><Relationship Id="rId10" Type="http://schemas.openxmlformats.org/officeDocument/2006/relationships/chart" Target="../charts/chart89.xml"/><Relationship Id="rId4" Type="http://schemas.openxmlformats.org/officeDocument/2006/relationships/chart" Target="../charts/chart84.xml"/><Relationship Id="rId9" Type="http://schemas.openxmlformats.org/officeDocument/2006/relationships/chart" Target="../charts/chart88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3" Type="http://schemas.openxmlformats.org/officeDocument/2006/relationships/chart" Target="../charts/chart3.xml"/><Relationship Id="rId7" Type="http://schemas.openxmlformats.org/officeDocument/2006/relationships/chart" Target="../charts/chart6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1.png"/><Relationship Id="rId11" Type="http://schemas.openxmlformats.org/officeDocument/2006/relationships/chart" Target="../charts/chart10.xml"/><Relationship Id="rId5" Type="http://schemas.openxmlformats.org/officeDocument/2006/relationships/chart" Target="../charts/chart5.xml"/><Relationship Id="rId10" Type="http://schemas.openxmlformats.org/officeDocument/2006/relationships/chart" Target="../charts/chart9.xml"/><Relationship Id="rId4" Type="http://schemas.openxmlformats.org/officeDocument/2006/relationships/chart" Target="../charts/chart4.xml"/><Relationship Id="rId9" Type="http://schemas.openxmlformats.org/officeDocument/2006/relationships/chart" Target="../charts/chart8.xml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7.xml"/><Relationship Id="rId3" Type="http://schemas.openxmlformats.org/officeDocument/2006/relationships/chart" Target="../charts/chart93.xml"/><Relationship Id="rId7" Type="http://schemas.openxmlformats.org/officeDocument/2006/relationships/chart" Target="../charts/chart96.xml"/><Relationship Id="rId2" Type="http://schemas.openxmlformats.org/officeDocument/2006/relationships/chart" Target="../charts/chart92.xml"/><Relationship Id="rId1" Type="http://schemas.openxmlformats.org/officeDocument/2006/relationships/chart" Target="../charts/chart91.xml"/><Relationship Id="rId6" Type="http://schemas.openxmlformats.org/officeDocument/2006/relationships/image" Target="../media/image1.png"/><Relationship Id="rId11" Type="http://schemas.openxmlformats.org/officeDocument/2006/relationships/chart" Target="../charts/chart100.xml"/><Relationship Id="rId5" Type="http://schemas.openxmlformats.org/officeDocument/2006/relationships/chart" Target="../charts/chart95.xml"/><Relationship Id="rId10" Type="http://schemas.openxmlformats.org/officeDocument/2006/relationships/chart" Target="../charts/chart99.xml"/><Relationship Id="rId4" Type="http://schemas.openxmlformats.org/officeDocument/2006/relationships/chart" Target="../charts/chart94.xml"/><Relationship Id="rId9" Type="http://schemas.openxmlformats.org/officeDocument/2006/relationships/chart" Target="../charts/chart98.xml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7.xml"/><Relationship Id="rId3" Type="http://schemas.openxmlformats.org/officeDocument/2006/relationships/chart" Target="../charts/chart103.xml"/><Relationship Id="rId7" Type="http://schemas.openxmlformats.org/officeDocument/2006/relationships/chart" Target="../charts/chart106.xml"/><Relationship Id="rId2" Type="http://schemas.openxmlformats.org/officeDocument/2006/relationships/chart" Target="../charts/chart102.xml"/><Relationship Id="rId1" Type="http://schemas.openxmlformats.org/officeDocument/2006/relationships/chart" Target="../charts/chart101.xml"/><Relationship Id="rId6" Type="http://schemas.openxmlformats.org/officeDocument/2006/relationships/image" Target="../media/image1.png"/><Relationship Id="rId11" Type="http://schemas.openxmlformats.org/officeDocument/2006/relationships/chart" Target="../charts/chart110.xml"/><Relationship Id="rId5" Type="http://schemas.openxmlformats.org/officeDocument/2006/relationships/chart" Target="../charts/chart105.xml"/><Relationship Id="rId10" Type="http://schemas.openxmlformats.org/officeDocument/2006/relationships/chart" Target="../charts/chart109.xml"/><Relationship Id="rId4" Type="http://schemas.openxmlformats.org/officeDocument/2006/relationships/chart" Target="../charts/chart104.xml"/><Relationship Id="rId9" Type="http://schemas.openxmlformats.org/officeDocument/2006/relationships/chart" Target="../charts/chart108.xml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7.xml"/><Relationship Id="rId3" Type="http://schemas.openxmlformats.org/officeDocument/2006/relationships/chart" Target="../charts/chart113.xml"/><Relationship Id="rId7" Type="http://schemas.openxmlformats.org/officeDocument/2006/relationships/chart" Target="../charts/chart116.xml"/><Relationship Id="rId2" Type="http://schemas.openxmlformats.org/officeDocument/2006/relationships/chart" Target="../charts/chart112.xml"/><Relationship Id="rId1" Type="http://schemas.openxmlformats.org/officeDocument/2006/relationships/chart" Target="../charts/chart111.xml"/><Relationship Id="rId6" Type="http://schemas.openxmlformats.org/officeDocument/2006/relationships/image" Target="../media/image1.png"/><Relationship Id="rId11" Type="http://schemas.openxmlformats.org/officeDocument/2006/relationships/chart" Target="../charts/chart120.xml"/><Relationship Id="rId5" Type="http://schemas.openxmlformats.org/officeDocument/2006/relationships/chart" Target="../charts/chart115.xml"/><Relationship Id="rId10" Type="http://schemas.openxmlformats.org/officeDocument/2006/relationships/chart" Target="../charts/chart119.xml"/><Relationship Id="rId4" Type="http://schemas.openxmlformats.org/officeDocument/2006/relationships/chart" Target="../charts/chart114.xml"/><Relationship Id="rId9" Type="http://schemas.openxmlformats.org/officeDocument/2006/relationships/chart" Target="../charts/chart118.xml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7.xml"/><Relationship Id="rId3" Type="http://schemas.openxmlformats.org/officeDocument/2006/relationships/chart" Target="../charts/chart123.xml"/><Relationship Id="rId7" Type="http://schemas.openxmlformats.org/officeDocument/2006/relationships/chart" Target="../charts/chart126.xml"/><Relationship Id="rId2" Type="http://schemas.openxmlformats.org/officeDocument/2006/relationships/chart" Target="../charts/chart122.xml"/><Relationship Id="rId1" Type="http://schemas.openxmlformats.org/officeDocument/2006/relationships/chart" Target="../charts/chart121.xml"/><Relationship Id="rId6" Type="http://schemas.openxmlformats.org/officeDocument/2006/relationships/image" Target="../media/image1.png"/><Relationship Id="rId11" Type="http://schemas.openxmlformats.org/officeDocument/2006/relationships/chart" Target="../charts/chart130.xml"/><Relationship Id="rId5" Type="http://schemas.openxmlformats.org/officeDocument/2006/relationships/chart" Target="../charts/chart125.xml"/><Relationship Id="rId10" Type="http://schemas.openxmlformats.org/officeDocument/2006/relationships/chart" Target="../charts/chart129.xml"/><Relationship Id="rId4" Type="http://schemas.openxmlformats.org/officeDocument/2006/relationships/chart" Target="../charts/chart124.xml"/><Relationship Id="rId9" Type="http://schemas.openxmlformats.org/officeDocument/2006/relationships/chart" Target="../charts/chart128.xml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7.xml"/><Relationship Id="rId3" Type="http://schemas.openxmlformats.org/officeDocument/2006/relationships/chart" Target="../charts/chart133.xml"/><Relationship Id="rId7" Type="http://schemas.openxmlformats.org/officeDocument/2006/relationships/chart" Target="../charts/chart136.xml"/><Relationship Id="rId2" Type="http://schemas.openxmlformats.org/officeDocument/2006/relationships/chart" Target="../charts/chart132.xml"/><Relationship Id="rId1" Type="http://schemas.openxmlformats.org/officeDocument/2006/relationships/chart" Target="../charts/chart131.xml"/><Relationship Id="rId6" Type="http://schemas.openxmlformats.org/officeDocument/2006/relationships/image" Target="../media/image1.png"/><Relationship Id="rId11" Type="http://schemas.openxmlformats.org/officeDocument/2006/relationships/chart" Target="../charts/chart140.xml"/><Relationship Id="rId5" Type="http://schemas.openxmlformats.org/officeDocument/2006/relationships/chart" Target="../charts/chart135.xml"/><Relationship Id="rId10" Type="http://schemas.openxmlformats.org/officeDocument/2006/relationships/chart" Target="../charts/chart139.xml"/><Relationship Id="rId4" Type="http://schemas.openxmlformats.org/officeDocument/2006/relationships/chart" Target="../charts/chart134.xml"/><Relationship Id="rId9" Type="http://schemas.openxmlformats.org/officeDocument/2006/relationships/chart" Target="../charts/chart138.xml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7.xml"/><Relationship Id="rId3" Type="http://schemas.openxmlformats.org/officeDocument/2006/relationships/chart" Target="../charts/chart143.xml"/><Relationship Id="rId7" Type="http://schemas.openxmlformats.org/officeDocument/2006/relationships/chart" Target="../charts/chart146.xml"/><Relationship Id="rId2" Type="http://schemas.openxmlformats.org/officeDocument/2006/relationships/chart" Target="../charts/chart142.xml"/><Relationship Id="rId1" Type="http://schemas.openxmlformats.org/officeDocument/2006/relationships/chart" Target="../charts/chart141.xml"/><Relationship Id="rId6" Type="http://schemas.openxmlformats.org/officeDocument/2006/relationships/image" Target="../media/image1.png"/><Relationship Id="rId11" Type="http://schemas.openxmlformats.org/officeDocument/2006/relationships/chart" Target="../charts/chart150.xml"/><Relationship Id="rId5" Type="http://schemas.openxmlformats.org/officeDocument/2006/relationships/chart" Target="../charts/chart145.xml"/><Relationship Id="rId10" Type="http://schemas.openxmlformats.org/officeDocument/2006/relationships/chart" Target="../charts/chart149.xml"/><Relationship Id="rId4" Type="http://schemas.openxmlformats.org/officeDocument/2006/relationships/chart" Target="../charts/chart144.xml"/><Relationship Id="rId9" Type="http://schemas.openxmlformats.org/officeDocument/2006/relationships/chart" Target="../charts/chart148.xml"/></Relationships>
</file>

<file path=xl/drawings/_rels/drawing3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7.xml"/><Relationship Id="rId3" Type="http://schemas.openxmlformats.org/officeDocument/2006/relationships/chart" Target="../charts/chart153.xml"/><Relationship Id="rId7" Type="http://schemas.openxmlformats.org/officeDocument/2006/relationships/chart" Target="../charts/chart156.xml"/><Relationship Id="rId2" Type="http://schemas.openxmlformats.org/officeDocument/2006/relationships/chart" Target="../charts/chart152.xml"/><Relationship Id="rId1" Type="http://schemas.openxmlformats.org/officeDocument/2006/relationships/chart" Target="../charts/chart151.xml"/><Relationship Id="rId6" Type="http://schemas.openxmlformats.org/officeDocument/2006/relationships/image" Target="../media/image1.png"/><Relationship Id="rId11" Type="http://schemas.openxmlformats.org/officeDocument/2006/relationships/chart" Target="../charts/chart160.xml"/><Relationship Id="rId5" Type="http://schemas.openxmlformats.org/officeDocument/2006/relationships/chart" Target="../charts/chart155.xml"/><Relationship Id="rId10" Type="http://schemas.openxmlformats.org/officeDocument/2006/relationships/chart" Target="../charts/chart159.xml"/><Relationship Id="rId4" Type="http://schemas.openxmlformats.org/officeDocument/2006/relationships/chart" Target="../charts/chart154.xml"/><Relationship Id="rId9" Type="http://schemas.openxmlformats.org/officeDocument/2006/relationships/chart" Target="../charts/chart158.xml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7.xml"/><Relationship Id="rId3" Type="http://schemas.openxmlformats.org/officeDocument/2006/relationships/chart" Target="../charts/chart163.xml"/><Relationship Id="rId7" Type="http://schemas.openxmlformats.org/officeDocument/2006/relationships/chart" Target="../charts/chart166.xml"/><Relationship Id="rId2" Type="http://schemas.openxmlformats.org/officeDocument/2006/relationships/chart" Target="../charts/chart162.xml"/><Relationship Id="rId1" Type="http://schemas.openxmlformats.org/officeDocument/2006/relationships/chart" Target="../charts/chart161.xml"/><Relationship Id="rId6" Type="http://schemas.openxmlformats.org/officeDocument/2006/relationships/image" Target="../media/image1.png"/><Relationship Id="rId11" Type="http://schemas.openxmlformats.org/officeDocument/2006/relationships/chart" Target="../charts/chart170.xml"/><Relationship Id="rId5" Type="http://schemas.openxmlformats.org/officeDocument/2006/relationships/chart" Target="../charts/chart165.xml"/><Relationship Id="rId10" Type="http://schemas.openxmlformats.org/officeDocument/2006/relationships/chart" Target="../charts/chart169.xml"/><Relationship Id="rId4" Type="http://schemas.openxmlformats.org/officeDocument/2006/relationships/chart" Target="../charts/chart164.xml"/><Relationship Id="rId9" Type="http://schemas.openxmlformats.org/officeDocument/2006/relationships/chart" Target="../charts/chart168.xml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7.xml"/><Relationship Id="rId3" Type="http://schemas.openxmlformats.org/officeDocument/2006/relationships/chart" Target="../charts/chart173.xml"/><Relationship Id="rId7" Type="http://schemas.openxmlformats.org/officeDocument/2006/relationships/chart" Target="../charts/chart176.xml"/><Relationship Id="rId2" Type="http://schemas.openxmlformats.org/officeDocument/2006/relationships/chart" Target="../charts/chart172.xml"/><Relationship Id="rId1" Type="http://schemas.openxmlformats.org/officeDocument/2006/relationships/chart" Target="../charts/chart171.xml"/><Relationship Id="rId6" Type="http://schemas.openxmlformats.org/officeDocument/2006/relationships/image" Target="../media/image1.png"/><Relationship Id="rId11" Type="http://schemas.openxmlformats.org/officeDocument/2006/relationships/chart" Target="../charts/chart180.xml"/><Relationship Id="rId5" Type="http://schemas.openxmlformats.org/officeDocument/2006/relationships/chart" Target="../charts/chart175.xml"/><Relationship Id="rId10" Type="http://schemas.openxmlformats.org/officeDocument/2006/relationships/chart" Target="../charts/chart179.xml"/><Relationship Id="rId4" Type="http://schemas.openxmlformats.org/officeDocument/2006/relationships/chart" Target="../charts/chart174.xml"/><Relationship Id="rId9" Type="http://schemas.openxmlformats.org/officeDocument/2006/relationships/chart" Target="../charts/chart178.xml"/></Relationships>
</file>

<file path=xl/drawings/_rels/drawing3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7.xml"/><Relationship Id="rId3" Type="http://schemas.openxmlformats.org/officeDocument/2006/relationships/chart" Target="../charts/chart183.xml"/><Relationship Id="rId7" Type="http://schemas.openxmlformats.org/officeDocument/2006/relationships/chart" Target="../charts/chart186.xml"/><Relationship Id="rId2" Type="http://schemas.openxmlformats.org/officeDocument/2006/relationships/chart" Target="../charts/chart182.xml"/><Relationship Id="rId1" Type="http://schemas.openxmlformats.org/officeDocument/2006/relationships/chart" Target="../charts/chart181.xml"/><Relationship Id="rId6" Type="http://schemas.openxmlformats.org/officeDocument/2006/relationships/image" Target="../media/image1.png"/><Relationship Id="rId11" Type="http://schemas.openxmlformats.org/officeDocument/2006/relationships/chart" Target="../charts/chart190.xml"/><Relationship Id="rId5" Type="http://schemas.openxmlformats.org/officeDocument/2006/relationships/chart" Target="../charts/chart185.xml"/><Relationship Id="rId10" Type="http://schemas.openxmlformats.org/officeDocument/2006/relationships/chart" Target="../charts/chart189.xml"/><Relationship Id="rId4" Type="http://schemas.openxmlformats.org/officeDocument/2006/relationships/chart" Target="../charts/chart184.xml"/><Relationship Id="rId9" Type="http://schemas.openxmlformats.org/officeDocument/2006/relationships/chart" Target="../charts/chart188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.xml"/><Relationship Id="rId3" Type="http://schemas.openxmlformats.org/officeDocument/2006/relationships/chart" Target="../charts/chart13.xml"/><Relationship Id="rId7" Type="http://schemas.openxmlformats.org/officeDocument/2006/relationships/chart" Target="../charts/chart16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image" Target="../media/image1.png"/><Relationship Id="rId11" Type="http://schemas.openxmlformats.org/officeDocument/2006/relationships/chart" Target="../charts/chart20.xml"/><Relationship Id="rId5" Type="http://schemas.openxmlformats.org/officeDocument/2006/relationships/chart" Target="../charts/chart15.xml"/><Relationship Id="rId10" Type="http://schemas.openxmlformats.org/officeDocument/2006/relationships/chart" Target="../charts/chart19.xml"/><Relationship Id="rId4" Type="http://schemas.openxmlformats.org/officeDocument/2006/relationships/chart" Target="../charts/chart14.xml"/><Relationship Id="rId9" Type="http://schemas.openxmlformats.org/officeDocument/2006/relationships/chart" Target="../charts/chart18.xml"/></Relationships>
</file>

<file path=xl/drawings/_rels/drawing4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7.xml"/><Relationship Id="rId3" Type="http://schemas.openxmlformats.org/officeDocument/2006/relationships/chart" Target="../charts/chart193.xml"/><Relationship Id="rId7" Type="http://schemas.openxmlformats.org/officeDocument/2006/relationships/chart" Target="../charts/chart196.xml"/><Relationship Id="rId2" Type="http://schemas.openxmlformats.org/officeDocument/2006/relationships/chart" Target="../charts/chart192.xml"/><Relationship Id="rId1" Type="http://schemas.openxmlformats.org/officeDocument/2006/relationships/chart" Target="../charts/chart191.xml"/><Relationship Id="rId6" Type="http://schemas.openxmlformats.org/officeDocument/2006/relationships/image" Target="../media/image1.png"/><Relationship Id="rId11" Type="http://schemas.openxmlformats.org/officeDocument/2006/relationships/chart" Target="../charts/chart200.xml"/><Relationship Id="rId5" Type="http://schemas.openxmlformats.org/officeDocument/2006/relationships/chart" Target="../charts/chart195.xml"/><Relationship Id="rId10" Type="http://schemas.openxmlformats.org/officeDocument/2006/relationships/chart" Target="../charts/chart199.xml"/><Relationship Id="rId4" Type="http://schemas.openxmlformats.org/officeDocument/2006/relationships/chart" Target="../charts/chart194.xml"/><Relationship Id="rId9" Type="http://schemas.openxmlformats.org/officeDocument/2006/relationships/chart" Target="../charts/chart198.xml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7.xml"/><Relationship Id="rId3" Type="http://schemas.openxmlformats.org/officeDocument/2006/relationships/chart" Target="../charts/chart203.xml"/><Relationship Id="rId7" Type="http://schemas.openxmlformats.org/officeDocument/2006/relationships/chart" Target="../charts/chart206.xml"/><Relationship Id="rId2" Type="http://schemas.openxmlformats.org/officeDocument/2006/relationships/chart" Target="../charts/chart202.xml"/><Relationship Id="rId1" Type="http://schemas.openxmlformats.org/officeDocument/2006/relationships/chart" Target="../charts/chart201.xml"/><Relationship Id="rId6" Type="http://schemas.openxmlformats.org/officeDocument/2006/relationships/image" Target="../media/image1.png"/><Relationship Id="rId11" Type="http://schemas.openxmlformats.org/officeDocument/2006/relationships/chart" Target="../charts/chart210.xml"/><Relationship Id="rId5" Type="http://schemas.openxmlformats.org/officeDocument/2006/relationships/chart" Target="../charts/chart205.xml"/><Relationship Id="rId10" Type="http://schemas.openxmlformats.org/officeDocument/2006/relationships/chart" Target="../charts/chart209.xml"/><Relationship Id="rId4" Type="http://schemas.openxmlformats.org/officeDocument/2006/relationships/chart" Target="../charts/chart204.xml"/><Relationship Id="rId9" Type="http://schemas.openxmlformats.org/officeDocument/2006/relationships/chart" Target="../charts/chart208.xml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7.xml"/><Relationship Id="rId3" Type="http://schemas.openxmlformats.org/officeDocument/2006/relationships/chart" Target="../charts/chart213.xml"/><Relationship Id="rId7" Type="http://schemas.openxmlformats.org/officeDocument/2006/relationships/chart" Target="../charts/chart216.xml"/><Relationship Id="rId2" Type="http://schemas.openxmlformats.org/officeDocument/2006/relationships/chart" Target="../charts/chart212.xml"/><Relationship Id="rId1" Type="http://schemas.openxmlformats.org/officeDocument/2006/relationships/chart" Target="../charts/chart211.xml"/><Relationship Id="rId6" Type="http://schemas.openxmlformats.org/officeDocument/2006/relationships/image" Target="../media/image1.png"/><Relationship Id="rId11" Type="http://schemas.openxmlformats.org/officeDocument/2006/relationships/chart" Target="../charts/chart220.xml"/><Relationship Id="rId5" Type="http://schemas.openxmlformats.org/officeDocument/2006/relationships/chart" Target="../charts/chart215.xml"/><Relationship Id="rId10" Type="http://schemas.openxmlformats.org/officeDocument/2006/relationships/chart" Target="../charts/chart219.xml"/><Relationship Id="rId4" Type="http://schemas.openxmlformats.org/officeDocument/2006/relationships/chart" Target="../charts/chart214.xml"/><Relationship Id="rId9" Type="http://schemas.openxmlformats.org/officeDocument/2006/relationships/chart" Target="../charts/chart218.xml"/></Relationships>
</file>

<file path=xl/drawings/_rels/drawing4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7.xml"/><Relationship Id="rId3" Type="http://schemas.openxmlformats.org/officeDocument/2006/relationships/chart" Target="../charts/chart223.xml"/><Relationship Id="rId7" Type="http://schemas.openxmlformats.org/officeDocument/2006/relationships/chart" Target="../charts/chart226.xml"/><Relationship Id="rId2" Type="http://schemas.openxmlformats.org/officeDocument/2006/relationships/chart" Target="../charts/chart222.xml"/><Relationship Id="rId1" Type="http://schemas.openxmlformats.org/officeDocument/2006/relationships/chart" Target="../charts/chart221.xml"/><Relationship Id="rId6" Type="http://schemas.openxmlformats.org/officeDocument/2006/relationships/image" Target="../media/image1.png"/><Relationship Id="rId11" Type="http://schemas.openxmlformats.org/officeDocument/2006/relationships/chart" Target="../charts/chart230.xml"/><Relationship Id="rId5" Type="http://schemas.openxmlformats.org/officeDocument/2006/relationships/chart" Target="../charts/chart225.xml"/><Relationship Id="rId10" Type="http://schemas.openxmlformats.org/officeDocument/2006/relationships/chart" Target="../charts/chart229.xml"/><Relationship Id="rId4" Type="http://schemas.openxmlformats.org/officeDocument/2006/relationships/chart" Target="../charts/chart224.xml"/><Relationship Id="rId9" Type="http://schemas.openxmlformats.org/officeDocument/2006/relationships/chart" Target="../charts/chart228.xml"/></Relationships>
</file>

<file path=xl/drawings/_rels/drawing4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7.xml"/><Relationship Id="rId3" Type="http://schemas.openxmlformats.org/officeDocument/2006/relationships/chart" Target="../charts/chart233.xml"/><Relationship Id="rId7" Type="http://schemas.openxmlformats.org/officeDocument/2006/relationships/chart" Target="../charts/chart236.xml"/><Relationship Id="rId2" Type="http://schemas.openxmlformats.org/officeDocument/2006/relationships/chart" Target="../charts/chart232.xml"/><Relationship Id="rId1" Type="http://schemas.openxmlformats.org/officeDocument/2006/relationships/chart" Target="../charts/chart231.xml"/><Relationship Id="rId6" Type="http://schemas.openxmlformats.org/officeDocument/2006/relationships/image" Target="../media/image1.png"/><Relationship Id="rId11" Type="http://schemas.openxmlformats.org/officeDocument/2006/relationships/chart" Target="../charts/chart240.xml"/><Relationship Id="rId5" Type="http://schemas.openxmlformats.org/officeDocument/2006/relationships/chart" Target="../charts/chart235.xml"/><Relationship Id="rId10" Type="http://schemas.openxmlformats.org/officeDocument/2006/relationships/chart" Target="../charts/chart239.xml"/><Relationship Id="rId4" Type="http://schemas.openxmlformats.org/officeDocument/2006/relationships/chart" Target="../charts/chart234.xml"/><Relationship Id="rId9" Type="http://schemas.openxmlformats.org/officeDocument/2006/relationships/chart" Target="../charts/chart238.xml"/></Relationships>
</file>

<file path=xl/drawings/_rels/drawing5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7.xml"/><Relationship Id="rId3" Type="http://schemas.openxmlformats.org/officeDocument/2006/relationships/chart" Target="../charts/chart243.xml"/><Relationship Id="rId7" Type="http://schemas.openxmlformats.org/officeDocument/2006/relationships/chart" Target="../charts/chart246.xml"/><Relationship Id="rId2" Type="http://schemas.openxmlformats.org/officeDocument/2006/relationships/chart" Target="../charts/chart242.xml"/><Relationship Id="rId1" Type="http://schemas.openxmlformats.org/officeDocument/2006/relationships/chart" Target="../charts/chart241.xml"/><Relationship Id="rId6" Type="http://schemas.openxmlformats.org/officeDocument/2006/relationships/image" Target="../media/image1.png"/><Relationship Id="rId11" Type="http://schemas.openxmlformats.org/officeDocument/2006/relationships/chart" Target="../charts/chart250.xml"/><Relationship Id="rId5" Type="http://schemas.openxmlformats.org/officeDocument/2006/relationships/chart" Target="../charts/chart245.xml"/><Relationship Id="rId10" Type="http://schemas.openxmlformats.org/officeDocument/2006/relationships/chart" Target="../charts/chart249.xml"/><Relationship Id="rId4" Type="http://schemas.openxmlformats.org/officeDocument/2006/relationships/chart" Target="../charts/chart244.xml"/><Relationship Id="rId9" Type="http://schemas.openxmlformats.org/officeDocument/2006/relationships/chart" Target="../charts/chart248.xml"/></Relationships>
</file>

<file path=xl/drawings/_rels/drawing5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57.xml"/><Relationship Id="rId3" Type="http://schemas.openxmlformats.org/officeDocument/2006/relationships/chart" Target="../charts/chart253.xml"/><Relationship Id="rId7" Type="http://schemas.openxmlformats.org/officeDocument/2006/relationships/chart" Target="../charts/chart256.xml"/><Relationship Id="rId2" Type="http://schemas.openxmlformats.org/officeDocument/2006/relationships/chart" Target="../charts/chart252.xml"/><Relationship Id="rId1" Type="http://schemas.openxmlformats.org/officeDocument/2006/relationships/chart" Target="../charts/chart251.xml"/><Relationship Id="rId6" Type="http://schemas.openxmlformats.org/officeDocument/2006/relationships/image" Target="../media/image1.png"/><Relationship Id="rId11" Type="http://schemas.openxmlformats.org/officeDocument/2006/relationships/chart" Target="../charts/chart260.xml"/><Relationship Id="rId5" Type="http://schemas.openxmlformats.org/officeDocument/2006/relationships/chart" Target="../charts/chart255.xml"/><Relationship Id="rId10" Type="http://schemas.openxmlformats.org/officeDocument/2006/relationships/chart" Target="../charts/chart259.xml"/><Relationship Id="rId4" Type="http://schemas.openxmlformats.org/officeDocument/2006/relationships/chart" Target="../charts/chart254.xml"/><Relationship Id="rId9" Type="http://schemas.openxmlformats.org/officeDocument/2006/relationships/chart" Target="../charts/chart258.xml"/></Relationships>
</file>

<file path=xl/drawings/_rels/drawing5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7.xml"/><Relationship Id="rId3" Type="http://schemas.openxmlformats.org/officeDocument/2006/relationships/chart" Target="../charts/chart263.xml"/><Relationship Id="rId7" Type="http://schemas.openxmlformats.org/officeDocument/2006/relationships/chart" Target="../charts/chart266.xml"/><Relationship Id="rId2" Type="http://schemas.openxmlformats.org/officeDocument/2006/relationships/chart" Target="../charts/chart262.xml"/><Relationship Id="rId1" Type="http://schemas.openxmlformats.org/officeDocument/2006/relationships/chart" Target="../charts/chart261.xml"/><Relationship Id="rId6" Type="http://schemas.openxmlformats.org/officeDocument/2006/relationships/image" Target="../media/image1.png"/><Relationship Id="rId11" Type="http://schemas.openxmlformats.org/officeDocument/2006/relationships/chart" Target="../charts/chart270.xml"/><Relationship Id="rId5" Type="http://schemas.openxmlformats.org/officeDocument/2006/relationships/chart" Target="../charts/chart265.xml"/><Relationship Id="rId10" Type="http://schemas.openxmlformats.org/officeDocument/2006/relationships/chart" Target="../charts/chart269.xml"/><Relationship Id="rId4" Type="http://schemas.openxmlformats.org/officeDocument/2006/relationships/chart" Target="../charts/chart264.xml"/><Relationship Id="rId9" Type="http://schemas.openxmlformats.org/officeDocument/2006/relationships/chart" Target="../charts/chart268.xml"/></Relationships>
</file>

<file path=xl/drawings/_rels/drawing5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77.xml"/><Relationship Id="rId3" Type="http://schemas.openxmlformats.org/officeDocument/2006/relationships/chart" Target="../charts/chart273.xml"/><Relationship Id="rId7" Type="http://schemas.openxmlformats.org/officeDocument/2006/relationships/chart" Target="../charts/chart276.xml"/><Relationship Id="rId2" Type="http://schemas.openxmlformats.org/officeDocument/2006/relationships/chart" Target="../charts/chart272.xml"/><Relationship Id="rId1" Type="http://schemas.openxmlformats.org/officeDocument/2006/relationships/chart" Target="../charts/chart271.xml"/><Relationship Id="rId6" Type="http://schemas.openxmlformats.org/officeDocument/2006/relationships/image" Target="../media/image1.png"/><Relationship Id="rId11" Type="http://schemas.openxmlformats.org/officeDocument/2006/relationships/chart" Target="../charts/chart280.xml"/><Relationship Id="rId5" Type="http://schemas.openxmlformats.org/officeDocument/2006/relationships/chart" Target="../charts/chart275.xml"/><Relationship Id="rId10" Type="http://schemas.openxmlformats.org/officeDocument/2006/relationships/chart" Target="../charts/chart279.xml"/><Relationship Id="rId4" Type="http://schemas.openxmlformats.org/officeDocument/2006/relationships/chart" Target="../charts/chart274.xml"/><Relationship Id="rId9" Type="http://schemas.openxmlformats.org/officeDocument/2006/relationships/chart" Target="../charts/chart278.xml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7.xml"/><Relationship Id="rId3" Type="http://schemas.openxmlformats.org/officeDocument/2006/relationships/chart" Target="../charts/chart283.xml"/><Relationship Id="rId7" Type="http://schemas.openxmlformats.org/officeDocument/2006/relationships/chart" Target="../charts/chart286.xml"/><Relationship Id="rId2" Type="http://schemas.openxmlformats.org/officeDocument/2006/relationships/chart" Target="../charts/chart282.xml"/><Relationship Id="rId1" Type="http://schemas.openxmlformats.org/officeDocument/2006/relationships/chart" Target="../charts/chart281.xml"/><Relationship Id="rId6" Type="http://schemas.openxmlformats.org/officeDocument/2006/relationships/image" Target="../media/image1.png"/><Relationship Id="rId11" Type="http://schemas.openxmlformats.org/officeDocument/2006/relationships/chart" Target="../charts/chart290.xml"/><Relationship Id="rId5" Type="http://schemas.openxmlformats.org/officeDocument/2006/relationships/chart" Target="../charts/chart285.xml"/><Relationship Id="rId10" Type="http://schemas.openxmlformats.org/officeDocument/2006/relationships/chart" Target="../charts/chart289.xml"/><Relationship Id="rId4" Type="http://schemas.openxmlformats.org/officeDocument/2006/relationships/chart" Target="../charts/chart284.xml"/><Relationship Id="rId9" Type="http://schemas.openxmlformats.org/officeDocument/2006/relationships/chart" Target="../charts/chart288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7.xml"/><Relationship Id="rId3" Type="http://schemas.openxmlformats.org/officeDocument/2006/relationships/chart" Target="../charts/chart23.xml"/><Relationship Id="rId7" Type="http://schemas.openxmlformats.org/officeDocument/2006/relationships/chart" Target="../charts/chart26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6" Type="http://schemas.openxmlformats.org/officeDocument/2006/relationships/image" Target="../media/image1.png"/><Relationship Id="rId11" Type="http://schemas.openxmlformats.org/officeDocument/2006/relationships/chart" Target="../charts/chart30.xml"/><Relationship Id="rId5" Type="http://schemas.openxmlformats.org/officeDocument/2006/relationships/chart" Target="../charts/chart25.xml"/><Relationship Id="rId10" Type="http://schemas.openxmlformats.org/officeDocument/2006/relationships/chart" Target="../charts/chart29.xml"/><Relationship Id="rId4" Type="http://schemas.openxmlformats.org/officeDocument/2006/relationships/chart" Target="../charts/chart24.xml"/><Relationship Id="rId9" Type="http://schemas.openxmlformats.org/officeDocument/2006/relationships/chart" Target="../charts/chart28.xml"/></Relationships>
</file>

<file path=xl/drawings/_rels/drawing6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7.xml"/><Relationship Id="rId3" Type="http://schemas.openxmlformats.org/officeDocument/2006/relationships/chart" Target="../charts/chart293.xml"/><Relationship Id="rId7" Type="http://schemas.openxmlformats.org/officeDocument/2006/relationships/chart" Target="../charts/chart296.xml"/><Relationship Id="rId2" Type="http://schemas.openxmlformats.org/officeDocument/2006/relationships/chart" Target="../charts/chart292.xml"/><Relationship Id="rId1" Type="http://schemas.openxmlformats.org/officeDocument/2006/relationships/chart" Target="../charts/chart291.xml"/><Relationship Id="rId6" Type="http://schemas.openxmlformats.org/officeDocument/2006/relationships/image" Target="../media/image1.png"/><Relationship Id="rId11" Type="http://schemas.openxmlformats.org/officeDocument/2006/relationships/chart" Target="../charts/chart300.xml"/><Relationship Id="rId5" Type="http://schemas.openxmlformats.org/officeDocument/2006/relationships/chart" Target="../charts/chart295.xml"/><Relationship Id="rId10" Type="http://schemas.openxmlformats.org/officeDocument/2006/relationships/chart" Target="../charts/chart299.xml"/><Relationship Id="rId4" Type="http://schemas.openxmlformats.org/officeDocument/2006/relationships/chart" Target="../charts/chart294.xml"/><Relationship Id="rId9" Type="http://schemas.openxmlformats.org/officeDocument/2006/relationships/chart" Target="../charts/chart298.xml"/></Relationships>
</file>

<file path=xl/drawings/_rels/drawing6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07.xml"/><Relationship Id="rId3" Type="http://schemas.openxmlformats.org/officeDocument/2006/relationships/chart" Target="../charts/chart303.xml"/><Relationship Id="rId7" Type="http://schemas.openxmlformats.org/officeDocument/2006/relationships/chart" Target="../charts/chart306.xml"/><Relationship Id="rId2" Type="http://schemas.openxmlformats.org/officeDocument/2006/relationships/chart" Target="../charts/chart302.xml"/><Relationship Id="rId1" Type="http://schemas.openxmlformats.org/officeDocument/2006/relationships/chart" Target="../charts/chart301.xml"/><Relationship Id="rId6" Type="http://schemas.openxmlformats.org/officeDocument/2006/relationships/image" Target="../media/image1.png"/><Relationship Id="rId11" Type="http://schemas.openxmlformats.org/officeDocument/2006/relationships/chart" Target="../charts/chart310.xml"/><Relationship Id="rId5" Type="http://schemas.openxmlformats.org/officeDocument/2006/relationships/chart" Target="../charts/chart305.xml"/><Relationship Id="rId10" Type="http://schemas.openxmlformats.org/officeDocument/2006/relationships/chart" Target="../charts/chart309.xml"/><Relationship Id="rId4" Type="http://schemas.openxmlformats.org/officeDocument/2006/relationships/chart" Target="../charts/chart304.xml"/><Relationship Id="rId9" Type="http://schemas.openxmlformats.org/officeDocument/2006/relationships/chart" Target="../charts/chart308.xml"/></Relationships>
</file>

<file path=xl/drawings/_rels/drawing6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7.xml"/><Relationship Id="rId3" Type="http://schemas.openxmlformats.org/officeDocument/2006/relationships/chart" Target="../charts/chart313.xml"/><Relationship Id="rId7" Type="http://schemas.openxmlformats.org/officeDocument/2006/relationships/chart" Target="../charts/chart316.xml"/><Relationship Id="rId2" Type="http://schemas.openxmlformats.org/officeDocument/2006/relationships/chart" Target="../charts/chart312.xml"/><Relationship Id="rId1" Type="http://schemas.openxmlformats.org/officeDocument/2006/relationships/chart" Target="../charts/chart311.xml"/><Relationship Id="rId6" Type="http://schemas.openxmlformats.org/officeDocument/2006/relationships/image" Target="../media/image1.png"/><Relationship Id="rId11" Type="http://schemas.openxmlformats.org/officeDocument/2006/relationships/chart" Target="../charts/chart320.xml"/><Relationship Id="rId5" Type="http://schemas.openxmlformats.org/officeDocument/2006/relationships/chart" Target="../charts/chart315.xml"/><Relationship Id="rId10" Type="http://schemas.openxmlformats.org/officeDocument/2006/relationships/chart" Target="../charts/chart319.xml"/><Relationship Id="rId4" Type="http://schemas.openxmlformats.org/officeDocument/2006/relationships/chart" Target="../charts/chart314.xml"/><Relationship Id="rId9" Type="http://schemas.openxmlformats.org/officeDocument/2006/relationships/chart" Target="../charts/chart318.xml"/></Relationships>
</file>

<file path=xl/drawings/_rels/drawing6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7.xml"/><Relationship Id="rId3" Type="http://schemas.openxmlformats.org/officeDocument/2006/relationships/chart" Target="../charts/chart323.xml"/><Relationship Id="rId7" Type="http://schemas.openxmlformats.org/officeDocument/2006/relationships/chart" Target="../charts/chart326.xml"/><Relationship Id="rId2" Type="http://schemas.openxmlformats.org/officeDocument/2006/relationships/chart" Target="../charts/chart322.xml"/><Relationship Id="rId1" Type="http://schemas.openxmlformats.org/officeDocument/2006/relationships/chart" Target="../charts/chart321.xml"/><Relationship Id="rId6" Type="http://schemas.openxmlformats.org/officeDocument/2006/relationships/image" Target="../media/image1.png"/><Relationship Id="rId11" Type="http://schemas.openxmlformats.org/officeDocument/2006/relationships/chart" Target="../charts/chart330.xml"/><Relationship Id="rId5" Type="http://schemas.openxmlformats.org/officeDocument/2006/relationships/chart" Target="../charts/chart325.xml"/><Relationship Id="rId10" Type="http://schemas.openxmlformats.org/officeDocument/2006/relationships/chart" Target="../charts/chart329.xml"/><Relationship Id="rId4" Type="http://schemas.openxmlformats.org/officeDocument/2006/relationships/chart" Target="../charts/chart324.xml"/><Relationship Id="rId9" Type="http://schemas.openxmlformats.org/officeDocument/2006/relationships/chart" Target="../charts/chart328.xml"/></Relationships>
</file>

<file path=xl/drawings/_rels/drawing6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7.xml"/><Relationship Id="rId3" Type="http://schemas.openxmlformats.org/officeDocument/2006/relationships/chart" Target="../charts/chart333.xml"/><Relationship Id="rId7" Type="http://schemas.openxmlformats.org/officeDocument/2006/relationships/chart" Target="../charts/chart336.xml"/><Relationship Id="rId2" Type="http://schemas.openxmlformats.org/officeDocument/2006/relationships/chart" Target="../charts/chart332.xml"/><Relationship Id="rId1" Type="http://schemas.openxmlformats.org/officeDocument/2006/relationships/chart" Target="../charts/chart331.xml"/><Relationship Id="rId6" Type="http://schemas.openxmlformats.org/officeDocument/2006/relationships/image" Target="../media/image1.png"/><Relationship Id="rId11" Type="http://schemas.openxmlformats.org/officeDocument/2006/relationships/chart" Target="../charts/chart340.xml"/><Relationship Id="rId5" Type="http://schemas.openxmlformats.org/officeDocument/2006/relationships/chart" Target="../charts/chart335.xml"/><Relationship Id="rId10" Type="http://schemas.openxmlformats.org/officeDocument/2006/relationships/chart" Target="../charts/chart339.xml"/><Relationship Id="rId4" Type="http://schemas.openxmlformats.org/officeDocument/2006/relationships/chart" Target="../charts/chart334.xml"/><Relationship Id="rId9" Type="http://schemas.openxmlformats.org/officeDocument/2006/relationships/chart" Target="../charts/chart338.xml"/></Relationships>
</file>

<file path=xl/drawings/_rels/drawing7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7.xml"/><Relationship Id="rId3" Type="http://schemas.openxmlformats.org/officeDocument/2006/relationships/chart" Target="../charts/chart343.xml"/><Relationship Id="rId7" Type="http://schemas.openxmlformats.org/officeDocument/2006/relationships/chart" Target="../charts/chart346.xml"/><Relationship Id="rId2" Type="http://schemas.openxmlformats.org/officeDocument/2006/relationships/chart" Target="../charts/chart342.xml"/><Relationship Id="rId1" Type="http://schemas.openxmlformats.org/officeDocument/2006/relationships/chart" Target="../charts/chart341.xml"/><Relationship Id="rId6" Type="http://schemas.openxmlformats.org/officeDocument/2006/relationships/image" Target="../media/image1.png"/><Relationship Id="rId11" Type="http://schemas.openxmlformats.org/officeDocument/2006/relationships/chart" Target="../charts/chart350.xml"/><Relationship Id="rId5" Type="http://schemas.openxmlformats.org/officeDocument/2006/relationships/chart" Target="../charts/chart345.xml"/><Relationship Id="rId10" Type="http://schemas.openxmlformats.org/officeDocument/2006/relationships/chart" Target="../charts/chart349.xml"/><Relationship Id="rId4" Type="http://schemas.openxmlformats.org/officeDocument/2006/relationships/chart" Target="../charts/chart344.xml"/><Relationship Id="rId9" Type="http://schemas.openxmlformats.org/officeDocument/2006/relationships/chart" Target="../charts/chart348.xml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7.xml"/><Relationship Id="rId3" Type="http://schemas.openxmlformats.org/officeDocument/2006/relationships/chart" Target="../charts/chart353.xml"/><Relationship Id="rId7" Type="http://schemas.openxmlformats.org/officeDocument/2006/relationships/chart" Target="../charts/chart356.xml"/><Relationship Id="rId2" Type="http://schemas.openxmlformats.org/officeDocument/2006/relationships/chart" Target="../charts/chart352.xml"/><Relationship Id="rId1" Type="http://schemas.openxmlformats.org/officeDocument/2006/relationships/chart" Target="../charts/chart351.xml"/><Relationship Id="rId6" Type="http://schemas.openxmlformats.org/officeDocument/2006/relationships/image" Target="../media/image1.png"/><Relationship Id="rId11" Type="http://schemas.openxmlformats.org/officeDocument/2006/relationships/chart" Target="../charts/chart360.xml"/><Relationship Id="rId5" Type="http://schemas.openxmlformats.org/officeDocument/2006/relationships/chart" Target="../charts/chart355.xml"/><Relationship Id="rId10" Type="http://schemas.openxmlformats.org/officeDocument/2006/relationships/chart" Target="../charts/chart359.xml"/><Relationship Id="rId4" Type="http://schemas.openxmlformats.org/officeDocument/2006/relationships/chart" Target="../charts/chart354.xml"/><Relationship Id="rId9" Type="http://schemas.openxmlformats.org/officeDocument/2006/relationships/chart" Target="../charts/chart358.xml"/></Relationships>
</file>

<file path=xl/drawings/_rels/drawing7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7.xml"/><Relationship Id="rId3" Type="http://schemas.openxmlformats.org/officeDocument/2006/relationships/chart" Target="../charts/chart363.xml"/><Relationship Id="rId7" Type="http://schemas.openxmlformats.org/officeDocument/2006/relationships/chart" Target="../charts/chart366.xml"/><Relationship Id="rId2" Type="http://schemas.openxmlformats.org/officeDocument/2006/relationships/chart" Target="../charts/chart362.xml"/><Relationship Id="rId1" Type="http://schemas.openxmlformats.org/officeDocument/2006/relationships/chart" Target="../charts/chart361.xml"/><Relationship Id="rId6" Type="http://schemas.openxmlformats.org/officeDocument/2006/relationships/image" Target="../media/image1.png"/><Relationship Id="rId11" Type="http://schemas.openxmlformats.org/officeDocument/2006/relationships/chart" Target="../charts/chart370.xml"/><Relationship Id="rId5" Type="http://schemas.openxmlformats.org/officeDocument/2006/relationships/chart" Target="../charts/chart365.xml"/><Relationship Id="rId10" Type="http://schemas.openxmlformats.org/officeDocument/2006/relationships/chart" Target="../charts/chart369.xml"/><Relationship Id="rId4" Type="http://schemas.openxmlformats.org/officeDocument/2006/relationships/chart" Target="../charts/chart364.xml"/><Relationship Id="rId9" Type="http://schemas.openxmlformats.org/officeDocument/2006/relationships/chart" Target="../charts/chart368.xml"/></Relationships>
</file>

<file path=xl/drawings/_rels/drawing7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77.xml"/><Relationship Id="rId3" Type="http://schemas.openxmlformats.org/officeDocument/2006/relationships/chart" Target="../charts/chart373.xml"/><Relationship Id="rId7" Type="http://schemas.openxmlformats.org/officeDocument/2006/relationships/chart" Target="../charts/chart376.xml"/><Relationship Id="rId2" Type="http://schemas.openxmlformats.org/officeDocument/2006/relationships/chart" Target="../charts/chart372.xml"/><Relationship Id="rId1" Type="http://schemas.openxmlformats.org/officeDocument/2006/relationships/chart" Target="../charts/chart371.xml"/><Relationship Id="rId6" Type="http://schemas.openxmlformats.org/officeDocument/2006/relationships/image" Target="../media/image1.png"/><Relationship Id="rId11" Type="http://schemas.openxmlformats.org/officeDocument/2006/relationships/chart" Target="../charts/chart380.xml"/><Relationship Id="rId5" Type="http://schemas.openxmlformats.org/officeDocument/2006/relationships/chart" Target="../charts/chart375.xml"/><Relationship Id="rId10" Type="http://schemas.openxmlformats.org/officeDocument/2006/relationships/chart" Target="../charts/chart379.xml"/><Relationship Id="rId4" Type="http://schemas.openxmlformats.org/officeDocument/2006/relationships/chart" Target="../charts/chart374.xml"/><Relationship Id="rId9" Type="http://schemas.openxmlformats.org/officeDocument/2006/relationships/chart" Target="../charts/chart378.xml"/></Relationships>
</file>

<file path=xl/drawings/_rels/drawing7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7.xml"/><Relationship Id="rId3" Type="http://schemas.openxmlformats.org/officeDocument/2006/relationships/chart" Target="../charts/chart383.xml"/><Relationship Id="rId7" Type="http://schemas.openxmlformats.org/officeDocument/2006/relationships/chart" Target="../charts/chart386.xml"/><Relationship Id="rId2" Type="http://schemas.openxmlformats.org/officeDocument/2006/relationships/chart" Target="../charts/chart382.xml"/><Relationship Id="rId1" Type="http://schemas.openxmlformats.org/officeDocument/2006/relationships/chart" Target="../charts/chart381.xml"/><Relationship Id="rId6" Type="http://schemas.openxmlformats.org/officeDocument/2006/relationships/image" Target="../media/image1.png"/><Relationship Id="rId11" Type="http://schemas.openxmlformats.org/officeDocument/2006/relationships/chart" Target="../charts/chart390.xml"/><Relationship Id="rId5" Type="http://schemas.openxmlformats.org/officeDocument/2006/relationships/chart" Target="../charts/chart385.xml"/><Relationship Id="rId10" Type="http://schemas.openxmlformats.org/officeDocument/2006/relationships/chart" Target="../charts/chart389.xml"/><Relationship Id="rId4" Type="http://schemas.openxmlformats.org/officeDocument/2006/relationships/chart" Target="../charts/chart384.xml"/><Relationship Id="rId9" Type="http://schemas.openxmlformats.org/officeDocument/2006/relationships/chart" Target="../charts/chart388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7.xml"/><Relationship Id="rId3" Type="http://schemas.openxmlformats.org/officeDocument/2006/relationships/chart" Target="../charts/chart33.xml"/><Relationship Id="rId7" Type="http://schemas.openxmlformats.org/officeDocument/2006/relationships/chart" Target="../charts/chart36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6" Type="http://schemas.openxmlformats.org/officeDocument/2006/relationships/image" Target="../media/image1.png"/><Relationship Id="rId11" Type="http://schemas.openxmlformats.org/officeDocument/2006/relationships/chart" Target="../charts/chart40.xml"/><Relationship Id="rId5" Type="http://schemas.openxmlformats.org/officeDocument/2006/relationships/chart" Target="../charts/chart35.xml"/><Relationship Id="rId10" Type="http://schemas.openxmlformats.org/officeDocument/2006/relationships/chart" Target="../charts/chart39.xml"/><Relationship Id="rId4" Type="http://schemas.openxmlformats.org/officeDocument/2006/relationships/chart" Target="../charts/chart34.xml"/><Relationship Id="rId9" Type="http://schemas.openxmlformats.org/officeDocument/2006/relationships/chart" Target="../charts/chart38.xml"/></Relationships>
</file>

<file path=xl/drawings/_rels/drawing8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97.xml"/><Relationship Id="rId3" Type="http://schemas.openxmlformats.org/officeDocument/2006/relationships/chart" Target="../charts/chart393.xml"/><Relationship Id="rId7" Type="http://schemas.openxmlformats.org/officeDocument/2006/relationships/chart" Target="../charts/chart396.xml"/><Relationship Id="rId2" Type="http://schemas.openxmlformats.org/officeDocument/2006/relationships/chart" Target="../charts/chart392.xml"/><Relationship Id="rId1" Type="http://schemas.openxmlformats.org/officeDocument/2006/relationships/chart" Target="../charts/chart391.xml"/><Relationship Id="rId6" Type="http://schemas.openxmlformats.org/officeDocument/2006/relationships/image" Target="../media/image1.png"/><Relationship Id="rId11" Type="http://schemas.openxmlformats.org/officeDocument/2006/relationships/chart" Target="../charts/chart400.xml"/><Relationship Id="rId5" Type="http://schemas.openxmlformats.org/officeDocument/2006/relationships/chart" Target="../charts/chart395.xml"/><Relationship Id="rId10" Type="http://schemas.openxmlformats.org/officeDocument/2006/relationships/chart" Target="../charts/chart399.xml"/><Relationship Id="rId4" Type="http://schemas.openxmlformats.org/officeDocument/2006/relationships/chart" Target="../charts/chart394.xml"/><Relationship Id="rId9" Type="http://schemas.openxmlformats.org/officeDocument/2006/relationships/chart" Target="../charts/chart398.xml"/></Relationships>
</file>

<file path=xl/drawings/_rels/drawing8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07.xml"/><Relationship Id="rId3" Type="http://schemas.openxmlformats.org/officeDocument/2006/relationships/chart" Target="../charts/chart403.xml"/><Relationship Id="rId7" Type="http://schemas.openxmlformats.org/officeDocument/2006/relationships/chart" Target="../charts/chart406.xml"/><Relationship Id="rId2" Type="http://schemas.openxmlformats.org/officeDocument/2006/relationships/chart" Target="../charts/chart402.xml"/><Relationship Id="rId1" Type="http://schemas.openxmlformats.org/officeDocument/2006/relationships/chart" Target="../charts/chart401.xml"/><Relationship Id="rId6" Type="http://schemas.openxmlformats.org/officeDocument/2006/relationships/image" Target="../media/image1.png"/><Relationship Id="rId11" Type="http://schemas.openxmlformats.org/officeDocument/2006/relationships/chart" Target="../charts/chart410.xml"/><Relationship Id="rId5" Type="http://schemas.openxmlformats.org/officeDocument/2006/relationships/chart" Target="../charts/chart405.xml"/><Relationship Id="rId10" Type="http://schemas.openxmlformats.org/officeDocument/2006/relationships/chart" Target="../charts/chart409.xml"/><Relationship Id="rId4" Type="http://schemas.openxmlformats.org/officeDocument/2006/relationships/chart" Target="../charts/chart404.xml"/><Relationship Id="rId9" Type="http://schemas.openxmlformats.org/officeDocument/2006/relationships/chart" Target="../charts/chart408.xml"/></Relationships>
</file>

<file path=xl/drawings/_rels/drawing8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17.xml"/><Relationship Id="rId3" Type="http://schemas.openxmlformats.org/officeDocument/2006/relationships/chart" Target="../charts/chart413.xml"/><Relationship Id="rId7" Type="http://schemas.openxmlformats.org/officeDocument/2006/relationships/chart" Target="../charts/chart416.xml"/><Relationship Id="rId2" Type="http://schemas.openxmlformats.org/officeDocument/2006/relationships/chart" Target="../charts/chart412.xml"/><Relationship Id="rId1" Type="http://schemas.openxmlformats.org/officeDocument/2006/relationships/chart" Target="../charts/chart411.xml"/><Relationship Id="rId6" Type="http://schemas.openxmlformats.org/officeDocument/2006/relationships/image" Target="../media/image1.png"/><Relationship Id="rId11" Type="http://schemas.openxmlformats.org/officeDocument/2006/relationships/chart" Target="../charts/chart420.xml"/><Relationship Id="rId5" Type="http://schemas.openxmlformats.org/officeDocument/2006/relationships/chart" Target="../charts/chart415.xml"/><Relationship Id="rId10" Type="http://schemas.openxmlformats.org/officeDocument/2006/relationships/chart" Target="../charts/chart419.xml"/><Relationship Id="rId4" Type="http://schemas.openxmlformats.org/officeDocument/2006/relationships/chart" Target="../charts/chart414.xml"/><Relationship Id="rId9" Type="http://schemas.openxmlformats.org/officeDocument/2006/relationships/chart" Target="../charts/chart418.xml"/></Relationships>
</file>

<file path=xl/drawings/_rels/drawing8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27.xml"/><Relationship Id="rId3" Type="http://schemas.openxmlformats.org/officeDocument/2006/relationships/chart" Target="../charts/chart423.xml"/><Relationship Id="rId7" Type="http://schemas.openxmlformats.org/officeDocument/2006/relationships/chart" Target="../charts/chart426.xml"/><Relationship Id="rId2" Type="http://schemas.openxmlformats.org/officeDocument/2006/relationships/chart" Target="../charts/chart422.xml"/><Relationship Id="rId1" Type="http://schemas.openxmlformats.org/officeDocument/2006/relationships/chart" Target="../charts/chart421.xml"/><Relationship Id="rId6" Type="http://schemas.openxmlformats.org/officeDocument/2006/relationships/image" Target="../media/image1.png"/><Relationship Id="rId11" Type="http://schemas.openxmlformats.org/officeDocument/2006/relationships/chart" Target="../charts/chart430.xml"/><Relationship Id="rId5" Type="http://schemas.openxmlformats.org/officeDocument/2006/relationships/chart" Target="../charts/chart425.xml"/><Relationship Id="rId10" Type="http://schemas.openxmlformats.org/officeDocument/2006/relationships/chart" Target="../charts/chart429.xml"/><Relationship Id="rId4" Type="http://schemas.openxmlformats.org/officeDocument/2006/relationships/chart" Target="../charts/chart424.xml"/><Relationship Id="rId9" Type="http://schemas.openxmlformats.org/officeDocument/2006/relationships/chart" Target="../charts/chart428.xml"/></Relationships>
</file>

<file path=xl/drawings/_rels/drawing8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37.xml"/><Relationship Id="rId3" Type="http://schemas.openxmlformats.org/officeDocument/2006/relationships/chart" Target="../charts/chart433.xml"/><Relationship Id="rId7" Type="http://schemas.openxmlformats.org/officeDocument/2006/relationships/chart" Target="../charts/chart436.xml"/><Relationship Id="rId2" Type="http://schemas.openxmlformats.org/officeDocument/2006/relationships/chart" Target="../charts/chart432.xml"/><Relationship Id="rId1" Type="http://schemas.openxmlformats.org/officeDocument/2006/relationships/chart" Target="../charts/chart431.xml"/><Relationship Id="rId6" Type="http://schemas.openxmlformats.org/officeDocument/2006/relationships/image" Target="../media/image1.png"/><Relationship Id="rId11" Type="http://schemas.openxmlformats.org/officeDocument/2006/relationships/chart" Target="../charts/chart440.xml"/><Relationship Id="rId5" Type="http://schemas.openxmlformats.org/officeDocument/2006/relationships/chart" Target="../charts/chart435.xml"/><Relationship Id="rId10" Type="http://schemas.openxmlformats.org/officeDocument/2006/relationships/chart" Target="../charts/chart439.xml"/><Relationship Id="rId4" Type="http://schemas.openxmlformats.org/officeDocument/2006/relationships/chart" Target="../charts/chart434.xml"/><Relationship Id="rId9" Type="http://schemas.openxmlformats.org/officeDocument/2006/relationships/chart" Target="../charts/chart438.xml"/></Relationships>
</file>

<file path=xl/drawings/_rels/drawing9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7.xml"/><Relationship Id="rId3" Type="http://schemas.openxmlformats.org/officeDocument/2006/relationships/chart" Target="../charts/chart443.xml"/><Relationship Id="rId7" Type="http://schemas.openxmlformats.org/officeDocument/2006/relationships/chart" Target="../charts/chart446.xml"/><Relationship Id="rId2" Type="http://schemas.openxmlformats.org/officeDocument/2006/relationships/chart" Target="../charts/chart442.xml"/><Relationship Id="rId1" Type="http://schemas.openxmlformats.org/officeDocument/2006/relationships/chart" Target="../charts/chart441.xml"/><Relationship Id="rId6" Type="http://schemas.openxmlformats.org/officeDocument/2006/relationships/image" Target="../media/image1.png"/><Relationship Id="rId11" Type="http://schemas.openxmlformats.org/officeDocument/2006/relationships/chart" Target="../charts/chart450.xml"/><Relationship Id="rId5" Type="http://schemas.openxmlformats.org/officeDocument/2006/relationships/chart" Target="../charts/chart445.xml"/><Relationship Id="rId10" Type="http://schemas.openxmlformats.org/officeDocument/2006/relationships/chart" Target="../charts/chart449.xml"/><Relationship Id="rId4" Type="http://schemas.openxmlformats.org/officeDocument/2006/relationships/chart" Target="../charts/chart444.xml"/><Relationship Id="rId9" Type="http://schemas.openxmlformats.org/officeDocument/2006/relationships/chart" Target="../charts/chart448.xml"/></Relationships>
</file>

<file path=xl/drawings/_rels/drawing9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7.xml"/><Relationship Id="rId3" Type="http://schemas.openxmlformats.org/officeDocument/2006/relationships/chart" Target="../charts/chart453.xml"/><Relationship Id="rId7" Type="http://schemas.openxmlformats.org/officeDocument/2006/relationships/chart" Target="../charts/chart456.xml"/><Relationship Id="rId2" Type="http://schemas.openxmlformats.org/officeDocument/2006/relationships/chart" Target="../charts/chart452.xml"/><Relationship Id="rId1" Type="http://schemas.openxmlformats.org/officeDocument/2006/relationships/chart" Target="../charts/chart451.xml"/><Relationship Id="rId6" Type="http://schemas.openxmlformats.org/officeDocument/2006/relationships/image" Target="../media/image1.png"/><Relationship Id="rId11" Type="http://schemas.openxmlformats.org/officeDocument/2006/relationships/chart" Target="../charts/chart460.xml"/><Relationship Id="rId5" Type="http://schemas.openxmlformats.org/officeDocument/2006/relationships/chart" Target="../charts/chart455.xml"/><Relationship Id="rId10" Type="http://schemas.openxmlformats.org/officeDocument/2006/relationships/chart" Target="../charts/chart459.xml"/><Relationship Id="rId4" Type="http://schemas.openxmlformats.org/officeDocument/2006/relationships/chart" Target="../charts/chart454.xml"/><Relationship Id="rId9" Type="http://schemas.openxmlformats.org/officeDocument/2006/relationships/chart" Target="../charts/chart458.xml"/></Relationships>
</file>

<file path=xl/drawings/_rels/drawing9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67.xml"/><Relationship Id="rId3" Type="http://schemas.openxmlformats.org/officeDocument/2006/relationships/chart" Target="../charts/chart463.xml"/><Relationship Id="rId7" Type="http://schemas.openxmlformats.org/officeDocument/2006/relationships/chart" Target="../charts/chart466.xml"/><Relationship Id="rId2" Type="http://schemas.openxmlformats.org/officeDocument/2006/relationships/chart" Target="../charts/chart462.xml"/><Relationship Id="rId1" Type="http://schemas.openxmlformats.org/officeDocument/2006/relationships/chart" Target="../charts/chart461.xml"/><Relationship Id="rId6" Type="http://schemas.openxmlformats.org/officeDocument/2006/relationships/image" Target="../media/image1.png"/><Relationship Id="rId11" Type="http://schemas.openxmlformats.org/officeDocument/2006/relationships/chart" Target="../charts/chart470.xml"/><Relationship Id="rId5" Type="http://schemas.openxmlformats.org/officeDocument/2006/relationships/chart" Target="../charts/chart465.xml"/><Relationship Id="rId10" Type="http://schemas.openxmlformats.org/officeDocument/2006/relationships/chart" Target="../charts/chart469.xml"/><Relationship Id="rId4" Type="http://schemas.openxmlformats.org/officeDocument/2006/relationships/chart" Target="../charts/chart464.xml"/><Relationship Id="rId9" Type="http://schemas.openxmlformats.org/officeDocument/2006/relationships/chart" Target="../charts/chart468.xml"/></Relationships>
</file>

<file path=xl/drawings/_rels/drawing9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77.xml"/><Relationship Id="rId3" Type="http://schemas.openxmlformats.org/officeDocument/2006/relationships/chart" Target="../charts/chart473.xml"/><Relationship Id="rId7" Type="http://schemas.openxmlformats.org/officeDocument/2006/relationships/chart" Target="../charts/chart476.xml"/><Relationship Id="rId2" Type="http://schemas.openxmlformats.org/officeDocument/2006/relationships/chart" Target="../charts/chart472.xml"/><Relationship Id="rId1" Type="http://schemas.openxmlformats.org/officeDocument/2006/relationships/chart" Target="../charts/chart471.xml"/><Relationship Id="rId6" Type="http://schemas.openxmlformats.org/officeDocument/2006/relationships/image" Target="../media/image1.png"/><Relationship Id="rId11" Type="http://schemas.openxmlformats.org/officeDocument/2006/relationships/chart" Target="../charts/chart480.xml"/><Relationship Id="rId5" Type="http://schemas.openxmlformats.org/officeDocument/2006/relationships/chart" Target="../charts/chart475.xml"/><Relationship Id="rId10" Type="http://schemas.openxmlformats.org/officeDocument/2006/relationships/chart" Target="../charts/chart479.xml"/><Relationship Id="rId4" Type="http://schemas.openxmlformats.org/officeDocument/2006/relationships/chart" Target="../charts/chart474.xml"/><Relationship Id="rId9" Type="http://schemas.openxmlformats.org/officeDocument/2006/relationships/chart" Target="../charts/chart478.xml"/></Relationships>
</file>

<file path=xl/drawings/_rels/drawing9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87.xml"/><Relationship Id="rId3" Type="http://schemas.openxmlformats.org/officeDocument/2006/relationships/chart" Target="../charts/chart483.xml"/><Relationship Id="rId7" Type="http://schemas.openxmlformats.org/officeDocument/2006/relationships/chart" Target="../charts/chart486.xml"/><Relationship Id="rId2" Type="http://schemas.openxmlformats.org/officeDocument/2006/relationships/chart" Target="../charts/chart482.xml"/><Relationship Id="rId1" Type="http://schemas.openxmlformats.org/officeDocument/2006/relationships/chart" Target="../charts/chart481.xml"/><Relationship Id="rId6" Type="http://schemas.openxmlformats.org/officeDocument/2006/relationships/image" Target="../media/image1.png"/><Relationship Id="rId11" Type="http://schemas.openxmlformats.org/officeDocument/2006/relationships/chart" Target="../charts/chart490.xml"/><Relationship Id="rId5" Type="http://schemas.openxmlformats.org/officeDocument/2006/relationships/chart" Target="../charts/chart485.xml"/><Relationship Id="rId10" Type="http://schemas.openxmlformats.org/officeDocument/2006/relationships/chart" Target="../charts/chart489.xml"/><Relationship Id="rId4" Type="http://schemas.openxmlformats.org/officeDocument/2006/relationships/chart" Target="../charts/chart484.xml"/><Relationship Id="rId9" Type="http://schemas.openxmlformats.org/officeDocument/2006/relationships/chart" Target="../charts/chart48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28575</xdr:rowOff>
    </xdr:from>
    <xdr:to>
      <xdr:col>1</xdr:col>
      <xdr:colOff>323850</xdr:colOff>
      <xdr:row>0</xdr:row>
      <xdr:rowOff>723900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D62B1E-55BC-44CC-807B-23D14253C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8575"/>
          <a:ext cx="7429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8E2FC64-8208-4995-A5E0-0BE9C70CE1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9423FBF-F5FC-4E0E-A900-67A5848275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864CBC9-2B60-413F-B6E3-3881E801F8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35EF1DE-18C3-468B-B4C2-7003863FC2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091A96C-13D0-4CE2-AB60-A7EEF7C618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5EF976A-C99E-4F07-94F8-9A4010B68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9641FA4-8F91-4BCB-9609-DDA588784A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AEBC48A-B913-421D-92B9-2CB123146E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268F07B-D537-4F8B-AB3D-DFD72C20CE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0A85D32-2241-4F5F-A17B-2DFCBF4E42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84C1567-9FBF-48A5-9E3B-0BC40A4E1C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726F0F6-1338-4246-B124-639C03A6C9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762E0B2-8EA1-400E-ADF4-CBD8EF638E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A3E9C24-4696-4645-87E7-B72B03F460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96803D0-126F-4D26-95FD-A1CF9A4159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67E82E2-AFA2-4521-8854-F19CE23192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DB6CF10-B54E-43DE-B6F3-AC20A0790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BF22500-19A5-4197-8B1C-C93FB30155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8527B99-3879-4DE1-9DDD-734B930FDB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E4B7FF5-E965-4851-9130-202B3FBFA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9AB63E33-708E-4C9F-9B1F-7B6D60DD5A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1E0639F0-2F8C-4C1B-983C-94F2B7761A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4C0D1A6-1948-4EF8-AD8B-D5C5FE2EED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E0CDE08-4EB2-47AD-8530-034BB273F0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4591C55-BEC9-4728-8329-4E63F7ABCE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53AF9D3-2A90-46F5-869D-52D035B942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EA274B5-E1DF-4F3E-AE5C-76C9A06818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CEC7442-79B0-4476-B275-341FFC108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470D089-8D18-4C5C-A14B-D84F792A3A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AEB244F4-EB4D-43C6-A4BA-CF9AA2102A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8364975-76B4-4D65-9F0C-7742A28F17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6A9564D-E28B-46B3-A23E-FD8B97DFB8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332FA2C-65E6-4C3B-AF41-820826C304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63E48BD-6C0A-4456-B959-868E1AA96F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1E1B2AD-8BC6-4A5F-830A-63C96C8DCA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1D56CFA-5EEF-4A60-BF7E-F702DDB55B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366BB1F-5320-4F15-8914-71EA05210C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F5D14A3-BF58-450B-8AC3-5CA3763F33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23FFAB0-2A9A-4DB7-A8F2-B9722F977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22E85A5-D5A4-41CD-98B9-C0DD2053C7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CC01CDB1-CC34-4323-9061-D05DFA967C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F40448EC-F3BE-4EB1-8BCE-48FA1B2320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28662EC7-230D-4E3D-B7E0-A4A0A8CB99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8001496A-0AE9-4327-B4A0-FCAB51FED7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3315B6C-95D8-41D5-A7E0-CB8514147B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E1FF281-39CB-424F-A160-146ACD2EC7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82FEF1D-2B1D-4DCB-9FDA-A65B03D531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A72F96B-9159-4CD9-AA04-9D6C7C6791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61BF8DE-C26F-46D3-8BD6-523BD084EF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7EDA7A6-E856-4E9F-B6AF-890F32ECA1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A78DCED-43C4-4F1F-BEF6-D1408784D6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34DFB3F-B51D-4720-BD73-E493F2ED1F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8F6DF51-2EFB-4C11-B76A-48ADD11A60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DEAD2CD6-A20F-4BBA-B890-E69AE98CC5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BEBE7F33-6C3F-47D7-8D51-91425230B7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27A511B-2DDE-4286-9BC4-B3C5D42B01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2805C79-7615-47F7-946C-2AC9AD1C23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95662BC-5637-43E6-B363-5FAB6FEE96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8D8338C-0FA8-4843-B0BC-4F291C855E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74EDF93-0ED9-4D04-9013-C705254E03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6B0EB30-EFBF-4D29-9F87-CEA1345C4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B9309CF-8F96-4D91-B406-D8507956CC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38D697D-4CB6-40C3-A314-DB80A3B841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0659141-269D-4B93-8D0A-6E409EAF72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962964F8-4BF5-4D97-8ECD-923104A259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6576B5D-5D18-46E3-9779-3ACBC8A360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D1954BD-B006-4EC1-B90E-8713CA9711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0E05FB4-E6C9-4A04-8E3F-9C2DA9D7E1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D5E58BE-F426-407E-96A5-25CAE7F9D4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ED2DF31-71B7-4A25-9363-C3E91CF250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3442DFC-C9D5-4625-BEC6-2198A67418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249CCFB-C1BF-4F4E-9AD8-16EC50470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C4130DC-E559-41ED-891F-4C18E044DD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A83EB7B-E1D3-40F9-83E1-10305A4FF9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4F62058-DD11-4F32-BE3C-E112250C36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D17840F0-CEBD-4183-8068-BFEDB231B3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2861BF9-44BB-4EB0-9033-210D3277C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809E49D-1441-4EF0-A9F3-DEF55A044E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CDBEEB4-B27D-425B-B68B-0061AD3D0C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9338FDF-95BC-4AF8-B43A-0843334D9C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3E4A504-C36A-42C1-9C27-1BAC07C436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F1836CF-7B97-491F-BF6A-CB89EDE5CE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F244B69-36F2-40EC-A73A-621C2E6F5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C4D7605-D1E2-4CCC-B50C-0C11DAE854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C761052-6428-4518-8DD0-747A4BE3D0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E63BB8F-7C65-40F2-B712-54DBDC9D37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E4A59CA-F391-4495-81DC-590DA621DB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61691F0-13E6-4B07-AB35-8C6534F9D6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22665BC-18DB-46FB-9BAE-BA228C03A6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A314026-FFCD-43D1-9A41-93FC5BF5CD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616723E-4656-45BE-BE0A-A57CC3E710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6A18E4C-3807-4211-9553-436152E71C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6933B6E-E1CA-4753-81FD-8CBE8F79F8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61B5EBE-AC63-4B3D-8C08-D6162DBFB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B710150-FDD5-4984-AC9B-0C89D7016F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202BD49-0C6E-4553-93F4-F5174CDB03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54700CDA-830B-425D-BD85-88A907D6B6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20251AA-CBA5-4470-B05E-F571C03FE2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1E11FDD7-5C48-4359-A918-3898C10169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634ADA1-9846-43BF-BE1C-299F12C81C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365F731-F90A-496A-830C-B00B057B78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352D590-4EE0-48AE-ABA7-344D055204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5BACDCE-54C5-4456-BFF2-9431CFC012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7C51ECA-6DFE-42FD-B2FD-59FB347A07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149583D-A7DA-497A-B5CB-8287F45E6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BDA03B4-62CF-4726-9FF3-AB2D0C5F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4A63540-166C-4213-A9A2-F5317F3162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551D8F2-9C5A-4940-8585-702B562824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FADDCF83-C3BB-44DF-A533-C1B5FD2BA3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1075C39-D30E-4F8A-8130-78504181A1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60ADDB0-B99E-4275-B025-6E3AE59532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9EBB4D7-447A-4B80-A641-9E0B772999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6487BF6-0A5C-4DBB-AC72-5B43E027ED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428A217-FFAA-4331-A9B2-20C36BD592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B332751-76A4-4EE9-9D31-9F85A00D01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9D7739C-BFCE-4BB2-AC56-F5B8C5D1F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3414F7C-898F-4CB1-98E1-DAF2F6EB95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C38D085D-949F-43EB-A0AD-8D59EE53BB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56337F2-D6E4-4A4A-A711-052F87743E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5099A2FF-931F-4631-A157-39AF07179F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9CCEBDD-8581-4BAB-B0A8-2AE1AAEDB4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D1CBDAF-9969-4DBE-9921-0271BF8638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DE091EC-6AA0-4C5B-BF1F-5CFF8A2F61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BB30E5B-94FB-435A-B78F-E12EE4C835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4DE085B-FC9A-45D8-B91F-55E460434C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5375132-ABC1-4D11-8FAE-27EA1542AD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288A642-266E-4E74-A570-387166B3A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F665135-10C5-47F6-8E18-C0E1130D48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37F173D-9DBE-47B6-91A5-BEEEC712A9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431A1F9-F0A2-4E8E-96BB-477CAB7D66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6A6BCA8A-1789-430E-A5FA-CE393FFC16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90A8EB02-A28E-4ED4-BB84-3B100D0444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B6C063A-2353-44F2-9241-49AB15803B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FE1BE2A-3D92-4CCF-9058-6C8A2D5FE5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F2DB6E9-54A4-4C52-BE5C-0EA8957F2E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E9CAEC4-EB19-4A05-9446-FA3BD7D185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A5D2C7A-E3D3-4FC3-A961-87745E7281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F8D28EF-6A5D-41A5-A3C6-37B9816D0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BF85CAD-F898-457C-82D9-875956B8F6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1953DA7-68A3-449C-A201-DBBE64E550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C10D0BB-16C9-487C-97A9-B2D7C39884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49FFDDB-9780-40B3-A722-E1BADD8E2D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BB151DE9-87AF-489B-A66C-0BC231033D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B1A45A0-0BBC-4912-B896-652A509BE8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50861BE-7D0C-4060-B703-0B5EA4E795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2D5FB8C-3D2E-4547-8022-41ABB1D19A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EB821A6-B819-4166-BD14-CFE0F356DC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3946522-C071-4708-A300-C5DE4CE362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D4370EA-3D57-4DA4-AA22-BF8E2D762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D55D52C-1EA0-4535-978C-A5056E06A8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CF64D941-642E-4ED8-AA39-D8B88DAC29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0ED7B0E-C271-4C42-A11D-0503BCAE3A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7387A1D-6AEA-4243-BC51-5D65E36B43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828C82DA-7117-4168-89BA-7C6292A43F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91CCEAE-FDE0-40CB-A389-B03DFC12FB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0C6AD32-985A-4FFB-8FD3-4B3B5724BB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BD7B0E7-4F39-41FB-B6E0-51C318CE13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9D6BE0F-27FE-4A74-8B94-49F443789D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12EBB7B-C1DE-46DC-A5F6-308501D3BE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712C054-86AA-4046-9A46-E3A3AE209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53FD7F3-298A-4CBD-A45C-86AD11E6CB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238104F7-8743-4193-B863-375E42C472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182171C-4619-4028-8009-E93EBD9E17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89C73E3-69A6-4BDE-93EF-A61DCB8637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9FD08B77-357E-4CEF-990E-483F439AF3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7172B39-7694-4D5F-8FD1-0E16817DDF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61E9666-1A98-4D30-A3A4-D999213CE3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FA85B7C-9FE1-462A-A128-E021B60210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E56884A-EC05-4949-8E1C-F71A31D539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D9D0A54-F7AE-4101-8890-3060C1B6CB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B47613C-45E6-463E-98B5-1D481E4EC0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76114D0-0CCF-49EC-87E8-87939B798B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D018A655-AB16-4E4D-B56B-E40DC90C4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94B0FB1-A7EA-4ED3-835C-710676E387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8DB2AA9-D914-4230-899E-B5E308B048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DEAB54FC-08C0-4FAC-83B6-C7FADC1F28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6CC1E21-803C-4B5A-8984-DEEA4B5467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9344419-6E54-4BFC-A226-C08CCCDCC8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06A5575-C274-4834-9DA9-F06D7D5440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5DDFDCD-3BA2-4CF5-89E0-6D78FA0544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0B4F112-D9AF-40AB-AEFE-722B4122C5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CBD4496-0111-4A89-910E-F49981E9F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DACACA6-8A76-47A5-8DFD-E1AC1654D8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043A7CB-9F10-453F-991C-209011BCD9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758458DC-8B75-455E-A801-CC3ABE5B8A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92C89ED-0FA6-4E6F-B9E2-48C452DD61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E998A45-51B7-45B6-A330-A9FF397562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3DB5084-C59B-44FA-AAED-CF27BCC6A9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AE03E8E-904C-48B5-ADE3-693CDF86B7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C5A8A15-519B-44DE-8684-5D340E96C5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CF48FA1-6485-43BF-89A5-608D2D5450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CAD1E1B-545E-422F-8FA6-36C56C77AF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C901DDB-1C5F-49E2-B873-5AACE7CDA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2E60A92-5831-4A49-909D-9CA79BE487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E276C11-2FDF-4AAB-8FC7-4B8E10A8F7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5790ED9D-60AB-441C-AD3C-FC5AC0DDB5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966FB30A-7734-4A59-8C6E-449BB81C76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16F7F360-B9C1-4D43-B1B6-7B627E05B4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9E3F12F-704A-4B56-A65C-759613A396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EC4B086-18A1-41F8-A9CD-457370E303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D2B2429-CB28-4071-AC77-45D7EF9B5B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BC027E0-CFE0-4E1E-8059-E5A4B27DB2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E35B05B-6967-4887-B91C-408C316031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EB26D23-ECC9-4446-B707-0118050F9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4F800A9-888E-47C3-A4BE-328CC32CAF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838F612-6A4E-4402-A16B-FD41C04742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844CB45-378D-498E-9D47-01E2D7C17B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5D16D307-AFB9-4D46-BC4E-F1E8AD123D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BBB64284-38A4-4C5C-A20E-C3C981A72B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30ADF59-71C0-40CB-9054-B7FA4BB0EC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49D1BC0-4050-4948-B6F7-FB0A8B7D23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74AB095-1A41-40AF-B814-779E3F74FD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DC8B0FE-A2AA-4126-9CF0-CE3756653E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53809B-6956-48D8-A3A3-16338D9BC2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EB73F71-0370-432A-9EAE-9EEC03D32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6587903-DF41-4923-B318-93686DBBD1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3955317-5A4B-40B1-9038-F80EFA1A51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9709E24-8E36-4B8C-A8FA-6D58657372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7BD6BC94-1EAF-4502-B7C7-2B295A4DBF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E61321A-BE20-4B60-B10D-0971DA262E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5403B06-0E88-4EC4-BE64-36D5153604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D6A71DC-FC64-4DC1-883B-B5714AAA9C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1856ACD-43EC-4EF6-8E38-9FE93D2D97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6814C95-639E-4E90-A940-BFEBD1C797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C7F4FAF-F1E2-43CE-A9E6-197BD42D70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E8867F0-20F8-41E9-8AE1-88FEE5803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D4C153B-7D2C-4EE9-940C-D5367AE581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25EFF2C3-03DF-4F58-A78C-CFB51A0D03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CFB24CCC-925C-42C6-9B39-4D8923AAA9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2081D630-9667-4A80-87AC-A4CF65B99F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DE545550-7DDF-40A5-8C64-AC4F74CF0A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09EF7E7-2251-4701-87F2-4F2E0428C4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AD63111-1684-4AB1-A91A-742050206E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C24EDDE-EC7D-4176-AB63-CE47208464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B3F42C0-E552-4DFD-BDC0-468CF95389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BEAA575-4029-4C74-87AE-B3E4CCA3C3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C7FCADD-222E-4BD0-B1A4-2EBD49A7B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CD79A5F-3E0F-467A-9FF8-DDD342BDB8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3132DE9-7060-4E62-9D90-17B6BB282A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6CB834B-9170-4547-9DAF-3CEEB25D7D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82BC0194-F104-460E-A7CC-EDA5B13222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291D4F8-C57B-4B20-80BD-AF6E256FF7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44C13D3-CD4B-41E1-9F79-3687151F8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FF90150-B56B-4A9C-9E4F-39FF83D04C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438EA63-E35C-45D5-ABC6-BB407B3ABE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0FC426B-C947-4680-B884-660D5784CA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A7FF4EF-F041-4E8B-A18A-FCD54E5A37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7C2BC6F-25E4-4149-80CA-00D8682C4B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C1C274E-3325-4107-AB6E-AAEA59EBC4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5F46A51-9456-4B26-8D49-1C037A87DB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3008AC9-3477-4A96-8A7A-268040C713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13F609D-C4A0-473F-BB5D-23FEC04C7C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17E5CA01-271E-49AA-8544-7C87DE51C6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50C05CB-12B4-4BD5-9557-8C952DF926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7AAB6DF-245D-46B1-8815-E906529247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7C2BA72-B08F-489C-8F41-A1AA2CA0F1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50D7F51-1E6A-4386-80D8-F00A6ECCFE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6BFC092-7034-4E61-AA99-1E53985A33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EFCE390-15D7-4AD8-8678-1562FD281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8C3DA35-FA16-4CAB-8507-1306FAC223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C485C13-3FE8-4E28-BB7D-CBD553A5FF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6549204-DC7F-4854-B1AC-63BDC4CEEC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D885067-6561-408A-8FF7-FF71816D73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2E2C6C6-C31D-4556-92B8-19454307A3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B5713BA-4455-426D-BDC5-CA1C3BBA78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03F3D1B-B623-4FD6-87D3-094EA4E548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E9EAB19-8AA5-4F61-8A14-5B835F77B9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D0929BC-9544-48B1-B98C-F397032C4A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0791FC6-E586-4874-A397-C925331CFB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6CB0D9B-F01C-4B17-BA73-7D4D3635E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72AD529-6F1D-40E1-8ECD-B9622F9EA1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FE52735-FE2A-4DF0-AB22-E0D617DE03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49282E4-F649-4ED5-AE5A-C128580B78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8549C074-380E-4B0E-8FB8-C5CBDC9F63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6F477289-D66B-472A-BAB5-CF0CEF512F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7236D29-2F87-4908-98F1-7BE2D9181F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6D7EBAF-EFBE-487F-9772-EFD9525C71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9770831-2A32-4A43-B852-5D48F7D8B9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16E33DA-82A9-4C10-A88E-FF6BD7C012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94634B8-6D6A-4484-8971-DBF660302B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0419F05-491E-4BD4-A6BE-4431B3CB77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48BC267-B9C2-4661-9226-261E61A077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AB6E87A-B26D-4849-9BA5-7B4492936C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CE84396-44FB-45BD-9AF6-E3D4FB9EFF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58D378A6-CD34-451A-AFB4-299ADAF9E5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42B3CF5F-CB3E-4F15-8C3B-B5EE08803C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00EC16E-2451-4C88-BB43-957B98A98F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648C529-B1C7-4158-B1C9-4496037221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1B5073C-9589-4ABE-B521-92ADA2717C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1873F4E-7087-43F9-840E-E32BECFAB8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5D90B4A-E5D7-4EC8-BE53-16BFE6FBA1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5A066EA-93D8-4C96-BDF0-8A034F061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8BA67FC-D8D1-400D-A532-FCB65E1187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A723693-BC84-41E9-88AB-886B6E6D0B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E2513D0-67B0-42F5-9CAC-C358E82CD8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69C1F4E8-561E-40E6-93DB-DBA53B5F6E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9F103B88-ADBB-4A98-9720-42100FF52F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A0C7924-5FAC-48C3-AE9E-9493EBAF93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460762A-4EBB-448D-8056-F9AE4A9C33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15FDB3E-A6E8-4244-9625-54B48F45B8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C9AC573-A755-446E-92EC-997E9A3CD8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3CB3B83-AB0C-4D5F-93E8-6EC77DFA96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1964DC9-03D8-46B5-A02F-5E68A1A87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3340BF8-A5C3-42DE-A1D7-791F8BD2F9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B227959-B482-4B0D-A0A0-4B745DFE37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5B69EAC3-8968-49EF-9E82-314473C44B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3D26C3F-6EF5-42F7-A27C-11A4A3E583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923E80D4-9E4C-4903-9991-53ECFB459C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57C8552-5D01-459E-9C84-FF9CF32DDC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5B56F8E-E321-4DE7-9428-90D3076339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D7B1BE3-E792-4CB3-9D7D-F878E96BB6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A00C534-60C0-4164-882B-26E633EFF6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BBD1AE5-2949-4737-9C54-A582A0605A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75DF43F-C0A3-470D-8281-63C13CDE7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FDF6B55-B053-4493-AA7A-85D72E6682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3FCA99C-3928-419C-9100-58F08536EA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B378A75-5B17-4275-B683-5135B218B6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59BADDA-2A59-4B44-953D-284CD2481B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3EF320B4-A8A3-4211-8FC3-CCAAEAD2CA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EFE9C99-F747-45C7-8686-12C5B1EE66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CCD86D9-E817-4AF3-9997-160CAA1B95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8CB970D-E06E-49E2-AB8E-A9BEF18686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8C5C0B9-7380-4279-853B-D2DE991E05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1EECA2B-5F13-42CE-BF14-E392508DF3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433E83C-C238-4507-A902-610D6FC52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A3E0D63-EC03-43A5-9873-BD02D61AE5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2CA3B6B4-8CF3-4CAD-A982-40C3264481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1697064D-72DF-4545-8EA6-62B658F65C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9D075BF7-492A-464C-977A-233F17A41D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F8A2458-1F76-4513-9534-212F9B7820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5C0FB22-9EE5-40F2-BDE3-6B2E2DAFF1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344FD0B-9112-414A-B3DE-6945891E08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4B6537C-BA8D-4241-8EC5-F69570C6B2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6BC539C-14B0-4D85-B524-467F88A5F6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A848A44-573F-4F7D-8D25-BD52FF750E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9DD8D24-9B31-41E8-9FE1-ACEBC285E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296A487-6D2C-48AD-B0B3-52D2181637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C01F5662-7177-46B1-A660-ADBB474591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E2DC023-29DE-44AF-BC71-7AFBC23CBD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EF0A3BB-4DFB-42AC-9187-B0AA3FB6AB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A767B15-6CA4-4033-AC33-38F95B5EE2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5C64172-8F85-44AC-8ADF-490402AE0B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D08DA0A-B273-4F3B-BEEC-D90E8CA79D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4CCAE53-2365-4BD3-8B21-909DA6B8A7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7018A5B-113B-4C4D-8F39-AAB149C832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B6B6789-9537-4E2B-9142-6753814E72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A4D4608-7969-436F-ABA1-B13FA5A77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B8654FB-C38D-4D74-94D6-E87178A1DB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BB639D2-9562-4C25-B60A-87D26BB793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1272055-9FC4-461C-B8C3-FEAF92C77A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E127536-69A7-4025-BD37-0585CAA1BC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392884CB-1CEB-4B0F-A537-51F8C2AD1E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38CF1C1-72DA-450A-9D97-880022E938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591CE56-DA82-445B-8A61-D1D2F0D38E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863E329-ECF3-4C71-BFE9-097E3B75DF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DEAC7C3-8CE1-472D-AC16-1744FA9F06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B1CE8E2-6BC8-4D35-B434-7C24013DE2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1716144-B25B-4719-9131-AE682CBF7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87A11DA-6C4A-4B63-9178-1EE6E14C50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B8ED970-EBE7-4D36-9336-26A7D880FA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CBAD0EAD-E61A-43EB-9D9A-B89DDF8083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E074A90-7431-42A2-A0F7-4313C06ABF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57ECE09-86A9-436A-B271-60AB7F7293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5F693F6-F4B2-4F2A-8F4C-76BF1BB66F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B2A90EB-D88E-4307-9314-88E817488E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3D335BE-B2FA-427D-A491-9E93BF86B5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A90F028-34C1-49B9-91E2-91AEC62C54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E06809D-FC39-4530-99DB-CC9314E165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2178A67-C472-4FFD-AAF7-DBE7B3AE8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2D9E3FC-3C61-4141-B049-E48EBCD213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3932B08-3A24-4075-A91B-C0B84A98D6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65EAF65-F73D-4007-A6E4-AE5B1EFEED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6DDCD29A-5984-4E04-8BAD-F00A70CCB0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7BF01C1-E7ED-4D09-925C-A2E6CDAF22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E7E4449-CDDE-4830-B681-17161E401A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9977608-0502-4ABE-8D71-0973E1C5DE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FE3E288-E6E3-4712-B8BF-8DC96F9929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7D14CF9-78A8-444E-BDF4-2AD46DDD1B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2B5E063-C332-4100-A8E6-F6D5918753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C173BC8-EEEB-4970-BB60-778969DFB7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00F9B53-08D8-4B13-BBE4-48FB4DED11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287A93DA-639E-458D-99A0-793FDA6D7B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CBB494FA-3083-44CC-9BD5-83A63A7777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FA205C4-36B2-4EEA-B883-EB66C96051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67756010-B1BA-40CE-8851-5D24A61823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A7FD1B3-AF1E-4576-BCE5-DE5AAECEDD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34883FC-2024-47EB-BFC1-539AB452BF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31A4C4D-E952-45D1-95B7-EA8928B1F1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BC48830-1D53-4486-B927-AB9D46BF02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D8452E1-65ED-49AF-9229-8E81087542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8546146-96E0-4C0F-9E46-02AA73FD4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CEBD1095-6A3F-4155-B79F-1A01F04C11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263E5D5-3E3F-426D-9D91-B13A4E402E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C50C2EE-7A59-49EF-88CD-2A0FC49A9A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BCCB7D4-92FB-4090-8DE7-97B7B21850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5DA06671-C64C-45C5-896E-1D2A16C1D1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EC75997-47A9-43A9-B96D-0BBF5A2D4A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5DFC9FA-5626-49D5-9E55-A111604CD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A821300-6CEB-40B4-8A6E-67E3625A7A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8C637DC-AEE8-419F-8C34-1A9C72E9DB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FB842AE-E055-4D14-88C6-C205ED71C5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1944E1B-7F7D-42F0-BC25-8D1A5A49F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C19C56D-105F-4C94-B38E-0E818CD2A4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3B4384A-2ED4-493F-BC95-9C55FAEC1E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5B660CA-DF37-403B-8588-CD631C29DD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A2CD016-DC06-4753-A67E-27D6E69DD8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904E4892-9261-492F-A140-6AAC94E60E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D8067A1-BD80-450A-89F5-1CC6F54751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A77BFD0-C19A-4A73-9BA8-B01F2E5151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16202F6-3C30-4FA2-B7AE-F180FCC462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8E619B8-7CF2-4EEA-ABBF-5083651442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61D0C43-53EE-4855-B2E2-04157ADDAD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6516E78-2200-4A71-A44F-D0B0FC628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F4B339B-13E3-4654-9475-0BDB7F47D6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F2AF7CA-6651-4F02-9FE2-DA54623734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7A90B73-381F-4B1A-BEE8-CC9AD2DC61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C63892A-473D-45E4-AD2D-98D7DC9FA8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38FA58F4-8878-4565-8F94-2BF7D2603F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2FE8474-297E-468D-8F25-12D87CD719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2EF29AE-AB92-4EC4-A802-2171DB2DE1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A4FB7C6-614D-4A77-B97C-00E3361020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B30EB73-C48B-4648-9FE0-74C8B6BC33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A3D9CBB-AA5D-4BAE-858E-211323401C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A50EA78-C002-4305-82F6-AE61CCB6F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182016E-EF67-41B8-9CD9-E006EAEADA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DD1C8B37-B816-408E-8F4E-CAE89BC0F9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573D07A8-1630-4F48-85FD-3978686922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6F6F511-AFC6-4201-96C3-7DE39AD1D5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72E4D458-344E-4DA9-8C5E-DCEFE273DC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62C6E90-8D58-420A-B4D4-F108BD464B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9B8BF4C-08A0-40C4-B9FC-2C0CD43144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40A9973-6678-4249-ADCF-03683FF2BD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AB32E95-A8B4-4599-A738-CF6128E819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FF4F985-0369-4E02-B323-B1C3956D20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D6BEA8A-0DC3-44B4-A931-7446823B3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69234FF-8820-46E8-B1DF-14A4C3AF57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3E019E4-807E-471E-B752-F81359EF8B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71A72E9-4A39-45BE-9E42-CF9053D0F1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0001F6B-1529-4EF5-AE12-639CC17A9C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BDF30531-900B-4919-A47B-1F652064E8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0755F0A-6302-4B1A-97F5-4FF179AEC3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B8E0DB5-9FD7-4D59-96A0-A2E76B3310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3C755B2-F910-4C41-B71F-45A885ECDA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9343DFB-8E78-48C2-952F-710E508515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3532BC6-D203-4512-948C-F2C8EDFD62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2AD80BA-04CE-488E-993D-EC35B71D3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CEE24EB0-6724-45FB-A672-9D3496FF86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E4E88BF-D324-4ACA-BBA1-3EB6E8C399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E5DB1D0-3106-440B-9C3E-AF81A83EEB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24F565B4-FE0C-4839-9D6C-D9DFC8188A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82571BD-970B-4B5D-AB17-19ACD0EC90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70BE4F5-15A4-490F-B0B0-32F354B1F5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77DB657-838B-4E14-BE79-DD633F0EBA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80135CA-AFAF-4764-A18B-124FB4499A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58F71EF-31DC-4428-B789-75155775F6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BD8E58C-D63F-4D83-81C6-E73A866A54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B96A491-C40A-4228-B3B1-4EC857F266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20B64CA-4642-4FD6-87F4-EA4738C928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3A4A975-3183-4D68-880C-5648D78AE2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910EA9C-CB50-4A1C-862F-C1E9AA5B45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4E670DA5-8B2A-4843-8681-0B074BF0DD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D81D48C-F37C-455E-83B3-DA1BB5DD21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5AE2803-522D-4FF8-A998-C8B51803DE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5C88AF1-C841-4B6B-B6F9-1ECD749436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43A3DDA-DB6A-4128-A08E-967BC51D08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7F32922-B559-45DF-8316-FEBBF5D9D1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1D0B580-AFF3-4D74-B54B-23B96979AD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D05A90B-D864-4F6F-93F3-9D3E77B88F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E53CD80-901F-4260-A955-E03CA9BB94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3246AEC-8C2E-4E01-B13A-02F7DA924C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A6C2544-C468-4D87-9FE1-5E5AE19466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AD8186B-CE6D-4E94-AB4C-A30C7EE5EA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9740C6AF-81D4-49EA-957B-F4C7FF4498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444D607-8C6B-44EC-953D-376A637AB2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5270239-1BB1-4226-AB2D-7985A5D983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4042182-BF2E-47F5-ABCD-47D7D8FC43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54B19BD-E597-4EAE-B7CE-7E527ADF1F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CBE52BE-E75F-486C-B9A2-772CEC9C55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47EB166-073F-4D7D-A2B1-52ADFAFF5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F3165DF-049B-4CBB-8DCA-134D48A22E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C297CC5C-6319-47C7-8086-1136BF54E3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DB9AABE-3306-4748-BC81-3F485D50E4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611535FA-7711-4587-B5F8-2A1D0EC232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8999073F-99C1-463D-A880-42EBDADF93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A4EFF3B-0B06-4989-A23F-8AD45650FD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7A51E46-468D-4BC8-AA97-B9E4E13643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C33855B-D810-4687-AF7A-4BA0983C70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E4D8625-9CC8-4FC2-B82E-DB9C6450E3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6E89412-3A6D-438A-9CB4-9C36AA5320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C229914-6466-439B-B0F5-2D2A81678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E739E6E-7CA7-481C-A9A0-2E9F21CC2C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5C1E233-C85E-4496-8876-1352BD0E6D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4F4A38B-B121-4FAF-B601-EEDF0A66BA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D1E09A27-2D89-499B-B0C3-7C0F62B8E0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14FB6D98-D9BD-431F-B8D4-72AAAD0E6D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C39525A-40C4-4505-B9C5-DB86373C03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904F1F4-9B45-4F04-9837-949420245E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4B6EA3A-7131-468D-BA1A-6EC60036AE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CC98F7B-BE8A-4B46-B080-076B69AAC8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5B8F076-706C-4113-9C2B-584CFBEBFB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9534D38-DF82-4CBC-B322-E3543417F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E86A636-CD24-456C-891F-7DBC91A3A3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6DB3800-5722-40A4-9EE7-7F3230573A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57F8BF68-53D6-4A6F-8A6F-DBCC76819B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6C5D0182-CC86-4811-BD99-1EBE77FD1D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B424E24A-4542-4EE0-8D4B-D0569D241F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7D2A131-C484-48D1-82DD-D1B9706127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CAB937B-258F-4AB7-A604-6DEAA5F3CC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FC1C8E6-6564-43F7-BC87-7E4A2F5A2F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160F7AF-178A-4F04-8BD1-41F1CB92F6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27F069-D7C3-46C0-AFD9-2DB624BB91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80BB4FF-D061-4548-A4BD-6CEE5EA0A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CBB9694-D68B-4607-9F80-DA04D6731A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E625EE0-E29F-4B8B-BB62-30D92FEED0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7E7710F-5552-494D-B481-29A4093E1F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9CDAA00B-9AA7-4112-947D-3558ABD5EE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3026D568-B976-4191-A91F-F5D93850BE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DEF214D-5DDD-407E-BD6A-2DB1BECA6A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4EC4BF4-57A3-49E0-B9DD-83F41CC335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655C0E4-2D3B-4FAE-98C2-12EE1A5743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81ED410-9689-402E-89E9-7F0F29C9FB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FDD0C3C-C34A-4DA9-AF45-FEFFE3E25F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63347FB-20FF-4C1E-BEF9-22C4135AA0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DE322B0-D544-4A32-B664-88C2B61D61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9EE64CC-8B22-465B-BDD2-C282CFF8FF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F39B9553-C04F-4A6F-AECB-00EB22C66A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2E8AE27-6A3B-4C4C-BD11-0FE2D407E9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F36C8FB4-CEE7-400C-9E9A-57F035639A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646F092-3104-4B11-B3BB-2B339C87E1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DB6924C-9E7F-4A7A-B38B-C185F94004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B8534A1-B363-48EE-B86D-09D9B5313B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4860A93-9F37-42F7-BE75-C69912D4E0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99B7BB-5B3C-4B10-9D65-917E2B2A51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A8B94F3-D3AC-4333-81FE-C7A6280C8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147DC81-4055-44B9-BE2C-0808173289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ACE9992-6931-4F36-ADC9-27B56E02DF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D4DFB81-5380-401C-81EE-C5DA3AAAEA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CAA245AB-E868-4296-88C1-7447468F6F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24C6770-7107-427A-BAC9-AC325E22D8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D8BFB36-3491-4494-81BB-130F512E54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5FAA46F-705F-4233-A0E1-306B610269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8802B09-905D-48FB-AF9F-712B902166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1BB2959-3395-4E59-9086-0D2E0729F2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24B29A0-A7FE-497A-B231-DEDD7CE660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8D9FACA-B8AB-4C3C-919D-E704E0FEC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51B6B28-FD96-4300-8232-216B7F69DF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A51A1D1B-49CE-4C75-986B-E853FBC273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9CA64D8-5E45-40AA-8319-5C4D137E4F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1888791-10C8-4561-A91B-7900CDCA29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A4382C9-5417-49D0-BCE1-34A849DA32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89668F9-8137-4CA3-940F-8A7B2A547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5F85F6B-1DD8-4F4E-B318-0382FDA0CF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5E4E192-839B-45F6-B1BE-B7288F6196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10D8AFA-F006-41E6-9B69-5D40C224BA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6E80FA9-228C-4BA2-8822-807B2A2C41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852990D-632C-463D-A0E8-43ED3C7B75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33B2344-1804-4795-8279-B9C52187E6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8E02D22-28A2-483F-B062-E0DC10BFA5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8E34E34-71CA-49F4-B30E-5013CA1F5A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78223364-5B23-4044-8179-6750AB45F5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0444762-3B89-4BBD-AC95-376D80C17B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C8FD924-0AC0-419E-8C3B-69035BB72B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61FD6EB-2AC6-4B84-8A83-44DD17BE75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D303029-38C3-4790-AD67-8AA4F283E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DA03215-4055-4276-818E-82CE6F20AF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F779275-8AB7-4AA3-AE15-354CFB6E03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6A9E82C-D9F7-47FF-9434-5D1C59EF5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8F9B23E-3E76-4BD7-9CD4-E914D45401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ADB886F5-4349-4854-8E69-CB9ADB1FC7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12E60E06-A8BC-4210-B26D-4A31172AF2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58BFE3A8-1B61-40DA-92A7-1EB348E8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1F049A53-29C1-4406-AB7E-8B4344D0C5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2CBC029-B16C-45DB-AAAB-4AC7B144D4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F11BBF1-9FE0-4200-90E7-1E13248CA7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F84D72D-EE74-41C0-AE7C-7B116EE321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5252F13-53D9-44AA-B8C1-E4009BD891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B1EBA27-EAB3-451C-8B73-99D117955A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85F2F89-FE15-4248-83D8-BF9FB8E08B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7FE81B0-E0C5-48A4-A66D-6D8BB30528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EAFE49B-2A3D-4B65-8300-6795568CE9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52665DA-46AD-4124-A9E3-069DB63999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980890E0-5F7B-421F-91D6-6F289678AC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15EA796-AE59-40DE-9CA0-F6ED582982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893EFF7-1D81-4833-8DF7-EAD75F06AB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2B749E3-877B-4B12-9AED-56B5ED8754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640E046-CDF6-47D9-AE18-02CE2A2D1F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4016DAE-5AD7-45D1-B059-CA64107F5C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02349A9-049B-4A31-AAEE-9458367B66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747D11B-B7DC-43CF-8D13-3C41CCCAC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1378059-E489-41F6-8AF8-9C50400A31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B95BB9B-4441-4255-A8BA-312F3AD472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F04EF8B0-2E00-4CD0-BD7B-D83DBFE9F2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4D15686B-1B11-4A40-B20D-88F6987DF5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A4FAC28-E932-4D63-94AF-0D5A332E8D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C03224E-A75E-465E-84F6-4FF828F02E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5E167E9-973F-4343-9D0A-4D55A0A755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C87D501-7317-4767-A185-BAA587370B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89513BD-168E-416D-80FD-244958A0F4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525F238-CF2B-4C25-8416-C7EC403369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FCDD8F8-D2CE-4FFC-A1B7-A60FE4CAA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C3D2488-7863-4662-860A-602578D637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C0941008-10BA-4A7B-AE21-9DB05CC877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D720371-42C9-478E-94B5-39B1E2F129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647E248-53F2-4CA4-8731-75C9F00B85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580ED380-ECEF-457C-9A6C-0E6F0B4807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1CFBE94-8216-43A2-AAD3-1A19459E75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DD271AB-B12A-47BC-87F8-25D119DB4C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B285D3A-5438-48FF-920D-E5D708834C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B81887B-64B1-4590-AE92-E967EDAADE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3AADD52-8CEA-45C5-ADB1-869AFA769E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1778ABE-BF19-40ED-A7C7-049494CD7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0077BC0-81CB-49C6-98A8-CAB7E2D2C8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A1FEBEF5-597B-4230-9E07-EB8536C9E9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14ED22B-EEFA-4F07-A96B-40E4741BF6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D60AC51-785D-40C8-8811-4E9EB6AA6F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17FD62B-07D2-4956-9C5F-F8F121C062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8299B14-9B5E-403A-B021-A5BF798385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8989885-5F07-4788-8817-A28E4D83B1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8740B6A-07E2-4ABE-8C47-355EC49B4C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7D47791-40E9-461D-A2BD-1D5538EEC6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88B3A5D-E116-425A-B780-E43BEF2137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C621EE7-5C8B-4F00-AAE8-4BF95D0CC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B751194-90C0-4575-A2A2-280525EE78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24A6A2B-7A40-4892-8FF5-C6AAA712BB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C1FF2B01-0099-423C-AFE5-3A16ACE40D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7AA9D7AB-F6DC-430B-9DEE-A82AC4DC74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3C7F9748-64F5-40AB-A6BD-A4FE900B29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C8D9CDA-B134-46D6-8FF5-925681E2D3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ABB0B29-AEF5-4FA8-BBC9-E3101E675E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8110EE4-BB17-478E-B645-6DB260FF22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C0A769F-5717-47B5-983A-EF5BC52AF8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AE9A1F1-9A08-469C-85DB-7C7CABD36D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D788BD8-D619-4BE0-8EF1-98C04BC47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FB427A3-C993-4752-8037-CB84893EC0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9F08449-1A5E-4070-B935-9AB35C4ED3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FE67A0F-8FA3-459B-AD23-1335EF2E7C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5B8ED649-97FA-4B1C-B0DF-142635677D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1A41091C-7B11-438B-9515-0E28194ACA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4FAE1EB-98C3-4405-BDB7-CF1899EEEC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611A552-DE96-45FE-BB4B-40D0BFD568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A036EC7-0806-4350-BE71-50F547C64E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96B71DF-5E4D-4FD7-94E7-8876797A81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B305FC9-03AF-4138-8152-4CB309BC37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FA93535-DEB7-415B-A141-9FC10BCF4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6DB374C-6146-48AB-909C-781954A46F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DC88D54-3DA3-4DE4-910E-1D1ED97E07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DE04F1C7-259C-404F-9E1A-AB484E0199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EDB2F41-4867-4A20-ABBF-CA74B608C1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F3033881-31AA-4DED-AC77-8BDADCD848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C3D22F3-5D3F-4137-B508-187D3C3735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63D76EC-B78B-438B-B199-A34208C9DD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C006311-2A71-434C-9A3E-EC152F1350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2249572-8B8D-4D60-80D6-FB6A839528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83D391F-ABD9-4E8E-9E7D-3877B7D51C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FB5D1B9-92DE-4066-ADCC-C893F1CAA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5EBAF37-BF6C-4150-916F-87090485E1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D16D00FC-4A9A-4EC8-AACF-5D614788CD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54145EB9-EE56-4B3E-B51F-ABFA516C9E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C18BF3E4-4824-4866-97F2-E3D728641D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43A8F3CA-9A4A-4D2B-9E71-F67B6EE28A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B6AEA03-8E24-481A-96DB-49F9322A1F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AD268A3-2448-43BA-A0AA-7EA22A9D9B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A1D8686-2B0B-473D-B97A-85A27E91A6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5A538B5-CE15-4BEC-B8D8-AAE353CFE1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9BBA337-3945-4FE8-9904-D71E9BB557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72BBD19-82DA-471C-9E0E-2F0C98962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B794BD9-8CD5-4E28-8EA9-AEE0EA745C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417C57-D3BB-4697-BF7B-8456C3308D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9D65F0C-6316-48CA-8E23-509859893C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6A890376-2FC1-439A-9C5C-E391253B68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4BC9F67-DDD3-4232-A5BA-83FE400F2A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C8B20BA-CD67-4824-A95B-B5FD31AFB7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902AD46-FFE8-40D1-B280-E44DFA1730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B27BAA2-5F30-4EA7-9C83-0B7A0E8E79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22618D1-1735-455E-BF0F-F55347E033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2A9448F-7004-4E9C-A6D6-4197C2AAC7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D05A367-51A9-423E-9CE9-8B7F84159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A75BA2C-5206-42D1-B890-B2777DC799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4431C3A-E84B-4EDC-BF31-7BA39361F7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C91BB77-8774-4954-8748-CA162B551A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7DBC8628-27DC-42BC-ABF6-728228D8ED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3436E49C-E582-4A7E-A2DC-53BEFAED00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87D3C84-E676-4E08-94FC-101B4D3C56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AFB6195-9D7F-476B-B7D5-9AC9C90F17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BF79ED0-8830-45AF-A2CD-456B7A01DF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22837B1-02D5-4A4C-9546-A84131CC94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BC8D4A9-BD1F-4A4C-8268-7CD4AFC097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AA5C266-DD9F-47B2-8339-921B7A528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6DD494D-B6E9-4A3F-80DD-C666F12568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34A9E59-C249-4570-BF5B-26D17C5813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332A6D4-86BC-45D0-8149-AA9A457B77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F7DFA2DA-86CE-4A85-87ED-9F35E6750C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B44EB66F-4177-45A8-BF4B-DC58C94C34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4409A25-9620-48CD-8E69-2D81AC47AE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86453C2-DC22-4EAA-8821-FFFC6D829F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EA37E8E-DB7F-459E-8018-B744FFA392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111CAB0-51C4-4610-9AAB-A65BC26737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807EA55-0814-4A34-B89E-2B81F49346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3D35166-245C-4DAD-B8A8-6778B0DCEA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EC40595-24D8-4FCE-B7FD-95DE007DB1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B919864-C7AF-453C-814E-BEAB5E13A5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35E3351-D287-43F0-B230-6C090D10B1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5C4A3558-E3C6-4397-BDCA-AD12D5C111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F14615C1-ADE3-4BB9-B47A-F71EE1F55D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9CFF121-9426-4AE1-9707-B0A655E58F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75B365B-D534-4B19-BEC9-D04902FC36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5BD8A6D-F9B2-4620-9A2C-75427B1797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41DF62B-411A-4B22-970C-47D87A5BFE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9E31BD1-68BD-486D-A584-451CD900FA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29C58BB-9448-414E-8871-9AD0FA102E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830C0FC-400D-4A6A-9E8E-381E9F4B6C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E26A04E-EF57-4C0B-8DE3-3AF259CA1D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B5D66DF-FF9B-4AED-AFAE-E2A06448DA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DC5E078-00EA-4A34-8BE2-EA961B027D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1D169D80-C382-42C2-8757-871EAC2E9C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2069B2B-C368-4D97-9DF3-54F83DB118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BFEA306-BAC7-44B0-8C91-5E51E20737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1755924-62AA-4166-B2CD-15C1822917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67989F0-0A5A-4D7D-B056-3283C60848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DA3827E-50C9-495C-888E-21C06B7BFD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BA2B24E-5C7C-41A0-BBE0-6F9E88AF7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21B3C56-CB0C-4187-AE59-FA9D9691ED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29D9009-1410-40AF-9DA5-C5FCDCE9A9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BD6FDD4-4A88-4409-99CA-25AD18003A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B3315FE-2F44-4071-B9F8-3436B69947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B5A79BD-31DB-4B3F-911B-41DF5CFB3A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8C96092-4C77-430A-A00F-EB77C447C3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1EB96CD-5028-4E13-B9DA-55320085C4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9194A71-BD83-4BB6-A9F2-85B658FF7F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8DC7B0E-4F4B-463F-BA44-D917243B49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1AA28CC-6715-4DC8-9451-CCC9D5568C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BCE84C4-4174-474C-9B5B-0B6187EB7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B543C1E-025A-4761-9C75-B5EB4B9D71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C0211D74-C7C8-47FB-8338-428E1B8E0D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197B8BE-93F5-402D-8B0B-B05D9003B3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7A4CA6F4-FC1D-4933-AA64-0860473823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3D159AEE-0DF2-4606-9037-30078092FD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E85D947-43BB-4B9B-8363-285672BDDD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932B099-5E2A-413F-A463-B968B4A395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426851A-3F6C-4227-897D-52F90D33E6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457CA97-0AED-4CDC-8539-820CF7A9F0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5F72200-9501-45F3-9C6A-85851BD92C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8CF5437-0640-49C9-B046-BB193DBA9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771DE44-7D01-4D36-B71E-16C446B733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A1AB688-B947-4B41-9B85-7D584240A1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E2D769D-715D-46D3-8918-A0D8B58E60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CB8F64A-594D-4F99-80E5-6019088080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8CB9C4CF-0177-455E-8A54-3008061134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DAE7E9B-F5D6-42D4-87B7-C9159DA045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4BA195E-7A35-40EE-B597-6785007E55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792D70B-16E6-4B50-AA9A-33CA13A0F9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D11A024-10B2-425E-9606-CAEA6B2033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F04EEFE-8BE7-47A4-B797-D0345A978F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E7F980C-7564-407E-93AC-30D3EB724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3074B07-BD9C-48B7-971A-24BE7AE030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2AB0F601-66AB-4506-AD9C-D07C703FF1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C6701991-F53B-44FF-A550-AB49553578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842900E6-8766-48DD-8F49-8C04AA83FE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B3A2EC95-3EBB-496A-A2C8-EC0BB518B8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85DCEFE-9D65-4D5A-982B-C94472E8AA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4860302-2DFA-4F30-8204-3CFE1D2FD7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723665E-1166-4FDA-A017-5E139EAE30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24E7029-FBB5-4625-9008-9159B18E18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04392BB-3D9C-4F11-8662-0BDB42BD46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DE8E837-F229-4301-B6B6-85F3B9561C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4982ABE-A5DD-420B-BCA0-20F86889BE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754B7F8-1D30-4701-867F-BA00E04C46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C5C1044-4C83-4D0D-A96B-4665C20E1C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5C6FCD15-710C-469D-829A-567FB3BA56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519BA2B1-C4D7-412F-9AB7-2347DC8CF0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82EAD09-8FBF-4EB3-AD17-ACDEEEC696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E8F5E96-9C63-4859-B73C-8C77323DE3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9D42A36-F208-4C54-B46A-02AAA16825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DEE54DD-6A5E-46ED-9C7B-061DB7811F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B846B7C-283F-463B-B951-0B41E013CF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4B821D1-1FED-4C61-9E6E-16D32B55D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752D76B-BD97-4DF8-93BF-D244AB45E5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6FECF80-E0A5-4F9A-A457-017D355B79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4582930-4B66-4F47-B343-88E8D651DE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477E37C-40F0-4D9C-9B5B-29179BCE58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D9A2B7A-DE03-4027-9C0A-76D258300A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7EF80DF-BC65-49F6-9A5A-726EBC2F06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06240FC-731E-46FD-9B60-2C18584FD2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F975EF1-E773-49D4-B3C6-19F66E3CF5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6653E0B-621C-4F41-8ED7-E935A73DAF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2AF011A-8E4D-4304-9D59-CF930DA422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9772D1D-F647-47E4-B632-DEDCA220A6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CB580FC-2F4A-4FF5-91EB-0A21A275B5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3174475-B927-4DF5-9E56-BC34E1D9DE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CD1F401-048B-435E-8ECE-905E7C0140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6BB09BE-2C90-47F8-99AE-E40F3C3C6C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5B6BB93-9CF0-417D-9915-4754B191FE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93D5525-11B2-4504-96BB-6F7998D3DD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5B9CAC2-6BDD-4121-A9C1-91D29AA918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B56B676-B284-4C1D-8A99-1BFB502810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FBAD2A6-4828-469E-B818-27C2CB1747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9A0BE0A-A8C5-4E52-A2B5-1801BC00BB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4EAFDFC-7841-4519-9B39-2110CCB4E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4339230-0525-4E16-8245-623B367E16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F9CED03-DBA3-4396-93B8-3FE97ACA32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76EC9EEF-ECA7-4F85-AE42-1D3B9F61EC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29933AC-58EE-4897-914E-8BF1C21BA2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637809B-F282-404F-AF14-DB789AA932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4A5E32B-B0EF-4FDD-A3C8-BA7FE267C3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C934C14-B7BB-44AD-8D28-30789783D0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787AC08-2F64-4565-AE2A-138AA7F2F8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0ED4DE7-5429-463A-B191-5FFA0A34C6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AB03919-5D36-4FB5-8F7D-8D7944ED03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C013798-66EF-407F-996A-98EE0DAFC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B675578-0E08-40B9-82BB-14C48E29AE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50D6193-6627-42E0-B008-5F43F519FB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F28ABAE-8EE8-4127-8552-7EB4712287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CF73375C-3AE9-4CA6-BE51-2B0D3BF4E3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F20A76A8-EE95-4EA3-92F6-DD0056762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799E34E-302F-4DC0-B726-3D5F7F6F4A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B7AA1DE-6CE5-49BC-BB1C-CC11ECCA5A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E8CF004-DE3B-4E80-B104-CDF0DD8F9C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E69CB0F-7614-4A27-9398-C8869B9EBE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68404A5-4B98-4F0E-8E37-8BC503441F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BB5D772-E973-4669-9D70-44FAAF5AAF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B2B524C-414F-4870-B818-37092960CB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A6F9294-B1BD-4650-87C1-221E2260B3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54F0D56-F583-4204-BBA6-4A29CC7E60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9103DB52-F494-47CE-8BB8-2A082C9DAB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94C5987-6658-47CC-8625-55FFD7C654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F1B97F0-0B20-4736-B94D-041381E7FF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42B268F-A880-4AE5-BAB3-50E4A1BF14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5E6346F-D7BB-49D2-964F-218BE43DC3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C9FF534-3DBD-4EEF-BD7A-D57641A3CA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733169C-3A6C-4543-AB98-E49843CA78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4F1AA8B-B689-4D07-BDC7-CE41869730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58B1164-C877-4028-99E5-BA4165A75A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ABD496C-D229-494E-B0FD-653A4A9326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950D60A-A990-4BFF-AF5B-12B54F7150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4916798-CBAF-4DAD-9738-FC69D95C1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F68E7FB6-5FE6-4DF9-9937-8FED9D6EB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BE46A73-0AA4-451D-ADDC-4A954F4282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D8C7312-4E47-4334-925F-AFA2798949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304FEC1-CB96-45EA-B070-09E378B1D8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79C5EDA-C122-4DE2-9C4C-42F9253CD0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7624D18-6A35-4FD8-B64F-415CED89AF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D9BE3BA-361A-41F6-AA04-905B0D490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E8E5344-C30C-4BA3-8724-8BE254F267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183B7EB-920E-4A75-9FD7-C53CB3854F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11CB71EA-597D-4734-979B-80798CD78C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222B3B19-889A-4B56-AEAD-F32126D2C7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4666963C-3A52-4A2A-A251-D469085F4A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8FBA4A3-C712-4B76-B899-33AF1B822F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E8DFDEF-FC40-4CD6-88A6-4AD83B04DA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18154C2-CE3D-4EA1-AD1D-BE41805B8B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C2DA83B-DD14-46B1-BA92-579303BBA8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DEAE535-F485-4A49-95F5-455B578B75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07B45E4-F15B-48B8-8EDE-71535A3FB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D08659E-55E7-484B-87D7-DD0939DFD1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2FEA28C1-2924-45B4-8854-B2750F15F7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1F7881EA-4C70-4C0E-82EF-2E5C0160EA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C40738B-8E40-4EEC-AB3A-2BDF231F44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2646545-8570-459C-B3DB-0394C14443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websitedbs/d3310114.nsf/Home/%C2%A9+Copyright?OpenDocument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ED3EE8-5733-4FE3-B24B-488A6329167D}">
  <sheetPr codeName="Sheet3"/>
  <dimension ref="A1:C96"/>
  <sheetViews>
    <sheetView showGridLines="0" tabSelected="1" workbookViewId="0"/>
  </sheetViews>
  <sheetFormatPr defaultRowHeight="15" x14ac:dyDescent="0.25"/>
  <cols>
    <col min="1" max="2" width="7.7109375" style="58" customWidth="1"/>
    <col min="3" max="3" width="64.140625" style="58" customWidth="1"/>
    <col min="4" max="4" width="25.5703125" style="58" customWidth="1"/>
    <col min="5" max="5" width="52.28515625" style="58" customWidth="1"/>
    <col min="6" max="256" width="9.140625" style="58"/>
    <col min="257" max="258" width="7.7109375" style="58" customWidth="1"/>
    <col min="259" max="259" width="60.5703125" style="58" customWidth="1"/>
    <col min="260" max="260" width="25.5703125" style="58" customWidth="1"/>
    <col min="261" max="261" width="52.28515625" style="58" customWidth="1"/>
    <col min="262" max="512" width="9.140625" style="58"/>
    <col min="513" max="514" width="7.7109375" style="58" customWidth="1"/>
    <col min="515" max="515" width="60.5703125" style="58" customWidth="1"/>
    <col min="516" max="516" width="25.5703125" style="58" customWidth="1"/>
    <col min="517" max="517" width="52.28515625" style="58" customWidth="1"/>
    <col min="518" max="768" width="9.140625" style="58"/>
    <col min="769" max="770" width="7.7109375" style="58" customWidth="1"/>
    <col min="771" max="771" width="60.5703125" style="58" customWidth="1"/>
    <col min="772" max="772" width="25.5703125" style="58" customWidth="1"/>
    <col min="773" max="773" width="52.28515625" style="58" customWidth="1"/>
    <col min="774" max="1024" width="9.140625" style="58"/>
    <col min="1025" max="1026" width="7.7109375" style="58" customWidth="1"/>
    <col min="1027" max="1027" width="60.5703125" style="58" customWidth="1"/>
    <col min="1028" max="1028" width="25.5703125" style="58" customWidth="1"/>
    <col min="1029" max="1029" width="52.28515625" style="58" customWidth="1"/>
    <col min="1030" max="1280" width="9.140625" style="58"/>
    <col min="1281" max="1282" width="7.7109375" style="58" customWidth="1"/>
    <col min="1283" max="1283" width="60.5703125" style="58" customWidth="1"/>
    <col min="1284" max="1284" width="25.5703125" style="58" customWidth="1"/>
    <col min="1285" max="1285" width="52.28515625" style="58" customWidth="1"/>
    <col min="1286" max="1536" width="9.140625" style="58"/>
    <col min="1537" max="1538" width="7.7109375" style="58" customWidth="1"/>
    <col min="1539" max="1539" width="60.5703125" style="58" customWidth="1"/>
    <col min="1540" max="1540" width="25.5703125" style="58" customWidth="1"/>
    <col min="1541" max="1541" width="52.28515625" style="58" customWidth="1"/>
    <col min="1542" max="1792" width="9.140625" style="58"/>
    <col min="1793" max="1794" width="7.7109375" style="58" customWidth="1"/>
    <col min="1795" max="1795" width="60.5703125" style="58" customWidth="1"/>
    <col min="1796" max="1796" width="25.5703125" style="58" customWidth="1"/>
    <col min="1797" max="1797" width="52.28515625" style="58" customWidth="1"/>
    <col min="1798" max="2048" width="9.140625" style="58"/>
    <col min="2049" max="2050" width="7.7109375" style="58" customWidth="1"/>
    <col min="2051" max="2051" width="60.5703125" style="58" customWidth="1"/>
    <col min="2052" max="2052" width="25.5703125" style="58" customWidth="1"/>
    <col min="2053" max="2053" width="52.28515625" style="58" customWidth="1"/>
    <col min="2054" max="2304" width="9.140625" style="58"/>
    <col min="2305" max="2306" width="7.7109375" style="58" customWidth="1"/>
    <col min="2307" max="2307" width="60.5703125" style="58" customWidth="1"/>
    <col min="2308" max="2308" width="25.5703125" style="58" customWidth="1"/>
    <col min="2309" max="2309" width="52.28515625" style="58" customWidth="1"/>
    <col min="2310" max="2560" width="9.140625" style="58"/>
    <col min="2561" max="2562" width="7.7109375" style="58" customWidth="1"/>
    <col min="2563" max="2563" width="60.5703125" style="58" customWidth="1"/>
    <col min="2564" max="2564" width="25.5703125" style="58" customWidth="1"/>
    <col min="2565" max="2565" width="52.28515625" style="58" customWidth="1"/>
    <col min="2566" max="2816" width="9.140625" style="58"/>
    <col min="2817" max="2818" width="7.7109375" style="58" customWidth="1"/>
    <col min="2819" max="2819" width="60.5703125" style="58" customWidth="1"/>
    <col min="2820" max="2820" width="25.5703125" style="58" customWidth="1"/>
    <col min="2821" max="2821" width="52.28515625" style="58" customWidth="1"/>
    <col min="2822" max="3072" width="9.140625" style="58"/>
    <col min="3073" max="3074" width="7.7109375" style="58" customWidth="1"/>
    <col min="3075" max="3075" width="60.5703125" style="58" customWidth="1"/>
    <col min="3076" max="3076" width="25.5703125" style="58" customWidth="1"/>
    <col min="3077" max="3077" width="52.28515625" style="58" customWidth="1"/>
    <col min="3078" max="3328" width="9.140625" style="58"/>
    <col min="3329" max="3330" width="7.7109375" style="58" customWidth="1"/>
    <col min="3331" max="3331" width="60.5703125" style="58" customWidth="1"/>
    <col min="3332" max="3332" width="25.5703125" style="58" customWidth="1"/>
    <col min="3333" max="3333" width="52.28515625" style="58" customWidth="1"/>
    <col min="3334" max="3584" width="9.140625" style="58"/>
    <col min="3585" max="3586" width="7.7109375" style="58" customWidth="1"/>
    <col min="3587" max="3587" width="60.5703125" style="58" customWidth="1"/>
    <col min="3588" max="3588" width="25.5703125" style="58" customWidth="1"/>
    <col min="3589" max="3589" width="52.28515625" style="58" customWidth="1"/>
    <col min="3590" max="3840" width="9.140625" style="58"/>
    <col min="3841" max="3842" width="7.7109375" style="58" customWidth="1"/>
    <col min="3843" max="3843" width="60.5703125" style="58" customWidth="1"/>
    <col min="3844" max="3844" width="25.5703125" style="58" customWidth="1"/>
    <col min="3845" max="3845" width="52.28515625" style="58" customWidth="1"/>
    <col min="3846" max="4096" width="9.140625" style="58"/>
    <col min="4097" max="4098" width="7.7109375" style="58" customWidth="1"/>
    <col min="4099" max="4099" width="60.5703125" style="58" customWidth="1"/>
    <col min="4100" max="4100" width="25.5703125" style="58" customWidth="1"/>
    <col min="4101" max="4101" width="52.28515625" style="58" customWidth="1"/>
    <col min="4102" max="4352" width="9.140625" style="58"/>
    <col min="4353" max="4354" width="7.7109375" style="58" customWidth="1"/>
    <col min="4355" max="4355" width="60.5703125" style="58" customWidth="1"/>
    <col min="4356" max="4356" width="25.5703125" style="58" customWidth="1"/>
    <col min="4357" max="4357" width="52.28515625" style="58" customWidth="1"/>
    <col min="4358" max="4608" width="9.140625" style="58"/>
    <col min="4609" max="4610" width="7.7109375" style="58" customWidth="1"/>
    <col min="4611" max="4611" width="60.5703125" style="58" customWidth="1"/>
    <col min="4612" max="4612" width="25.5703125" style="58" customWidth="1"/>
    <col min="4613" max="4613" width="52.28515625" style="58" customWidth="1"/>
    <col min="4614" max="4864" width="9.140625" style="58"/>
    <col min="4865" max="4866" width="7.7109375" style="58" customWidth="1"/>
    <col min="4867" max="4867" width="60.5703125" style="58" customWidth="1"/>
    <col min="4868" max="4868" width="25.5703125" style="58" customWidth="1"/>
    <col min="4869" max="4869" width="52.28515625" style="58" customWidth="1"/>
    <col min="4870" max="5120" width="9.140625" style="58"/>
    <col min="5121" max="5122" width="7.7109375" style="58" customWidth="1"/>
    <col min="5123" max="5123" width="60.5703125" style="58" customWidth="1"/>
    <col min="5124" max="5124" width="25.5703125" style="58" customWidth="1"/>
    <col min="5125" max="5125" width="52.28515625" style="58" customWidth="1"/>
    <col min="5126" max="5376" width="9.140625" style="58"/>
    <col min="5377" max="5378" width="7.7109375" style="58" customWidth="1"/>
    <col min="5379" max="5379" width="60.5703125" style="58" customWidth="1"/>
    <col min="5380" max="5380" width="25.5703125" style="58" customWidth="1"/>
    <col min="5381" max="5381" width="52.28515625" style="58" customWidth="1"/>
    <col min="5382" max="5632" width="9.140625" style="58"/>
    <col min="5633" max="5634" width="7.7109375" style="58" customWidth="1"/>
    <col min="5635" max="5635" width="60.5703125" style="58" customWidth="1"/>
    <col min="5636" max="5636" width="25.5703125" style="58" customWidth="1"/>
    <col min="5637" max="5637" width="52.28515625" style="58" customWidth="1"/>
    <col min="5638" max="5888" width="9.140625" style="58"/>
    <col min="5889" max="5890" width="7.7109375" style="58" customWidth="1"/>
    <col min="5891" max="5891" width="60.5703125" style="58" customWidth="1"/>
    <col min="5892" max="5892" width="25.5703125" style="58" customWidth="1"/>
    <col min="5893" max="5893" width="52.28515625" style="58" customWidth="1"/>
    <col min="5894" max="6144" width="9.140625" style="58"/>
    <col min="6145" max="6146" width="7.7109375" style="58" customWidth="1"/>
    <col min="6147" max="6147" width="60.5703125" style="58" customWidth="1"/>
    <col min="6148" max="6148" width="25.5703125" style="58" customWidth="1"/>
    <col min="6149" max="6149" width="52.28515625" style="58" customWidth="1"/>
    <col min="6150" max="6400" width="9.140625" style="58"/>
    <col min="6401" max="6402" width="7.7109375" style="58" customWidth="1"/>
    <col min="6403" max="6403" width="60.5703125" style="58" customWidth="1"/>
    <col min="6404" max="6404" width="25.5703125" style="58" customWidth="1"/>
    <col min="6405" max="6405" width="52.28515625" style="58" customWidth="1"/>
    <col min="6406" max="6656" width="9.140625" style="58"/>
    <col min="6657" max="6658" width="7.7109375" style="58" customWidth="1"/>
    <col min="6659" max="6659" width="60.5703125" style="58" customWidth="1"/>
    <col min="6660" max="6660" width="25.5703125" style="58" customWidth="1"/>
    <col min="6661" max="6661" width="52.28515625" style="58" customWidth="1"/>
    <col min="6662" max="6912" width="9.140625" style="58"/>
    <col min="6913" max="6914" width="7.7109375" style="58" customWidth="1"/>
    <col min="6915" max="6915" width="60.5703125" style="58" customWidth="1"/>
    <col min="6916" max="6916" width="25.5703125" style="58" customWidth="1"/>
    <col min="6917" max="6917" width="52.28515625" style="58" customWidth="1"/>
    <col min="6918" max="7168" width="9.140625" style="58"/>
    <col min="7169" max="7170" width="7.7109375" style="58" customWidth="1"/>
    <col min="7171" max="7171" width="60.5703125" style="58" customWidth="1"/>
    <col min="7172" max="7172" width="25.5703125" style="58" customWidth="1"/>
    <col min="7173" max="7173" width="52.28515625" style="58" customWidth="1"/>
    <col min="7174" max="7424" width="9.140625" style="58"/>
    <col min="7425" max="7426" width="7.7109375" style="58" customWidth="1"/>
    <col min="7427" max="7427" width="60.5703125" style="58" customWidth="1"/>
    <col min="7428" max="7428" width="25.5703125" style="58" customWidth="1"/>
    <col min="7429" max="7429" width="52.28515625" style="58" customWidth="1"/>
    <col min="7430" max="7680" width="9.140625" style="58"/>
    <col min="7681" max="7682" width="7.7109375" style="58" customWidth="1"/>
    <col min="7683" max="7683" width="60.5703125" style="58" customWidth="1"/>
    <col min="7684" max="7684" width="25.5703125" style="58" customWidth="1"/>
    <col min="7685" max="7685" width="52.28515625" style="58" customWidth="1"/>
    <col min="7686" max="7936" width="9.140625" style="58"/>
    <col min="7937" max="7938" width="7.7109375" style="58" customWidth="1"/>
    <col min="7939" max="7939" width="60.5703125" style="58" customWidth="1"/>
    <col min="7940" max="7940" width="25.5703125" style="58" customWidth="1"/>
    <col min="7941" max="7941" width="52.28515625" style="58" customWidth="1"/>
    <col min="7942" max="8192" width="9.140625" style="58"/>
    <col min="8193" max="8194" width="7.7109375" style="58" customWidth="1"/>
    <col min="8195" max="8195" width="60.5703125" style="58" customWidth="1"/>
    <col min="8196" max="8196" width="25.5703125" style="58" customWidth="1"/>
    <col min="8197" max="8197" width="52.28515625" style="58" customWidth="1"/>
    <col min="8198" max="8448" width="9.140625" style="58"/>
    <col min="8449" max="8450" width="7.7109375" style="58" customWidth="1"/>
    <col min="8451" max="8451" width="60.5703125" style="58" customWidth="1"/>
    <col min="8452" max="8452" width="25.5703125" style="58" customWidth="1"/>
    <col min="8453" max="8453" width="52.28515625" style="58" customWidth="1"/>
    <col min="8454" max="8704" width="9.140625" style="58"/>
    <col min="8705" max="8706" width="7.7109375" style="58" customWidth="1"/>
    <col min="8707" max="8707" width="60.5703125" style="58" customWidth="1"/>
    <col min="8708" max="8708" width="25.5703125" style="58" customWidth="1"/>
    <col min="8709" max="8709" width="52.28515625" style="58" customWidth="1"/>
    <col min="8710" max="8960" width="9.140625" style="58"/>
    <col min="8961" max="8962" width="7.7109375" style="58" customWidth="1"/>
    <col min="8963" max="8963" width="60.5703125" style="58" customWidth="1"/>
    <col min="8964" max="8964" width="25.5703125" style="58" customWidth="1"/>
    <col min="8965" max="8965" width="52.28515625" style="58" customWidth="1"/>
    <col min="8966" max="9216" width="9.140625" style="58"/>
    <col min="9217" max="9218" width="7.7109375" style="58" customWidth="1"/>
    <col min="9219" max="9219" width="60.5703125" style="58" customWidth="1"/>
    <col min="9220" max="9220" width="25.5703125" style="58" customWidth="1"/>
    <col min="9221" max="9221" width="52.28515625" style="58" customWidth="1"/>
    <col min="9222" max="9472" width="9.140625" style="58"/>
    <col min="9473" max="9474" width="7.7109375" style="58" customWidth="1"/>
    <col min="9475" max="9475" width="60.5703125" style="58" customWidth="1"/>
    <col min="9476" max="9476" width="25.5703125" style="58" customWidth="1"/>
    <col min="9477" max="9477" width="52.28515625" style="58" customWidth="1"/>
    <col min="9478" max="9728" width="9.140625" style="58"/>
    <col min="9729" max="9730" width="7.7109375" style="58" customWidth="1"/>
    <col min="9731" max="9731" width="60.5703125" style="58" customWidth="1"/>
    <col min="9732" max="9732" width="25.5703125" style="58" customWidth="1"/>
    <col min="9733" max="9733" width="52.28515625" style="58" customWidth="1"/>
    <col min="9734" max="9984" width="9.140625" style="58"/>
    <col min="9985" max="9986" width="7.7109375" style="58" customWidth="1"/>
    <col min="9987" max="9987" width="60.5703125" style="58" customWidth="1"/>
    <col min="9988" max="9988" width="25.5703125" style="58" customWidth="1"/>
    <col min="9989" max="9989" width="52.28515625" style="58" customWidth="1"/>
    <col min="9990" max="10240" width="9.140625" style="58"/>
    <col min="10241" max="10242" width="7.7109375" style="58" customWidth="1"/>
    <col min="10243" max="10243" width="60.5703125" style="58" customWidth="1"/>
    <col min="10244" max="10244" width="25.5703125" style="58" customWidth="1"/>
    <col min="10245" max="10245" width="52.28515625" style="58" customWidth="1"/>
    <col min="10246" max="10496" width="9.140625" style="58"/>
    <col min="10497" max="10498" width="7.7109375" style="58" customWidth="1"/>
    <col min="10499" max="10499" width="60.5703125" style="58" customWidth="1"/>
    <col min="10500" max="10500" width="25.5703125" style="58" customWidth="1"/>
    <col min="10501" max="10501" width="52.28515625" style="58" customWidth="1"/>
    <col min="10502" max="10752" width="9.140625" style="58"/>
    <col min="10753" max="10754" width="7.7109375" style="58" customWidth="1"/>
    <col min="10755" max="10755" width="60.5703125" style="58" customWidth="1"/>
    <col min="10756" max="10756" width="25.5703125" style="58" customWidth="1"/>
    <col min="10757" max="10757" width="52.28515625" style="58" customWidth="1"/>
    <col min="10758" max="11008" width="9.140625" style="58"/>
    <col min="11009" max="11010" width="7.7109375" style="58" customWidth="1"/>
    <col min="11011" max="11011" width="60.5703125" style="58" customWidth="1"/>
    <col min="11012" max="11012" width="25.5703125" style="58" customWidth="1"/>
    <col min="11013" max="11013" width="52.28515625" style="58" customWidth="1"/>
    <col min="11014" max="11264" width="9.140625" style="58"/>
    <col min="11265" max="11266" width="7.7109375" style="58" customWidth="1"/>
    <col min="11267" max="11267" width="60.5703125" style="58" customWidth="1"/>
    <col min="11268" max="11268" width="25.5703125" style="58" customWidth="1"/>
    <col min="11269" max="11269" width="52.28515625" style="58" customWidth="1"/>
    <col min="11270" max="11520" width="9.140625" style="58"/>
    <col min="11521" max="11522" width="7.7109375" style="58" customWidth="1"/>
    <col min="11523" max="11523" width="60.5703125" style="58" customWidth="1"/>
    <col min="11524" max="11524" width="25.5703125" style="58" customWidth="1"/>
    <col min="11525" max="11525" width="52.28515625" style="58" customWidth="1"/>
    <col min="11526" max="11776" width="9.140625" style="58"/>
    <col min="11777" max="11778" width="7.7109375" style="58" customWidth="1"/>
    <col min="11779" max="11779" width="60.5703125" style="58" customWidth="1"/>
    <col min="11780" max="11780" width="25.5703125" style="58" customWidth="1"/>
    <col min="11781" max="11781" width="52.28515625" style="58" customWidth="1"/>
    <col min="11782" max="12032" width="9.140625" style="58"/>
    <col min="12033" max="12034" width="7.7109375" style="58" customWidth="1"/>
    <col min="12035" max="12035" width="60.5703125" style="58" customWidth="1"/>
    <col min="12036" max="12036" width="25.5703125" style="58" customWidth="1"/>
    <col min="12037" max="12037" width="52.28515625" style="58" customWidth="1"/>
    <col min="12038" max="12288" width="9.140625" style="58"/>
    <col min="12289" max="12290" width="7.7109375" style="58" customWidth="1"/>
    <col min="12291" max="12291" width="60.5703125" style="58" customWidth="1"/>
    <col min="12292" max="12292" width="25.5703125" style="58" customWidth="1"/>
    <col min="12293" max="12293" width="52.28515625" style="58" customWidth="1"/>
    <col min="12294" max="12544" width="9.140625" style="58"/>
    <col min="12545" max="12546" width="7.7109375" style="58" customWidth="1"/>
    <col min="12547" max="12547" width="60.5703125" style="58" customWidth="1"/>
    <col min="12548" max="12548" width="25.5703125" style="58" customWidth="1"/>
    <col min="12549" max="12549" width="52.28515625" style="58" customWidth="1"/>
    <col min="12550" max="12800" width="9.140625" style="58"/>
    <col min="12801" max="12802" width="7.7109375" style="58" customWidth="1"/>
    <col min="12803" max="12803" width="60.5703125" style="58" customWidth="1"/>
    <col min="12804" max="12804" width="25.5703125" style="58" customWidth="1"/>
    <col min="12805" max="12805" width="52.28515625" style="58" customWidth="1"/>
    <col min="12806" max="13056" width="9.140625" style="58"/>
    <col min="13057" max="13058" width="7.7109375" style="58" customWidth="1"/>
    <col min="13059" max="13059" width="60.5703125" style="58" customWidth="1"/>
    <col min="13060" max="13060" width="25.5703125" style="58" customWidth="1"/>
    <col min="13061" max="13061" width="52.28515625" style="58" customWidth="1"/>
    <col min="13062" max="13312" width="9.140625" style="58"/>
    <col min="13313" max="13314" width="7.7109375" style="58" customWidth="1"/>
    <col min="13315" max="13315" width="60.5703125" style="58" customWidth="1"/>
    <col min="13316" max="13316" width="25.5703125" style="58" customWidth="1"/>
    <col min="13317" max="13317" width="52.28515625" style="58" customWidth="1"/>
    <col min="13318" max="13568" width="9.140625" style="58"/>
    <col min="13569" max="13570" width="7.7109375" style="58" customWidth="1"/>
    <col min="13571" max="13571" width="60.5703125" style="58" customWidth="1"/>
    <col min="13572" max="13572" width="25.5703125" style="58" customWidth="1"/>
    <col min="13573" max="13573" width="52.28515625" style="58" customWidth="1"/>
    <col min="13574" max="13824" width="9.140625" style="58"/>
    <col min="13825" max="13826" width="7.7109375" style="58" customWidth="1"/>
    <col min="13827" max="13827" width="60.5703125" style="58" customWidth="1"/>
    <col min="13828" max="13828" width="25.5703125" style="58" customWidth="1"/>
    <col min="13829" max="13829" width="52.28515625" style="58" customWidth="1"/>
    <col min="13830" max="14080" width="9.140625" style="58"/>
    <col min="14081" max="14082" width="7.7109375" style="58" customWidth="1"/>
    <col min="14083" max="14083" width="60.5703125" style="58" customWidth="1"/>
    <col min="14084" max="14084" width="25.5703125" style="58" customWidth="1"/>
    <col min="14085" max="14085" width="52.28515625" style="58" customWidth="1"/>
    <col min="14086" max="14336" width="9.140625" style="58"/>
    <col min="14337" max="14338" width="7.7109375" style="58" customWidth="1"/>
    <col min="14339" max="14339" width="60.5703125" style="58" customWidth="1"/>
    <col min="14340" max="14340" width="25.5703125" style="58" customWidth="1"/>
    <col min="14341" max="14341" width="52.28515625" style="58" customWidth="1"/>
    <col min="14342" max="14592" width="9.140625" style="58"/>
    <col min="14593" max="14594" width="7.7109375" style="58" customWidth="1"/>
    <col min="14595" max="14595" width="60.5703125" style="58" customWidth="1"/>
    <col min="14596" max="14596" width="25.5703125" style="58" customWidth="1"/>
    <col min="14597" max="14597" width="52.28515625" style="58" customWidth="1"/>
    <col min="14598" max="14848" width="9.140625" style="58"/>
    <col min="14849" max="14850" width="7.7109375" style="58" customWidth="1"/>
    <col min="14851" max="14851" width="60.5703125" style="58" customWidth="1"/>
    <col min="14852" max="14852" width="25.5703125" style="58" customWidth="1"/>
    <col min="14853" max="14853" width="52.28515625" style="58" customWidth="1"/>
    <col min="14854" max="15104" width="9.140625" style="58"/>
    <col min="15105" max="15106" width="7.7109375" style="58" customWidth="1"/>
    <col min="15107" max="15107" width="60.5703125" style="58" customWidth="1"/>
    <col min="15108" max="15108" width="25.5703125" style="58" customWidth="1"/>
    <col min="15109" max="15109" width="52.28515625" style="58" customWidth="1"/>
    <col min="15110" max="15360" width="9.140625" style="58"/>
    <col min="15361" max="15362" width="7.7109375" style="58" customWidth="1"/>
    <col min="15363" max="15363" width="60.5703125" style="58" customWidth="1"/>
    <col min="15364" max="15364" width="25.5703125" style="58" customWidth="1"/>
    <col min="15365" max="15365" width="52.28515625" style="58" customWidth="1"/>
    <col min="15366" max="15616" width="9.140625" style="58"/>
    <col min="15617" max="15618" width="7.7109375" style="58" customWidth="1"/>
    <col min="15619" max="15619" width="60.5703125" style="58" customWidth="1"/>
    <col min="15620" max="15620" width="25.5703125" style="58" customWidth="1"/>
    <col min="15621" max="15621" width="52.28515625" style="58" customWidth="1"/>
    <col min="15622" max="15872" width="9.140625" style="58"/>
    <col min="15873" max="15874" width="7.7109375" style="58" customWidth="1"/>
    <col min="15875" max="15875" width="60.5703125" style="58" customWidth="1"/>
    <col min="15876" max="15876" width="25.5703125" style="58" customWidth="1"/>
    <col min="15877" max="15877" width="52.28515625" style="58" customWidth="1"/>
    <col min="15878" max="16128" width="9.140625" style="58"/>
    <col min="16129" max="16130" width="7.7109375" style="58" customWidth="1"/>
    <col min="16131" max="16131" width="60.5703125" style="58" customWidth="1"/>
    <col min="16132" max="16132" width="25.5703125" style="58" customWidth="1"/>
    <col min="16133" max="16133" width="52.28515625" style="58" customWidth="1"/>
    <col min="16134" max="16384" width="9.140625" style="58"/>
  </cols>
  <sheetData>
    <row r="1" spans="1:3" ht="60" customHeight="1" x14ac:dyDescent="0.25">
      <c r="A1" s="3" t="s">
        <v>83</v>
      </c>
      <c r="B1" s="3"/>
      <c r="C1" s="3"/>
    </row>
    <row r="2" spans="1:3" ht="19.5" customHeight="1" x14ac:dyDescent="0.25">
      <c r="A2" s="6" t="s">
        <v>289</v>
      </c>
    </row>
    <row r="3" spans="1:3" ht="12.75" customHeight="1" x14ac:dyDescent="0.25">
      <c r="A3" s="1" t="s">
        <v>281</v>
      </c>
    </row>
    <row r="4" spans="1:3" ht="12.75" customHeight="1" x14ac:dyDescent="0.25"/>
    <row r="5" spans="1:3" ht="12.75" customHeight="1" x14ac:dyDescent="0.25">
      <c r="B5" s="7" t="s">
        <v>93</v>
      </c>
    </row>
    <row r="6" spans="1:3" ht="12.75" customHeight="1" x14ac:dyDescent="0.25">
      <c r="B6" s="8" t="s">
        <v>94</v>
      </c>
    </row>
    <row r="7" spans="1:3" ht="12.75" customHeight="1" x14ac:dyDescent="0.25">
      <c r="A7" s="9"/>
      <c r="B7" s="17">
        <v>9.1</v>
      </c>
      <c r="C7" s="18" t="s">
        <v>109</v>
      </c>
    </row>
    <row r="8" spans="1:3" ht="12.75" customHeight="1" x14ac:dyDescent="0.25">
      <c r="A8" s="9"/>
      <c r="B8" s="17">
        <v>9.1999999999999993</v>
      </c>
      <c r="C8" s="18" t="s">
        <v>110</v>
      </c>
    </row>
    <row r="9" spans="1:3" ht="12.75" customHeight="1" x14ac:dyDescent="0.25">
      <c r="A9" s="9"/>
      <c r="B9" s="17">
        <v>9.3000000000000007</v>
      </c>
      <c r="C9" s="18" t="s">
        <v>111</v>
      </c>
    </row>
    <row r="10" spans="1:3" ht="12.75" customHeight="1" x14ac:dyDescent="0.25">
      <c r="A10" s="9"/>
      <c r="B10" s="17">
        <v>9.4</v>
      </c>
      <c r="C10" s="18" t="s">
        <v>112</v>
      </c>
    </row>
    <row r="11" spans="1:3" ht="12.75" customHeight="1" x14ac:dyDescent="0.25">
      <c r="A11" s="9"/>
      <c r="B11" s="17">
        <v>9.5</v>
      </c>
      <c r="C11" s="18" t="s">
        <v>113</v>
      </c>
    </row>
    <row r="12" spans="1:3" ht="12.75" customHeight="1" x14ac:dyDescent="0.25">
      <c r="B12" s="17">
        <v>9.6</v>
      </c>
      <c r="C12" s="18" t="s">
        <v>114</v>
      </c>
    </row>
    <row r="13" spans="1:3" ht="12.75" customHeight="1" x14ac:dyDescent="0.25">
      <c r="B13" s="17">
        <v>9.6999999999999993</v>
      </c>
      <c r="C13" s="18" t="s">
        <v>115</v>
      </c>
    </row>
    <row r="14" spans="1:3" ht="12.75" customHeight="1" x14ac:dyDescent="0.25">
      <c r="B14" s="17">
        <v>9.8000000000000007</v>
      </c>
      <c r="C14" s="18" t="s">
        <v>116</v>
      </c>
    </row>
    <row r="15" spans="1:3" ht="12.75" customHeight="1" x14ac:dyDescent="0.25">
      <c r="B15" s="17">
        <v>9.9</v>
      </c>
      <c r="C15" s="18" t="s">
        <v>117</v>
      </c>
    </row>
    <row r="16" spans="1:3" ht="12.75" customHeight="1" x14ac:dyDescent="0.25">
      <c r="B16" s="57" t="s">
        <v>119</v>
      </c>
      <c r="C16" s="18" t="s">
        <v>118</v>
      </c>
    </row>
    <row r="17" spans="2:3" ht="12.75" customHeight="1" x14ac:dyDescent="0.25">
      <c r="B17" s="17">
        <v>9.11</v>
      </c>
      <c r="C17" s="18" t="s">
        <v>120</v>
      </c>
    </row>
    <row r="18" spans="2:3" ht="12.75" customHeight="1" x14ac:dyDescent="0.25">
      <c r="B18" s="17">
        <v>9.1199999999999992</v>
      </c>
      <c r="C18" s="18" t="s">
        <v>121</v>
      </c>
    </row>
    <row r="19" spans="2:3" ht="12.75" customHeight="1" x14ac:dyDescent="0.25">
      <c r="B19" s="17">
        <v>9.1300000000000008</v>
      </c>
      <c r="C19" s="18" t="s">
        <v>122</v>
      </c>
    </row>
    <row r="20" spans="2:3" ht="12.75" customHeight="1" x14ac:dyDescent="0.25">
      <c r="B20" s="17">
        <v>9.14</v>
      </c>
      <c r="C20" s="18" t="s">
        <v>123</v>
      </c>
    </row>
    <row r="21" spans="2:3" ht="12.75" customHeight="1" x14ac:dyDescent="0.25">
      <c r="B21" s="17">
        <v>9.15</v>
      </c>
      <c r="C21" s="18" t="s">
        <v>124</v>
      </c>
    </row>
    <row r="22" spans="2:3" ht="12.75" customHeight="1" x14ac:dyDescent="0.25">
      <c r="B22" s="17">
        <v>9.16</v>
      </c>
      <c r="C22" s="18" t="s">
        <v>125</v>
      </c>
    </row>
    <row r="23" spans="2:3" ht="12.75" customHeight="1" x14ac:dyDescent="0.25">
      <c r="B23" s="17">
        <v>9.17</v>
      </c>
      <c r="C23" s="18" t="s">
        <v>126</v>
      </c>
    </row>
    <row r="24" spans="2:3" ht="12.75" customHeight="1" x14ac:dyDescent="0.25">
      <c r="B24" s="17">
        <v>9.18</v>
      </c>
      <c r="C24" s="18" t="s">
        <v>127</v>
      </c>
    </row>
    <row r="25" spans="2:3" ht="12.75" customHeight="1" x14ac:dyDescent="0.25">
      <c r="B25" s="17">
        <v>9.19</v>
      </c>
      <c r="C25" s="18" t="s">
        <v>128</v>
      </c>
    </row>
    <row r="26" spans="2:3" ht="12.75" customHeight="1" x14ac:dyDescent="0.25">
      <c r="B26" s="57" t="s">
        <v>130</v>
      </c>
      <c r="C26" s="18" t="s">
        <v>129</v>
      </c>
    </row>
    <row r="27" spans="2:3" ht="12.75" customHeight="1" x14ac:dyDescent="0.25">
      <c r="B27" s="17">
        <v>9.2100000000000009</v>
      </c>
      <c r="C27" s="18" t="s">
        <v>131</v>
      </c>
    </row>
    <row r="28" spans="2:3" ht="12.75" customHeight="1" x14ac:dyDescent="0.25">
      <c r="B28" s="17">
        <v>9.2200000000000006</v>
      </c>
      <c r="C28" s="18" t="s">
        <v>132</v>
      </c>
    </row>
    <row r="29" spans="2:3" ht="12.75" customHeight="1" x14ac:dyDescent="0.25">
      <c r="B29" s="17">
        <v>9.23</v>
      </c>
      <c r="C29" s="18" t="s">
        <v>133</v>
      </c>
    </row>
    <row r="30" spans="2:3" ht="12.75" customHeight="1" x14ac:dyDescent="0.25">
      <c r="B30" s="17">
        <v>9.24</v>
      </c>
      <c r="C30" s="18" t="s">
        <v>134</v>
      </c>
    </row>
    <row r="31" spans="2:3" ht="12.75" customHeight="1" x14ac:dyDescent="0.25">
      <c r="B31" s="17">
        <v>9.25</v>
      </c>
      <c r="C31" s="18" t="s">
        <v>135</v>
      </c>
    </row>
    <row r="32" spans="2:3" ht="12.75" customHeight="1" x14ac:dyDescent="0.25">
      <c r="B32" s="17">
        <v>9.26</v>
      </c>
      <c r="C32" s="18" t="s">
        <v>136</v>
      </c>
    </row>
    <row r="33" spans="2:3" ht="12.75" customHeight="1" x14ac:dyDescent="0.25">
      <c r="B33" s="17">
        <v>9.27</v>
      </c>
      <c r="C33" s="18" t="s">
        <v>137</v>
      </c>
    </row>
    <row r="34" spans="2:3" ht="12.75" customHeight="1" x14ac:dyDescent="0.25">
      <c r="B34" s="17">
        <v>9.2799999999999994</v>
      </c>
      <c r="C34" s="18" t="s">
        <v>138</v>
      </c>
    </row>
    <row r="35" spans="2:3" ht="12.75" customHeight="1" x14ac:dyDescent="0.25">
      <c r="B35" s="17">
        <v>9.2899999999999991</v>
      </c>
      <c r="C35" s="18" t="s">
        <v>139</v>
      </c>
    </row>
    <row r="36" spans="2:3" ht="12.75" customHeight="1" x14ac:dyDescent="0.25">
      <c r="B36" s="57" t="s">
        <v>141</v>
      </c>
      <c r="C36" s="18" t="s">
        <v>140</v>
      </c>
    </row>
    <row r="37" spans="2:3" ht="12.75" customHeight="1" x14ac:dyDescent="0.25">
      <c r="B37" s="17">
        <v>9.31</v>
      </c>
      <c r="C37" s="18" t="s">
        <v>142</v>
      </c>
    </row>
    <row r="38" spans="2:3" ht="12.75" customHeight="1" x14ac:dyDescent="0.25">
      <c r="B38" s="17">
        <v>9.32</v>
      </c>
      <c r="C38" s="18" t="s">
        <v>143</v>
      </c>
    </row>
    <row r="39" spans="2:3" ht="12.75" customHeight="1" x14ac:dyDescent="0.25">
      <c r="B39" s="17">
        <v>9.33</v>
      </c>
      <c r="C39" s="18" t="s">
        <v>144</v>
      </c>
    </row>
    <row r="40" spans="2:3" ht="12.75" customHeight="1" x14ac:dyDescent="0.25">
      <c r="B40" s="17">
        <v>9.34</v>
      </c>
      <c r="C40" s="18" t="s">
        <v>145</v>
      </c>
    </row>
    <row r="41" spans="2:3" ht="12.75" customHeight="1" x14ac:dyDescent="0.25">
      <c r="B41" s="17">
        <v>9.35</v>
      </c>
      <c r="C41" s="18" t="s">
        <v>146</v>
      </c>
    </row>
    <row r="42" spans="2:3" ht="12.75" customHeight="1" x14ac:dyDescent="0.25">
      <c r="B42" s="17">
        <v>9.36</v>
      </c>
      <c r="C42" s="18" t="s">
        <v>147</v>
      </c>
    </row>
    <row r="43" spans="2:3" ht="12.75" customHeight="1" x14ac:dyDescent="0.25">
      <c r="B43" s="17">
        <v>9.3699999999999992</v>
      </c>
      <c r="C43" s="18" t="s">
        <v>148</v>
      </c>
    </row>
    <row r="44" spans="2:3" ht="12.75" customHeight="1" x14ac:dyDescent="0.25">
      <c r="B44" s="17">
        <v>9.3800000000000008</v>
      </c>
      <c r="C44" s="18" t="s">
        <v>149</v>
      </c>
    </row>
    <row r="45" spans="2:3" ht="12.75" customHeight="1" x14ac:dyDescent="0.25">
      <c r="B45" s="17">
        <v>9.39</v>
      </c>
      <c r="C45" s="18" t="s">
        <v>150</v>
      </c>
    </row>
    <row r="46" spans="2:3" ht="12.75" customHeight="1" x14ac:dyDescent="0.25">
      <c r="B46" s="57" t="s">
        <v>152</v>
      </c>
      <c r="C46" s="18" t="s">
        <v>151</v>
      </c>
    </row>
    <row r="47" spans="2:3" ht="12.75" customHeight="1" x14ac:dyDescent="0.25">
      <c r="B47" s="17">
        <v>9.41</v>
      </c>
      <c r="C47" s="18" t="s">
        <v>153</v>
      </c>
    </row>
    <row r="48" spans="2:3" ht="12.75" customHeight="1" x14ac:dyDescent="0.25">
      <c r="B48" s="17">
        <v>9.42</v>
      </c>
      <c r="C48" s="18" t="s">
        <v>154</v>
      </c>
    </row>
    <row r="49" spans="2:3" ht="12.75" customHeight="1" x14ac:dyDescent="0.25">
      <c r="B49" s="17">
        <v>9.43</v>
      </c>
      <c r="C49" s="18" t="s">
        <v>155</v>
      </c>
    </row>
    <row r="50" spans="2:3" ht="12.75" customHeight="1" x14ac:dyDescent="0.25">
      <c r="B50" s="17">
        <v>9.44</v>
      </c>
      <c r="C50" s="18" t="s">
        <v>156</v>
      </c>
    </row>
    <row r="51" spans="2:3" ht="12.75" customHeight="1" x14ac:dyDescent="0.25">
      <c r="B51" s="17">
        <v>9.4499999999999993</v>
      </c>
      <c r="C51" s="18" t="s">
        <v>157</v>
      </c>
    </row>
    <row r="52" spans="2:3" ht="12.75" customHeight="1" x14ac:dyDescent="0.25">
      <c r="B52" s="17">
        <v>9.4600000000000009</v>
      </c>
      <c r="C52" s="18" t="s">
        <v>158</v>
      </c>
    </row>
    <row r="53" spans="2:3" ht="12.75" customHeight="1" x14ac:dyDescent="0.25">
      <c r="B53" s="17">
        <v>9.4700000000000006</v>
      </c>
      <c r="C53" s="18" t="s">
        <v>159</v>
      </c>
    </row>
    <row r="54" spans="2:3" ht="12.75" customHeight="1" x14ac:dyDescent="0.25">
      <c r="B54" s="17">
        <v>9.48</v>
      </c>
      <c r="C54" s="18" t="s">
        <v>160</v>
      </c>
    </row>
    <row r="55" spans="2:3" ht="12.75" customHeight="1" x14ac:dyDescent="0.25">
      <c r="B55" s="17">
        <v>9.49</v>
      </c>
      <c r="C55" s="18" t="s">
        <v>161</v>
      </c>
    </row>
    <row r="56" spans="2:3" ht="12.75" customHeight="1" x14ac:dyDescent="0.25">
      <c r="B56" s="57" t="s">
        <v>163</v>
      </c>
      <c r="C56" s="18" t="s">
        <v>162</v>
      </c>
    </row>
    <row r="57" spans="2:3" ht="12.75" customHeight="1" x14ac:dyDescent="0.25">
      <c r="B57" s="17">
        <v>9.51</v>
      </c>
      <c r="C57" s="18" t="s">
        <v>164</v>
      </c>
    </row>
    <row r="58" spans="2:3" ht="12.75" customHeight="1" x14ac:dyDescent="0.25">
      <c r="B58" s="17">
        <v>9.52</v>
      </c>
      <c r="C58" s="18" t="s">
        <v>165</v>
      </c>
    </row>
    <row r="59" spans="2:3" ht="12.75" customHeight="1" x14ac:dyDescent="0.25">
      <c r="B59" s="17">
        <v>9.5299999999999994</v>
      </c>
      <c r="C59" s="18" t="s">
        <v>166</v>
      </c>
    </row>
    <row r="60" spans="2:3" ht="12.75" customHeight="1" x14ac:dyDescent="0.25">
      <c r="B60" s="17">
        <v>9.5399999999999991</v>
      </c>
      <c r="C60" s="18" t="s">
        <v>167</v>
      </c>
    </row>
    <row r="61" spans="2:3" ht="12.75" customHeight="1" x14ac:dyDescent="0.25">
      <c r="B61" s="17">
        <v>9.5500000000000007</v>
      </c>
      <c r="C61" s="18" t="s">
        <v>168</v>
      </c>
    </row>
    <row r="62" spans="2:3" ht="12.75" customHeight="1" x14ac:dyDescent="0.25">
      <c r="B62" s="17">
        <v>9.56</v>
      </c>
      <c r="C62" s="18" t="s">
        <v>169</v>
      </c>
    </row>
    <row r="63" spans="2:3" ht="12.75" customHeight="1" x14ac:dyDescent="0.25">
      <c r="B63" s="17">
        <v>9.57</v>
      </c>
      <c r="C63" s="18" t="s">
        <v>170</v>
      </c>
    </row>
    <row r="64" spans="2:3" ht="12.75" customHeight="1" x14ac:dyDescent="0.25">
      <c r="B64" s="17">
        <v>9.58</v>
      </c>
      <c r="C64" s="18" t="s">
        <v>171</v>
      </c>
    </row>
    <row r="65" spans="2:3" ht="12.75" customHeight="1" x14ac:dyDescent="0.25">
      <c r="B65" s="17">
        <v>9.59</v>
      </c>
      <c r="C65" s="18" t="s">
        <v>172</v>
      </c>
    </row>
    <row r="66" spans="2:3" ht="12.75" customHeight="1" x14ac:dyDescent="0.25">
      <c r="B66" s="57" t="s">
        <v>174</v>
      </c>
      <c r="C66" s="18" t="s">
        <v>173</v>
      </c>
    </row>
    <row r="67" spans="2:3" ht="12.75" customHeight="1" x14ac:dyDescent="0.25">
      <c r="B67" s="17">
        <v>9.61</v>
      </c>
      <c r="C67" s="18" t="s">
        <v>175</v>
      </c>
    </row>
    <row r="68" spans="2:3" ht="12.75" customHeight="1" x14ac:dyDescent="0.25">
      <c r="B68" s="17">
        <v>9.6199999999999992</v>
      </c>
      <c r="C68" s="18" t="s">
        <v>176</v>
      </c>
    </row>
    <row r="69" spans="2:3" ht="12.75" customHeight="1" x14ac:dyDescent="0.25">
      <c r="B69" s="17">
        <v>9.6300000000000008</v>
      </c>
      <c r="C69" s="18" t="s">
        <v>177</v>
      </c>
    </row>
    <row r="70" spans="2:3" ht="12.75" customHeight="1" x14ac:dyDescent="0.25">
      <c r="B70" s="17">
        <v>9.64</v>
      </c>
      <c r="C70" s="18" t="s">
        <v>178</v>
      </c>
    </row>
    <row r="71" spans="2:3" ht="12.75" customHeight="1" x14ac:dyDescent="0.25">
      <c r="B71" s="17">
        <v>9.65</v>
      </c>
      <c r="C71" s="18" t="s">
        <v>179</v>
      </c>
    </row>
    <row r="72" spans="2:3" ht="12.75" customHeight="1" x14ac:dyDescent="0.25">
      <c r="B72" s="17">
        <v>9.66</v>
      </c>
      <c r="C72" s="18" t="s">
        <v>180</v>
      </c>
    </row>
    <row r="73" spans="2:3" ht="12.75" customHeight="1" x14ac:dyDescent="0.25">
      <c r="B73" s="17">
        <v>9.67</v>
      </c>
      <c r="C73" s="18" t="s">
        <v>181</v>
      </c>
    </row>
    <row r="74" spans="2:3" ht="12.75" customHeight="1" x14ac:dyDescent="0.25">
      <c r="B74" s="17">
        <v>9.68</v>
      </c>
      <c r="C74" s="18" t="s">
        <v>182</v>
      </c>
    </row>
    <row r="75" spans="2:3" ht="12.75" customHeight="1" x14ac:dyDescent="0.25">
      <c r="B75" s="17">
        <v>9.69</v>
      </c>
      <c r="C75" s="18" t="s">
        <v>183</v>
      </c>
    </row>
    <row r="76" spans="2:3" ht="12.75" customHeight="1" x14ac:dyDescent="0.25">
      <c r="B76" s="57" t="s">
        <v>185</v>
      </c>
      <c r="C76" s="18" t="s">
        <v>184</v>
      </c>
    </row>
    <row r="77" spans="2:3" ht="12.75" customHeight="1" x14ac:dyDescent="0.25">
      <c r="B77" s="17">
        <v>9.7100000000000009</v>
      </c>
      <c r="C77" s="18" t="s">
        <v>186</v>
      </c>
    </row>
    <row r="78" spans="2:3" ht="12.75" customHeight="1" x14ac:dyDescent="0.25">
      <c r="B78" s="17">
        <v>9.7200000000000006</v>
      </c>
      <c r="C78" s="18" t="s">
        <v>187</v>
      </c>
    </row>
    <row r="79" spans="2:3" ht="12.75" customHeight="1" x14ac:dyDescent="0.25">
      <c r="B79" s="17">
        <v>9.73</v>
      </c>
      <c r="C79" s="18" t="s">
        <v>188</v>
      </c>
    </row>
    <row r="80" spans="2:3" ht="12.75" customHeight="1" x14ac:dyDescent="0.25">
      <c r="B80" s="17">
        <v>9.74</v>
      </c>
      <c r="C80" s="18" t="s">
        <v>189</v>
      </c>
    </row>
    <row r="81" spans="2:3" ht="12.75" customHeight="1" x14ac:dyDescent="0.25">
      <c r="B81" s="17">
        <v>9.75</v>
      </c>
      <c r="C81" s="18" t="s">
        <v>190</v>
      </c>
    </row>
    <row r="82" spans="2:3" ht="12.75" customHeight="1" x14ac:dyDescent="0.25">
      <c r="B82" s="17">
        <v>9.76</v>
      </c>
      <c r="C82" s="18" t="s">
        <v>191</v>
      </c>
    </row>
    <row r="83" spans="2:3" ht="12.75" customHeight="1" x14ac:dyDescent="0.25">
      <c r="B83" s="17">
        <v>9.77</v>
      </c>
      <c r="C83" s="18" t="s">
        <v>192</v>
      </c>
    </row>
    <row r="84" spans="2:3" ht="12.75" customHeight="1" x14ac:dyDescent="0.25">
      <c r="B84" s="17">
        <v>9.7799999999999994</v>
      </c>
      <c r="C84" s="18" t="s">
        <v>193</v>
      </c>
    </row>
    <row r="85" spans="2:3" x14ac:dyDescent="0.25">
      <c r="B85" s="10"/>
      <c r="C85" s="11"/>
    </row>
    <row r="86" spans="2:3" x14ac:dyDescent="0.25">
      <c r="B86" s="59"/>
      <c r="C86" s="59"/>
    </row>
    <row r="87" spans="2:3" ht="15.75" x14ac:dyDescent="0.25">
      <c r="B87" s="12" t="s">
        <v>95</v>
      </c>
      <c r="C87" s="13"/>
    </row>
    <row r="88" spans="2:3" ht="15.75" x14ac:dyDescent="0.25">
      <c r="B88" s="7"/>
      <c r="C88" s="59"/>
    </row>
    <row r="89" spans="2:3" x14ac:dyDescent="0.25">
      <c r="B89" s="14"/>
      <c r="C89" s="59"/>
    </row>
    <row r="90" spans="2:3" x14ac:dyDescent="0.25">
      <c r="B90" s="14"/>
      <c r="C90" s="59"/>
    </row>
    <row r="91" spans="2:3" ht="15.75" x14ac:dyDescent="0.25">
      <c r="B91" s="15" t="s">
        <v>96</v>
      </c>
      <c r="C91" s="59"/>
    </row>
    <row r="92" spans="2:3" x14ac:dyDescent="0.25">
      <c r="B92" s="16"/>
      <c r="C92" s="16"/>
    </row>
    <row r="93" spans="2:3" ht="21.95" customHeight="1" x14ac:dyDescent="0.25">
      <c r="B93" s="139" t="s">
        <v>97</v>
      </c>
      <c r="C93" s="139"/>
    </row>
    <row r="94" spans="2:3" x14ac:dyDescent="0.25">
      <c r="B94" s="16"/>
      <c r="C94" s="16"/>
    </row>
    <row r="95" spans="2:3" x14ac:dyDescent="0.25">
      <c r="B95" s="16"/>
      <c r="C95" s="16"/>
    </row>
    <row r="96" spans="2:3" x14ac:dyDescent="0.25">
      <c r="B96" s="140" t="s">
        <v>288</v>
      </c>
      <c r="C96" s="140"/>
    </row>
  </sheetData>
  <mergeCells count="2">
    <mergeCell ref="B93:C93"/>
    <mergeCell ref="B96:C96"/>
  </mergeCells>
  <hyperlinks>
    <hyperlink ref="B24:C24" r:id="rId1" display="© Commonwealth of Australia &lt;&lt;yyyy&gt;&gt;" xr:uid="{BC693FA7-D66D-4417-BFBD-A46111E74B7F}"/>
    <hyperlink ref="B87:C87" r:id="rId2" display="More information available from the ABS web site" xr:uid="{2C4EF8E6-D609-4097-80D2-2D7B65C338BF}"/>
    <hyperlink ref="B96:C96" r:id="rId3" display="© Commonwealth of Australia &lt;&lt;yyyy&gt;&gt;" xr:uid="{A8C8CC3E-8870-49CB-83A7-FDF620BC892E}"/>
    <hyperlink ref="B7" location="'Table 9.1'!A1" display="9.1" xr:uid="{F0667ECA-19E5-41B7-8900-72BB3D544601}"/>
    <hyperlink ref="B8" location="'Table 9.2'!A1" display="9.2" xr:uid="{C55608E6-0A08-45EB-8EE3-FEBFF69ACBFA}"/>
    <hyperlink ref="B9" location="'Table 9.3'!A1" display="9.3" xr:uid="{DE35BC2B-A6A0-49B6-97FF-856D5056E8C0}"/>
    <hyperlink ref="B10" location="'Table 9.4'!A1" display="9.4" xr:uid="{E799BDFF-4466-4618-8F79-C6D930497C26}"/>
    <hyperlink ref="B11" location="'Table 9.5'!A1" display="9.5" xr:uid="{CC99F6D2-F04F-4335-A642-15116BB1E151}"/>
    <hyperlink ref="B12" location="'Table 9.6'!A1" display="9.6" xr:uid="{07B38883-5A5E-43D7-AFBA-64747B39305C}"/>
    <hyperlink ref="B13" location="'Table 9.7'!A1" display="9.7" xr:uid="{188C9BCE-28D4-487B-8736-B5973EB4EE98}"/>
    <hyperlink ref="B14" location="'Table 9.8'!A1" display="9.8" xr:uid="{05CA03AE-F2AD-4EFB-8258-50590CFCE3B9}"/>
    <hyperlink ref="B15" location="'Table 9.9'!A1" display="9.9" xr:uid="{3BA065A3-8EFA-4906-AC0C-ED985C2FBCBA}"/>
    <hyperlink ref="B16" location="'Table 9.10'!A1" display="9.10" xr:uid="{A4FDC2BB-60B6-4605-9AA3-C2ADEA5CA87B}"/>
    <hyperlink ref="B17" location="'Table 9.11'!A1" display="9.11" xr:uid="{55A23555-3DDB-4860-9115-18D77DDA64A9}"/>
    <hyperlink ref="B18" location="'Table 9.12'!A1" display="9.12" xr:uid="{27E3B139-F3D9-456C-A30C-A30B225EFFAF}"/>
    <hyperlink ref="B19" location="'Table 9.13'!A1" display="9.13" xr:uid="{EC711D83-84EB-4FCA-9D08-80FAB1457773}"/>
    <hyperlink ref="B20" location="'Table 9.14'!A1" display="9.14" xr:uid="{3471DAF1-F81B-4CFA-B823-DD79BACA5369}"/>
    <hyperlink ref="B21" location="'Table 9.15'!A1" display="9.15" xr:uid="{373FE2B3-9F80-4008-A508-B2F586666EE3}"/>
    <hyperlink ref="B22" location="'Table 9.16'!A1" display="9.16" xr:uid="{17CA7AC7-80A3-4AE4-9B4A-BE4E87643C9A}"/>
    <hyperlink ref="B23" location="'Table 9.17'!A1" display="9.17" xr:uid="{9C88F5A2-5130-449A-8501-B300186857A6}"/>
    <hyperlink ref="B24" location="'Table 9.18'!A1" display="9.18" xr:uid="{0DB88556-9F52-4D52-9826-DCA9C556CC17}"/>
    <hyperlink ref="B25" location="'Table 9.19'!A1" display="9.19" xr:uid="{ED230AD0-D9E4-47FB-8F3A-F340B832F4F6}"/>
    <hyperlink ref="B26" location="'Table 9.20'!A1" display="9.20" xr:uid="{CDC89D60-3CA4-4899-BE95-C376A2C1F273}"/>
    <hyperlink ref="B27" location="'Table 9.21'!A1" display="9.21" xr:uid="{6CE77E5C-B8EB-4932-B23C-76D9EB2B83C6}"/>
    <hyperlink ref="B28" location="'Table 9.22'!A1" display="9.22" xr:uid="{2562315B-1FCE-4A3D-837D-3A84BEDE5E33}"/>
    <hyperlink ref="B29" location="'Table 9.23'!A1" display="9.23" xr:uid="{225511DE-165C-4258-89EB-FA24AE971CA2}"/>
    <hyperlink ref="B30" location="'Table 9.24'!A1" display="9.24" xr:uid="{36185000-0A74-4706-B0E7-B992E9E0020C}"/>
    <hyperlink ref="B31" location="'Table 9.25'!A1" display="9.25" xr:uid="{6630FFDA-2FE3-416E-9A7D-675119615B02}"/>
    <hyperlink ref="B32" location="'Table 9.26'!A1" display="9.26" xr:uid="{28AE3C0F-129A-4A67-AFC3-0558B418B98B}"/>
    <hyperlink ref="B33" location="'Table 9.27'!A1" display="9.27" xr:uid="{5FA8A010-A447-4872-B7C3-A038107680D4}"/>
    <hyperlink ref="B34" location="'Table 9.28'!A1" display="9.28" xr:uid="{C00D68BC-EB27-440C-B5E5-DE31742D3786}"/>
    <hyperlink ref="B35" location="'Table 9.29'!A1" display="9.29" xr:uid="{003CAF2D-906D-487A-AE18-A1502C5F50E1}"/>
    <hyperlink ref="B36" location="'Table 9.30'!A1" display="9.30" xr:uid="{4F0B9292-CA63-4ACB-AB19-20295CC0A75F}"/>
    <hyperlink ref="B37" location="'Table 9.31'!A1" display="9.31" xr:uid="{5FEF1A24-7877-4237-85E0-13936FE4AE2D}"/>
    <hyperlink ref="B38" location="'Table 9.32'!A1" display="9.32" xr:uid="{727C7F02-C849-4384-BAD8-04A65F5C31B8}"/>
    <hyperlink ref="B39" location="'Table 9.33'!A1" display="9.33" xr:uid="{70FA83D3-1D02-490A-A81C-2FBE81F72FD5}"/>
    <hyperlink ref="B40" location="'Table 9.34'!A1" display="9.34" xr:uid="{F5464E85-4400-4EBE-AB7C-292BD038392C}"/>
    <hyperlink ref="B41" location="'Table 9.35'!A1" display="9.35" xr:uid="{EBE8274C-DB8B-4B64-8983-D1AE5BA683CC}"/>
    <hyperlink ref="B42" location="'Table 9.36'!A1" display="9.36" xr:uid="{437F1F1F-269B-4322-BBBD-A7B9DF945559}"/>
    <hyperlink ref="B43" location="'Table 9.37'!A1" display="9.37" xr:uid="{ACDEC6B4-2260-49E4-A83B-36842DB74831}"/>
    <hyperlink ref="B44" location="'Table 9.38'!A1" display="9.38" xr:uid="{2837A790-DA95-4046-B980-702C6076919C}"/>
    <hyperlink ref="B45" location="'Table 9.39'!A1" display="9.39" xr:uid="{F4C5F740-9991-487B-B9CA-18DA992ACF11}"/>
    <hyperlink ref="B46" location="'Table 9.40'!A1" display="9.40" xr:uid="{BC46CF58-9063-49F0-82F0-C9B768EB2E5D}"/>
    <hyperlink ref="B47" location="'Table 9.41'!A1" display="9.41" xr:uid="{BAB9F927-D41C-49F4-BD87-6E66DD68E20D}"/>
    <hyperlink ref="B48" location="'Table 9.42'!A1" display="9.42" xr:uid="{E9BD5549-7F7E-40A4-A441-31DEA9D9D831}"/>
    <hyperlink ref="B49" location="'Table 9.43'!A1" display="9.43" xr:uid="{E8296488-5B6D-485E-8BD5-190061478F19}"/>
    <hyperlink ref="B50" location="'Table 9.44'!A1" display="9.44" xr:uid="{FFE4AF32-DED5-4CB1-8492-56C59A12ACD9}"/>
    <hyperlink ref="B51" location="'Table 9.45'!A1" display="9.45" xr:uid="{58B4BB85-C309-4AE9-A822-D2C50B3E2038}"/>
    <hyperlink ref="B52" location="'Table 9.46'!A1" display="9.46" xr:uid="{84F0CB33-38FF-4B74-9CC9-046A03274C73}"/>
    <hyperlink ref="B53" location="'Table 9.47'!A1" display="9.47" xr:uid="{C8798950-1F51-42ED-AAA1-B27A348E786D}"/>
    <hyperlink ref="B54" location="'Table 9.48'!A1" display="9.48" xr:uid="{99F6DEBD-6AD7-4280-800B-509BFD9C09F2}"/>
    <hyperlink ref="B55" location="'Table 9.49'!A1" display="9.49" xr:uid="{B7D93408-5AFA-4C02-897E-EEF38F26726D}"/>
    <hyperlink ref="B56" location="'Table 9.50'!A1" display="9.50" xr:uid="{8ECA58CE-1B09-4AC0-8F1E-F560E9AD914C}"/>
    <hyperlink ref="B57" location="'Table 9.51'!A1" display="9.51" xr:uid="{1B6B956B-9A98-4D93-96DF-DC3B4CAF7D5E}"/>
    <hyperlink ref="B58" location="'Table 9.52'!A1" display="9.52" xr:uid="{A442BA81-E541-4D5C-809C-BA9D3BADB402}"/>
    <hyperlink ref="B59" location="'Table 9.53'!A1" display="9.53" xr:uid="{73E5B135-7C2D-40C6-B428-0F4A01BDCAE4}"/>
    <hyperlink ref="B60" location="'Table 9.54'!A1" display="9.54" xr:uid="{B7B77BCE-6181-443B-9F6D-BF09F18CAC28}"/>
    <hyperlink ref="B61" location="'Table 9.55'!A1" display="9.55" xr:uid="{FF42121A-3705-4078-A30D-7434D21FAEEB}"/>
    <hyperlink ref="B62" location="'Table 9.56'!A1" display="9.56" xr:uid="{BEBB6EE4-8F7A-456D-A392-D1EFD374FE9C}"/>
    <hyperlink ref="B63" location="'Table 9.57'!A1" display="9.57" xr:uid="{492B769D-5D02-447D-8550-BC908646D232}"/>
    <hyperlink ref="B64" location="'Table 9.58'!A1" display="9.58" xr:uid="{5DE12F93-BAE8-4A85-B54F-4D8DFE4F9D3D}"/>
    <hyperlink ref="B65" location="'Table 9.59'!A1" display="9.59" xr:uid="{D1B67A7B-977C-4C7A-B3CC-8AAFED0B24D4}"/>
    <hyperlink ref="B66" location="'Table 9.60'!A1" display="9.60" xr:uid="{7336429A-DB91-4C80-BAE9-A1929EE41077}"/>
    <hyperlink ref="B67" location="'Table 9.61'!A1" display="9.61" xr:uid="{6A1C5E59-9A6D-41EE-A80F-199F1CA45731}"/>
    <hyperlink ref="B68" location="'Table 9.62'!A1" display="9.62" xr:uid="{019E47BB-83FD-4099-A6CD-0DF1A3E24ED0}"/>
    <hyperlink ref="B69" location="'Table 9.63'!A1" display="9.63" xr:uid="{FE8D3864-9235-4B7B-BFC8-50ABCBEEE1B8}"/>
    <hyperlink ref="B70" location="'Table 9.64'!A1" display="9.64" xr:uid="{0158A6E0-773A-40B6-9D04-2D9F6C942AB5}"/>
    <hyperlink ref="B71" location="'Table 9.65'!A1" display="9.65" xr:uid="{1A8D187F-7612-4BD3-A1EC-651C23B19283}"/>
    <hyperlink ref="B72" location="'Table 9.66'!A1" display="9.66" xr:uid="{B3000DC0-9F42-4A19-9BEA-C27011CF5DC6}"/>
    <hyperlink ref="B73" location="'Table 9.67'!A1" display="9.67" xr:uid="{C218095E-AB49-43A0-BABE-597AEAAE03E3}"/>
    <hyperlink ref="B74" location="'Table 9.68'!A1" display="9.68" xr:uid="{0493FE81-F50D-4BBD-AB55-890F2DD73199}"/>
    <hyperlink ref="B75" location="'Table 9.69'!A1" display="9.69" xr:uid="{753A7A19-629E-4361-888A-FF509901F2ED}"/>
    <hyperlink ref="B76" location="'Table 9.70'!A1" display="9.70" xr:uid="{AE1A3B02-76C3-49FB-8C79-FFC6351F5F2F}"/>
    <hyperlink ref="B77" location="'Table 9.71'!A1" display="9.71" xr:uid="{2CDE03F1-89FA-4DA1-A405-09A069F8825D}"/>
    <hyperlink ref="B78" location="'Table 9.72'!A1" display="9.72" xr:uid="{C823E4C1-9BEE-47CB-BF77-4927E61A543D}"/>
    <hyperlink ref="B79" location="'Table 9.73'!A1" display="9.73" xr:uid="{4989DBAF-F850-4CEC-A930-1C3270281252}"/>
    <hyperlink ref="B80" location="'Table 9.74'!A1" display="9.74" xr:uid="{7065DDC0-7A26-46F5-92F8-0ABDBDE9F8E8}"/>
    <hyperlink ref="B81" location="'Table 9.75'!A1" display="9.75" xr:uid="{783EC97A-E96A-40E5-AFA3-7269E911234D}"/>
    <hyperlink ref="B82" location="'Table 9.76'!A1" display="9.76" xr:uid="{8A7C472D-B9DF-4E49-B631-3258442CBAD0}"/>
    <hyperlink ref="B83" location="'Table 9.77'!A1" display="9.77" xr:uid="{2C4E725A-05E6-450D-B712-1B18C76427ED}"/>
    <hyperlink ref="B84" location="'Table 9.78'!A1" display="9.78" xr:uid="{E0122BD9-1BF7-4160-8FCA-CA2B868D908E}"/>
  </hyperlinks>
  <pageMargins left="0.7" right="0.7" top="0.75" bottom="0.75" header="0.3" footer="0.3"/>
  <pageSetup paperSize="9" orientation="portrait" verticalDpi="0" r:id="rId4"/>
  <drawing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CED85C-67A7-4C3E-A70B-8200198D5135}">
  <sheetPr codeName="Sheet73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117</v>
      </c>
      <c r="T1" s="103"/>
      <c r="U1" s="103"/>
      <c r="V1" s="103"/>
      <c r="W1" s="103"/>
      <c r="X1" s="103"/>
      <c r="Y1" s="104" t="s">
        <v>214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205</v>
      </c>
      <c r="Z2" s="107" t="s">
        <v>282</v>
      </c>
      <c r="AB2" s="143" t="str">
        <f>$Z$2</f>
        <v>2019-20</v>
      </c>
      <c r="AC2" s="143"/>
      <c r="AD2" s="143"/>
      <c r="AE2" s="143"/>
      <c r="AF2" s="143"/>
    </row>
    <row r="3" spans="1:32" ht="15" customHeight="1" x14ac:dyDescent="0.25">
      <c r="A3" s="64" t="s">
        <v>281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117</v>
      </c>
      <c r="Y3" s="109" t="s">
        <v>214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9.9 Bulloo, Queensland,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168</v>
      </c>
      <c r="W4" s="112">
        <v>175</v>
      </c>
      <c r="X4" s="112">
        <v>281</v>
      </c>
      <c r="Y4" s="112">
        <v>255</v>
      </c>
      <c r="Z4" s="112">
        <v>285</v>
      </c>
      <c r="AB4" s="113" t="str">
        <f>TEXT(Z4,"###,###")</f>
        <v>285</v>
      </c>
      <c r="AD4" s="114">
        <f>Z4/Y4-1</f>
        <v>0.11764705882352944</v>
      </c>
      <c r="AF4" s="114">
        <f>Z4/V4-1</f>
        <v>0.6964285714285714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78</v>
      </c>
      <c r="W5" s="112">
        <v>91</v>
      </c>
      <c r="X5" s="112">
        <v>149</v>
      </c>
      <c r="Y5" s="112">
        <v>124</v>
      </c>
      <c r="Z5" s="112">
        <v>153</v>
      </c>
      <c r="AB5" s="113" t="str">
        <f>TEXT(Z5,"###,###")</f>
        <v>153</v>
      </c>
      <c r="AD5" s="114">
        <f t="shared" ref="AD5:AD9" si="0">Z5/Y5-1</f>
        <v>0.2338709677419355</v>
      </c>
      <c r="AF5" s="114">
        <f t="shared" ref="AF5:AF9" si="1">Z5/V5-1</f>
        <v>0.96153846153846145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89</v>
      </c>
      <c r="W6" s="112">
        <v>84</v>
      </c>
      <c r="X6" s="112">
        <v>132</v>
      </c>
      <c r="Y6" s="112">
        <v>130</v>
      </c>
      <c r="Z6" s="112">
        <v>130</v>
      </c>
      <c r="AB6" s="113" t="str">
        <f>TEXT(Z6,"###,###")</f>
        <v>130</v>
      </c>
      <c r="AD6" s="114">
        <f t="shared" si="0"/>
        <v>0</v>
      </c>
      <c r="AF6" s="114">
        <f t="shared" si="1"/>
        <v>0.4606741573033708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119</v>
      </c>
      <c r="W7" s="112">
        <v>127</v>
      </c>
      <c r="X7" s="112">
        <v>192</v>
      </c>
      <c r="Y7" s="112">
        <v>160</v>
      </c>
      <c r="Z7" s="112">
        <v>179</v>
      </c>
      <c r="AB7" s="113" t="str">
        <f>TEXT(Z7,"###,###")</f>
        <v>179</v>
      </c>
      <c r="AD7" s="114">
        <f t="shared" si="0"/>
        <v>0.11874999999999991</v>
      </c>
      <c r="AF7" s="114">
        <f t="shared" si="1"/>
        <v>0.50420168067226889</v>
      </c>
    </row>
    <row r="8" spans="1:32" ht="17.25" customHeight="1" x14ac:dyDescent="0.25">
      <c r="A8" s="68" t="s">
        <v>13</v>
      </c>
      <c r="B8" s="69"/>
      <c r="C8" s="31"/>
      <c r="D8" s="70" t="str">
        <f>AB4</f>
        <v>285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179</v>
      </c>
      <c r="P8" s="71"/>
      <c r="S8" s="111" t="s">
        <v>86</v>
      </c>
      <c r="T8" s="112"/>
      <c r="U8" s="112"/>
      <c r="V8" s="112">
        <v>58560</v>
      </c>
      <c r="W8" s="112">
        <v>58296.06</v>
      </c>
      <c r="X8" s="112">
        <v>50856.15</v>
      </c>
      <c r="Y8" s="112">
        <v>46048</v>
      </c>
      <c r="Z8" s="112">
        <v>48250.53</v>
      </c>
      <c r="AB8" s="113" t="str">
        <f>TEXT(Z8,"$###,###")</f>
        <v>$48,251</v>
      </c>
      <c r="AD8" s="114">
        <f t="shared" si="0"/>
        <v>4.7831176164002676E-2</v>
      </c>
      <c r="AF8" s="114">
        <f t="shared" si="1"/>
        <v>-0.17604969262295089</v>
      </c>
    </row>
    <row r="9" spans="1:32" x14ac:dyDescent="0.25">
      <c r="A9" s="32" t="s">
        <v>15</v>
      </c>
      <c r="B9" s="75"/>
      <c r="C9" s="76"/>
      <c r="D9" s="77">
        <f>AD104</f>
        <v>53.333333333333336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53.631284916201118</v>
      </c>
      <c r="P9" s="78" t="s">
        <v>87</v>
      </c>
      <c r="S9" s="111" t="s">
        <v>7</v>
      </c>
      <c r="T9" s="112"/>
      <c r="U9" s="112"/>
      <c r="V9" s="112">
        <v>6723647</v>
      </c>
      <c r="W9" s="112">
        <v>7649407</v>
      </c>
      <c r="X9" s="112">
        <v>11388889</v>
      </c>
      <c r="Y9" s="112">
        <v>8467744</v>
      </c>
      <c r="Z9" s="112">
        <v>10124579</v>
      </c>
      <c r="AB9" s="113" t="str">
        <f>TEXT(Z9/1000000,"$#,###.0")&amp;" mil"</f>
        <v>$10.1 mil</v>
      </c>
      <c r="AD9" s="114">
        <f t="shared" si="0"/>
        <v>0.19566427610470982</v>
      </c>
      <c r="AF9" s="114">
        <f t="shared" si="1"/>
        <v>0.50581656056601432</v>
      </c>
    </row>
    <row r="10" spans="1:32" x14ac:dyDescent="0.25">
      <c r="A10" s="32" t="s">
        <v>18</v>
      </c>
      <c r="B10" s="75"/>
      <c r="C10" s="76"/>
      <c r="D10" s="77">
        <f>AD105</f>
        <v>32.280701754385966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45.251396648044697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72.625698324022352</v>
      </c>
      <c r="P11" s="78" t="s">
        <v>87</v>
      </c>
      <c r="S11" s="111" t="s">
        <v>30</v>
      </c>
      <c r="T11" s="116"/>
      <c r="U11" s="116"/>
      <c r="V11" s="116">
        <v>138</v>
      </c>
      <c r="W11" s="116">
        <v>149</v>
      </c>
      <c r="X11" s="116">
        <v>225</v>
      </c>
      <c r="Y11" s="116">
        <v>207</v>
      </c>
      <c r="Z11" s="116">
        <v>237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13.966480446927374</v>
      </c>
      <c r="P12" s="78" t="s">
        <v>87</v>
      </c>
      <c r="S12" s="111" t="s">
        <v>31</v>
      </c>
      <c r="T12" s="116"/>
      <c r="U12" s="116"/>
      <c r="V12" s="116">
        <v>27</v>
      </c>
      <c r="W12" s="116">
        <v>26</v>
      </c>
      <c r="X12" s="116">
        <v>62</v>
      </c>
      <c r="Y12" s="116">
        <v>48</v>
      </c>
      <c r="Z12" s="116">
        <v>49</v>
      </c>
    </row>
    <row r="13" spans="1:32" ht="15" customHeight="1" x14ac:dyDescent="0.25">
      <c r="A13" s="32" t="s">
        <v>20</v>
      </c>
      <c r="B13" s="76"/>
      <c r="C13" s="76"/>
      <c r="D13" s="77">
        <f>AD108</f>
        <v>16.140350877192983</v>
      </c>
      <c r="E13" s="78" t="s">
        <v>87</v>
      </c>
      <c r="F13" s="26"/>
      <c r="G13" s="144" t="s">
        <v>286</v>
      </c>
      <c r="H13" s="145"/>
      <c r="I13" s="145"/>
      <c r="J13" s="145"/>
      <c r="K13" s="145"/>
      <c r="L13" s="145"/>
      <c r="M13" s="85"/>
      <c r="N13" s="76"/>
      <c r="O13" s="77">
        <f>T132</f>
        <v>13.966480446927374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13.684210526315791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43.2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44.210526315789473</v>
      </c>
      <c r="E15" s="78" t="s">
        <v>87</v>
      </c>
      <c r="F15" s="26"/>
      <c r="G15" s="35" t="s">
        <v>279</v>
      </c>
      <c r="H15" s="76"/>
      <c r="I15" s="76"/>
      <c r="J15" s="76"/>
      <c r="K15" s="86"/>
      <c r="L15" s="76"/>
      <c r="M15" s="76"/>
      <c r="N15" s="76"/>
      <c r="O15" s="77">
        <f>AB38</f>
        <v>19.774011299435028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67</v>
      </c>
      <c r="Z15" s="116">
        <v>65</v>
      </c>
      <c r="AB15" s="121">
        <f t="shared" ref="AB15:AB34" si="2">IF(Z15="np",0,Z15/$Z$34)</f>
        <v>0.23131672597864769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11.228070175438596</v>
      </c>
      <c r="E16" s="89" t="s">
        <v>87</v>
      </c>
      <c r="F16" s="26"/>
      <c r="G16" s="90" t="s">
        <v>280</v>
      </c>
      <c r="H16" s="37"/>
      <c r="I16" s="37"/>
      <c r="J16" s="37"/>
      <c r="K16" s="38"/>
      <c r="L16" s="37"/>
      <c r="M16" s="37"/>
      <c r="N16" s="37"/>
      <c r="O16" s="88">
        <f>AB37</f>
        <v>80.225988700564983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0</v>
      </c>
      <c r="Z16" s="116">
        <v>0</v>
      </c>
      <c r="AB16" s="121">
        <f t="shared" si="2"/>
        <v>0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10</v>
      </c>
      <c r="Z17" s="116">
        <v>12</v>
      </c>
      <c r="AB17" s="121">
        <f t="shared" si="2"/>
        <v>4.2704626334519574E-2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0</v>
      </c>
      <c r="Z18" s="116">
        <v>0</v>
      </c>
      <c r="AB18" s="121">
        <f t="shared" si="2"/>
        <v>0</v>
      </c>
    </row>
    <row r="19" spans="1:28" x14ac:dyDescent="0.25">
      <c r="A19" s="67" t="str">
        <f>$S$1&amp;" ("&amp;$V$2&amp;" to "&amp;$Z$2&amp;")"</f>
        <v>Bulloo (2015-16 to 2019-20)</v>
      </c>
      <c r="B19" s="67"/>
      <c r="C19" s="67"/>
      <c r="D19" s="67"/>
      <c r="E19" s="67"/>
      <c r="F19" s="67"/>
      <c r="G19" s="67" t="str">
        <f>$S$1&amp;" ("&amp;$V$2&amp;" to "&amp;$Z$2&amp;")"</f>
        <v>Bulloo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5</v>
      </c>
      <c r="Z19" s="116">
        <v>6</v>
      </c>
      <c r="AB19" s="121">
        <f t="shared" si="2"/>
        <v>2.1352313167259787E-2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3</v>
      </c>
      <c r="Z20" s="116">
        <v>8</v>
      </c>
      <c r="AB20" s="121">
        <f t="shared" si="2"/>
        <v>2.8469750889679714E-2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7</v>
      </c>
      <c r="Z21" s="116">
        <v>9</v>
      </c>
      <c r="AB21" s="121">
        <f t="shared" si="2"/>
        <v>3.2028469750889681E-2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0</v>
      </c>
      <c r="Z22" s="116">
        <v>11</v>
      </c>
      <c r="AB22" s="121">
        <f t="shared" si="2"/>
        <v>3.9145907473309607E-2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11</v>
      </c>
      <c r="Z23" s="116">
        <v>12</v>
      </c>
      <c r="AB23" s="121">
        <f t="shared" si="2"/>
        <v>4.2704626334519574E-2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0</v>
      </c>
      <c r="Z24" s="116">
        <v>0</v>
      </c>
      <c r="AB24" s="121">
        <f t="shared" si="2"/>
        <v>0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0</v>
      </c>
      <c r="Z25" s="116">
        <v>4</v>
      </c>
      <c r="AB25" s="121">
        <f t="shared" si="2"/>
        <v>1.4234875444839857E-2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0</v>
      </c>
      <c r="Z26" s="116">
        <v>4</v>
      </c>
      <c r="AB26" s="121">
        <f t="shared" si="2"/>
        <v>1.4234875444839857E-2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11</v>
      </c>
      <c r="Z27" s="116">
        <v>13</v>
      </c>
      <c r="AB27" s="121">
        <f t="shared" si="2"/>
        <v>4.6263345195729534E-2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5</v>
      </c>
      <c r="Z28" s="116">
        <v>12</v>
      </c>
      <c r="AB28" s="121">
        <f t="shared" si="2"/>
        <v>4.2704626334519574E-2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76</v>
      </c>
      <c r="Z29" s="116">
        <v>72</v>
      </c>
      <c r="AB29" s="121">
        <f t="shared" si="2"/>
        <v>0.25622775800711745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16</v>
      </c>
      <c r="Z30" s="116">
        <v>13</v>
      </c>
      <c r="AB30" s="121">
        <f t="shared" si="2"/>
        <v>4.6263345195729534E-2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4</v>
      </c>
      <c r="Z31" s="116">
        <v>3</v>
      </c>
      <c r="AB31" s="121">
        <f t="shared" si="2"/>
        <v>1.0676156583629894E-2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0</v>
      </c>
      <c r="Z32" s="116">
        <v>5</v>
      </c>
      <c r="AB32" s="121">
        <f t="shared" si="2"/>
        <v>1.7793594306049824E-2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4</v>
      </c>
      <c r="Z33" s="116">
        <v>7</v>
      </c>
      <c r="AB33" s="121">
        <f t="shared" si="2"/>
        <v>2.491103202846975E-2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252</v>
      </c>
      <c r="Z34" s="124">
        <v>281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142</v>
      </c>
      <c r="AB37" s="136">
        <f>Z37/Z40*100</f>
        <v>80.225988700564983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35</v>
      </c>
      <c r="AB38" s="136">
        <f>Z38/Z40*100</f>
        <v>19.774011299435028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177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0</v>
      </c>
      <c r="Y44" s="116">
        <v>0</v>
      </c>
      <c r="Z44" s="116">
        <v>0</v>
      </c>
    </row>
    <row r="45" spans="19:32" x14ac:dyDescent="0.25">
      <c r="S45" s="119" t="s">
        <v>38</v>
      </c>
      <c r="T45" s="119"/>
      <c r="U45" s="116"/>
      <c r="V45" s="116">
        <v>0</v>
      </c>
      <c r="W45" s="116">
        <v>0</v>
      </c>
      <c r="X45" s="116">
        <v>6</v>
      </c>
      <c r="Y45" s="116">
        <v>0</v>
      </c>
      <c r="Z45" s="116">
        <v>4</v>
      </c>
    </row>
    <row r="46" spans="19:32" x14ac:dyDescent="0.25">
      <c r="S46" s="119" t="s">
        <v>39</v>
      </c>
      <c r="T46" s="119"/>
      <c r="U46" s="116"/>
      <c r="V46" s="116">
        <v>5</v>
      </c>
      <c r="W46" s="116">
        <v>3</v>
      </c>
      <c r="X46" s="116">
        <v>12</v>
      </c>
      <c r="Y46" s="116">
        <v>15</v>
      </c>
      <c r="Z46" s="116">
        <v>9</v>
      </c>
    </row>
    <row r="47" spans="19:32" x14ac:dyDescent="0.25">
      <c r="S47" s="119" t="s">
        <v>40</v>
      </c>
      <c r="T47" s="119"/>
      <c r="U47" s="116"/>
      <c r="V47" s="116">
        <v>2</v>
      </c>
      <c r="W47" s="116">
        <v>0</v>
      </c>
      <c r="X47" s="116">
        <v>4</v>
      </c>
      <c r="Y47" s="116">
        <v>5</v>
      </c>
      <c r="Z47" s="116">
        <v>11</v>
      </c>
    </row>
    <row r="48" spans="19:32" x14ac:dyDescent="0.25">
      <c r="S48" s="119" t="s">
        <v>41</v>
      </c>
      <c r="T48" s="119"/>
      <c r="U48" s="116"/>
      <c r="V48" s="116">
        <v>8</v>
      </c>
      <c r="W48" s="116">
        <v>4</v>
      </c>
      <c r="X48" s="116">
        <v>9</v>
      </c>
      <c r="Y48" s="116">
        <v>3</v>
      </c>
      <c r="Z48" s="116">
        <v>14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10</v>
      </c>
      <c r="W49" s="116">
        <v>11</v>
      </c>
      <c r="X49" s="116">
        <v>14</v>
      </c>
      <c r="Y49" s="116">
        <v>15</v>
      </c>
      <c r="Z49" s="116">
        <v>12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Bulloo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8</v>
      </c>
      <c r="W50" s="116">
        <v>14</v>
      </c>
      <c r="X50" s="116">
        <v>20</v>
      </c>
      <c r="Y50" s="116">
        <v>13</v>
      </c>
      <c r="Z50" s="116">
        <v>20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5</v>
      </c>
      <c r="W51" s="116">
        <v>13</v>
      </c>
      <c r="X51" s="116">
        <v>20</v>
      </c>
      <c r="Y51" s="116">
        <v>14</v>
      </c>
      <c r="Z51" s="116">
        <v>17</v>
      </c>
    </row>
    <row r="52" spans="1:26" ht="15" customHeight="1" x14ac:dyDescent="0.25">
      <c r="S52" s="119" t="s">
        <v>45</v>
      </c>
      <c r="T52" s="119"/>
      <c r="U52" s="116"/>
      <c r="V52" s="116">
        <v>8</v>
      </c>
      <c r="W52" s="116">
        <v>3</v>
      </c>
      <c r="X52" s="116">
        <v>17</v>
      </c>
      <c r="Y52" s="116">
        <v>17</v>
      </c>
      <c r="Z52" s="116">
        <v>13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11</v>
      </c>
      <c r="W53" s="116">
        <v>4</v>
      </c>
      <c r="X53" s="116">
        <v>12</v>
      </c>
      <c r="Y53" s="116">
        <v>12</v>
      </c>
      <c r="Z53" s="116">
        <v>22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15</v>
      </c>
      <c r="W54" s="116">
        <v>21</v>
      </c>
      <c r="X54" s="116">
        <v>22</v>
      </c>
      <c r="Y54" s="116">
        <v>10</v>
      </c>
      <c r="Z54" s="116">
        <v>14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2</v>
      </c>
      <c r="W55" s="116">
        <v>5</v>
      </c>
      <c r="X55" s="116">
        <v>14</v>
      </c>
      <c r="Y55" s="116">
        <v>18</v>
      </c>
      <c r="Z55" s="116">
        <v>16</v>
      </c>
    </row>
    <row r="56" spans="1:26" ht="15" customHeight="1" x14ac:dyDescent="0.25">
      <c r="S56" s="119" t="s">
        <v>49</v>
      </c>
      <c r="T56" s="119"/>
      <c r="U56" s="116"/>
      <c r="V56" s="116">
        <v>0</v>
      </c>
      <c r="W56" s="116">
        <v>0</v>
      </c>
      <c r="X56" s="116">
        <v>6</v>
      </c>
      <c r="Y56" s="116">
        <v>4</v>
      </c>
      <c r="Z56" s="116">
        <v>9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0</v>
      </c>
      <c r="X57" s="116">
        <v>0</v>
      </c>
      <c r="Y57" s="116">
        <v>5</v>
      </c>
      <c r="Z57" s="116">
        <v>6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0</v>
      </c>
      <c r="W58" s="116">
        <v>0</v>
      </c>
      <c r="X58" s="116">
        <v>0</v>
      </c>
      <c r="Y58" s="116">
        <v>0</v>
      </c>
      <c r="Z58" s="116">
        <v>0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0</v>
      </c>
      <c r="X59" s="116">
        <v>0</v>
      </c>
      <c r="Y59" s="116">
        <v>0</v>
      </c>
      <c r="Z59" s="116">
        <v>0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0</v>
      </c>
      <c r="X60" s="116">
        <v>0</v>
      </c>
      <c r="Y60" s="116">
        <v>0</v>
      </c>
      <c r="Z60" s="116">
        <v>0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74</v>
      </c>
      <c r="W61" s="116">
        <v>91</v>
      </c>
      <c r="X61" s="116">
        <v>151</v>
      </c>
      <c r="Y61" s="116">
        <v>128</v>
      </c>
      <c r="Z61" s="116">
        <v>154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0</v>
      </c>
      <c r="W63" s="116">
        <v>0</v>
      </c>
      <c r="X63" s="116">
        <v>0</v>
      </c>
      <c r="Y63" s="116">
        <v>0</v>
      </c>
      <c r="Z63" s="116">
        <v>0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0</v>
      </c>
      <c r="X64" s="116">
        <v>0</v>
      </c>
      <c r="Y64" s="116">
        <v>0</v>
      </c>
      <c r="Z64" s="116">
        <v>6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Bulloo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2</v>
      </c>
      <c r="W65" s="116">
        <v>6</v>
      </c>
      <c r="X65" s="116">
        <v>10</v>
      </c>
      <c r="Y65" s="116">
        <v>5</v>
      </c>
      <c r="Z65" s="116">
        <v>0</v>
      </c>
    </row>
    <row r="66" spans="1:26" x14ac:dyDescent="0.25">
      <c r="S66" s="119" t="s">
        <v>40</v>
      </c>
      <c r="T66" s="119"/>
      <c r="U66" s="116"/>
      <c r="V66" s="116">
        <v>6</v>
      </c>
      <c r="W66" s="116">
        <v>5</v>
      </c>
      <c r="X66" s="116">
        <v>15</v>
      </c>
      <c r="Y66" s="116">
        <v>14</v>
      </c>
      <c r="Z66" s="116">
        <v>18</v>
      </c>
    </row>
    <row r="67" spans="1:26" x14ac:dyDescent="0.25">
      <c r="S67" s="119" t="s">
        <v>41</v>
      </c>
      <c r="T67" s="119"/>
      <c r="U67" s="116"/>
      <c r="V67" s="116">
        <v>23</v>
      </c>
      <c r="W67" s="116">
        <v>12</v>
      </c>
      <c r="X67" s="116">
        <v>18</v>
      </c>
      <c r="Y67" s="116">
        <v>19</v>
      </c>
      <c r="Z67" s="116">
        <v>26</v>
      </c>
    </row>
    <row r="68" spans="1:26" x14ac:dyDescent="0.25">
      <c r="S68" s="119" t="s">
        <v>42</v>
      </c>
      <c r="T68" s="119"/>
      <c r="U68" s="116"/>
      <c r="V68" s="116">
        <v>6</v>
      </c>
      <c r="W68" s="116">
        <v>8</v>
      </c>
      <c r="X68" s="116">
        <v>13</v>
      </c>
      <c r="Y68" s="116">
        <v>14</v>
      </c>
      <c r="Z68" s="116">
        <v>16</v>
      </c>
    </row>
    <row r="69" spans="1:26" x14ac:dyDescent="0.25">
      <c r="S69" s="119" t="s">
        <v>43</v>
      </c>
      <c r="T69" s="119"/>
      <c r="U69" s="116"/>
      <c r="V69" s="116">
        <v>8</v>
      </c>
      <c r="W69" s="116">
        <v>18</v>
      </c>
      <c r="X69" s="116">
        <v>22</v>
      </c>
      <c r="Y69" s="116">
        <v>24</v>
      </c>
      <c r="Z69" s="116">
        <v>17</v>
      </c>
    </row>
    <row r="70" spans="1:26" x14ac:dyDescent="0.25">
      <c r="S70" s="119" t="s">
        <v>44</v>
      </c>
      <c r="T70" s="119"/>
      <c r="U70" s="116"/>
      <c r="V70" s="116">
        <v>12</v>
      </c>
      <c r="W70" s="116">
        <v>4</v>
      </c>
      <c r="X70" s="116">
        <v>10</v>
      </c>
      <c r="Y70" s="116">
        <v>8</v>
      </c>
      <c r="Z70" s="116">
        <v>12</v>
      </c>
    </row>
    <row r="71" spans="1:26" x14ac:dyDescent="0.25">
      <c r="S71" s="119" t="s">
        <v>45</v>
      </c>
      <c r="T71" s="119"/>
      <c r="U71" s="116"/>
      <c r="V71" s="116">
        <v>0</v>
      </c>
      <c r="W71" s="116">
        <v>7</v>
      </c>
      <c r="X71" s="116">
        <v>9</v>
      </c>
      <c r="Y71" s="116">
        <v>15</v>
      </c>
      <c r="Z71" s="116">
        <v>10</v>
      </c>
    </row>
    <row r="72" spans="1:26" x14ac:dyDescent="0.25">
      <c r="S72" s="119" t="s">
        <v>46</v>
      </c>
      <c r="T72" s="119"/>
      <c r="U72" s="116"/>
      <c r="V72" s="116">
        <v>13</v>
      </c>
      <c r="W72" s="116">
        <v>13</v>
      </c>
      <c r="X72" s="116">
        <v>10</v>
      </c>
      <c r="Y72" s="116">
        <v>11</v>
      </c>
      <c r="Z72" s="116">
        <v>13</v>
      </c>
    </row>
    <row r="73" spans="1:26" x14ac:dyDescent="0.25">
      <c r="S73" s="119" t="s">
        <v>47</v>
      </c>
      <c r="T73" s="119"/>
      <c r="U73" s="116"/>
      <c r="V73" s="116">
        <v>7</v>
      </c>
      <c r="W73" s="116">
        <v>11</v>
      </c>
      <c r="X73" s="116">
        <v>17</v>
      </c>
      <c r="Y73" s="116">
        <v>17</v>
      </c>
      <c r="Z73" s="116">
        <v>9</v>
      </c>
    </row>
    <row r="74" spans="1:26" x14ac:dyDescent="0.25">
      <c r="S74" s="119" t="s">
        <v>48</v>
      </c>
      <c r="T74" s="119"/>
      <c r="U74" s="116"/>
      <c r="V74" s="116">
        <v>0</v>
      </c>
      <c r="W74" s="116">
        <v>0</v>
      </c>
      <c r="X74" s="116">
        <v>11</v>
      </c>
      <c r="Y74" s="116">
        <v>4</v>
      </c>
      <c r="Z74" s="116">
        <v>10</v>
      </c>
    </row>
    <row r="75" spans="1:26" x14ac:dyDescent="0.25">
      <c r="S75" s="119" t="s">
        <v>49</v>
      </c>
      <c r="T75" s="119"/>
      <c r="U75" s="116"/>
      <c r="V75" s="116">
        <v>0</v>
      </c>
      <c r="W75" s="116">
        <v>4</v>
      </c>
      <c r="X75" s="116">
        <v>0</v>
      </c>
      <c r="Y75" s="116">
        <v>0</v>
      </c>
      <c r="Z75" s="116">
        <v>6</v>
      </c>
    </row>
    <row r="76" spans="1:26" x14ac:dyDescent="0.25">
      <c r="S76" s="119" t="s">
        <v>50</v>
      </c>
      <c r="T76" s="119"/>
      <c r="U76" s="116"/>
      <c r="V76" s="116">
        <v>0</v>
      </c>
      <c r="W76" s="116">
        <v>0</v>
      </c>
      <c r="X76" s="116">
        <v>0</v>
      </c>
      <c r="Y76" s="116">
        <v>0</v>
      </c>
      <c r="Z76" s="116">
        <v>0</v>
      </c>
    </row>
    <row r="77" spans="1:26" x14ac:dyDescent="0.25">
      <c r="S77" s="119" t="s">
        <v>51</v>
      </c>
      <c r="T77" s="119"/>
      <c r="U77" s="116"/>
      <c r="V77" s="116">
        <v>0</v>
      </c>
      <c r="W77" s="116">
        <v>0</v>
      </c>
      <c r="X77" s="116">
        <v>0</v>
      </c>
      <c r="Y77" s="116">
        <v>0</v>
      </c>
      <c r="Z77" s="116">
        <v>0</v>
      </c>
    </row>
    <row r="78" spans="1:26" x14ac:dyDescent="0.25">
      <c r="S78" s="119" t="s">
        <v>52</v>
      </c>
      <c r="T78" s="119"/>
      <c r="U78" s="116"/>
      <c r="V78" s="116">
        <v>0</v>
      </c>
      <c r="W78" s="116">
        <v>0</v>
      </c>
      <c r="X78" s="116">
        <v>0</v>
      </c>
      <c r="Y78" s="116">
        <v>0</v>
      </c>
      <c r="Z78" s="116">
        <v>0</v>
      </c>
    </row>
    <row r="79" spans="1:26" x14ac:dyDescent="0.25">
      <c r="S79" s="119" t="s">
        <v>53</v>
      </c>
      <c r="T79" s="119"/>
      <c r="U79" s="116"/>
      <c r="V79" s="116">
        <v>0</v>
      </c>
      <c r="W79" s="116">
        <v>0</v>
      </c>
      <c r="X79" s="116">
        <v>0</v>
      </c>
      <c r="Y79" s="116">
        <v>0</v>
      </c>
      <c r="Z79" s="116">
        <v>0</v>
      </c>
    </row>
    <row r="80" spans="1:26" x14ac:dyDescent="0.25">
      <c r="S80" s="122" t="s">
        <v>54</v>
      </c>
      <c r="T80" s="122"/>
      <c r="U80" s="116"/>
      <c r="V80" s="116">
        <v>88</v>
      </c>
      <c r="W80" s="116">
        <v>84</v>
      </c>
      <c r="X80" s="116">
        <v>134</v>
      </c>
      <c r="Y80" s="116">
        <v>125</v>
      </c>
      <c r="Z80" s="116">
        <v>131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6" t="str">
        <f>S1</f>
        <v>Bulloo</v>
      </c>
      <c r="D83" s="146"/>
      <c r="E83" s="146"/>
      <c r="F83" s="146"/>
      <c r="G83" s="146"/>
      <c r="H83" s="49"/>
      <c r="I83" s="49"/>
      <c r="J83" s="147" t="str">
        <f>'State data for spotlight'!A1</f>
        <v>Queensland</v>
      </c>
      <c r="K83" s="147"/>
      <c r="L83" s="147"/>
      <c r="M83" s="147"/>
      <c r="N83" s="147"/>
      <c r="O83" s="147"/>
      <c r="S83" s="119" t="s">
        <v>57</v>
      </c>
      <c r="T83" s="119"/>
      <c r="U83" s="116"/>
      <c r="V83" s="116">
        <v>7</v>
      </c>
      <c r="W83" s="116">
        <v>6</v>
      </c>
      <c r="X83" s="116">
        <v>13</v>
      </c>
      <c r="Y83" s="116">
        <v>14</v>
      </c>
      <c r="Z83" s="116">
        <v>13</v>
      </c>
      <c r="AD83" s="121"/>
    </row>
    <row r="84" spans="1:30" ht="15" customHeight="1" x14ac:dyDescent="0.25">
      <c r="A84" s="48"/>
      <c r="B84" s="48"/>
      <c r="C84" s="50"/>
      <c r="D84" s="141" t="s">
        <v>0</v>
      </c>
      <c r="E84" s="141"/>
      <c r="F84" s="141" t="s">
        <v>202</v>
      </c>
      <c r="G84" s="141"/>
      <c r="H84" s="50"/>
      <c r="I84" s="50"/>
      <c r="J84" s="50"/>
      <c r="K84" s="50"/>
      <c r="L84" s="141" t="s">
        <v>0</v>
      </c>
      <c r="M84" s="141"/>
      <c r="N84" s="141" t="s">
        <v>202</v>
      </c>
      <c r="O84" s="141"/>
      <c r="S84" s="119" t="s">
        <v>58</v>
      </c>
      <c r="T84" s="119"/>
      <c r="U84" s="116"/>
      <c r="V84" s="116">
        <v>0</v>
      </c>
      <c r="W84" s="116">
        <v>5</v>
      </c>
      <c r="X84" s="116">
        <v>0</v>
      </c>
      <c r="Y84" s="116">
        <v>0</v>
      </c>
      <c r="Z84" s="116">
        <v>3</v>
      </c>
    </row>
    <row r="85" spans="1:30" ht="15" customHeight="1" x14ac:dyDescent="0.25">
      <c r="A85" s="48"/>
      <c r="B85" s="48"/>
      <c r="C85" s="62" t="s">
        <v>1</v>
      </c>
      <c r="D85" s="141" t="s">
        <v>2</v>
      </c>
      <c r="E85" s="141"/>
      <c r="F85" s="141" t="str">
        <f>"since "&amp;$V$2</f>
        <v>since 2015-16</v>
      </c>
      <c r="G85" s="141"/>
      <c r="H85" s="50"/>
      <c r="I85" s="50"/>
      <c r="J85" s="50"/>
      <c r="K85" s="62" t="s">
        <v>1</v>
      </c>
      <c r="L85" s="141" t="s">
        <v>2</v>
      </c>
      <c r="M85" s="141"/>
      <c r="N85" s="141" t="str">
        <f>"since "&amp;$V$2</f>
        <v>since 2015-16</v>
      </c>
      <c r="O85" s="141"/>
      <c r="S85" s="119" t="s">
        <v>197</v>
      </c>
      <c r="T85" s="119"/>
      <c r="U85" s="116"/>
      <c r="V85" s="116">
        <v>10</v>
      </c>
      <c r="W85" s="116">
        <v>6</v>
      </c>
      <c r="X85" s="116">
        <v>15</v>
      </c>
      <c r="Y85" s="116">
        <v>15</v>
      </c>
      <c r="Z85" s="116">
        <v>13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285</v>
      </c>
      <c r="D86" s="100">
        <f t="shared" ref="D86:D91" si="4">AD4</f>
        <v>0.11764705882352944</v>
      </c>
      <c r="E86" s="101">
        <f t="shared" ref="E86:E91" si="5">AD4</f>
        <v>0.11764705882352944</v>
      </c>
      <c r="F86" s="100">
        <f t="shared" ref="F86:F91" si="6">AF4</f>
        <v>0.6964285714285714</v>
      </c>
      <c r="G86" s="101">
        <f t="shared" ref="G86:G91" si="7">AF4</f>
        <v>0.6964285714285714</v>
      </c>
      <c r="H86" s="61"/>
      <c r="I86" s="61"/>
      <c r="J86" s="142" t="str">
        <f>'State data for spotlight'!J4</f>
        <v>4,043,913</v>
      </c>
      <c r="K86" s="142"/>
      <c r="L86" s="100">
        <f>'State data for spotlight'!L4</f>
        <v>-5.435055282670076E-3</v>
      </c>
      <c r="M86" s="101">
        <f>'State data for spotlight'!L4</f>
        <v>-5.435055282670076E-3</v>
      </c>
      <c r="N86" s="100">
        <f>'State data for spotlight'!N4</f>
        <v>7.968076645100175E-2</v>
      </c>
      <c r="O86" s="101">
        <f>'State data for spotlight'!N4</f>
        <v>7.968076645100175E-2</v>
      </c>
      <c r="S86" s="119" t="s">
        <v>198</v>
      </c>
      <c r="T86" s="119"/>
      <c r="U86" s="116"/>
      <c r="V86" s="116">
        <v>0</v>
      </c>
      <c r="W86" s="116">
        <v>4</v>
      </c>
      <c r="X86" s="116">
        <v>0</v>
      </c>
      <c r="Y86" s="116">
        <v>0</v>
      </c>
      <c r="Z86" s="116">
        <v>4</v>
      </c>
    </row>
    <row r="87" spans="1:30" ht="15" customHeight="1" x14ac:dyDescent="0.25">
      <c r="A87" s="102" t="s">
        <v>4</v>
      </c>
      <c r="B87" s="51"/>
      <c r="C87" s="61" t="str">
        <f t="shared" si="3"/>
        <v>153</v>
      </c>
      <c r="D87" s="100">
        <f t="shared" si="4"/>
        <v>0.2338709677419355</v>
      </c>
      <c r="E87" s="101">
        <f t="shared" si="5"/>
        <v>0.2338709677419355</v>
      </c>
      <c r="F87" s="100">
        <f t="shared" si="6"/>
        <v>0.96153846153846145</v>
      </c>
      <c r="G87" s="101">
        <f t="shared" si="7"/>
        <v>0.96153846153846145</v>
      </c>
      <c r="H87" s="61"/>
      <c r="I87" s="61"/>
      <c r="J87" s="142" t="str">
        <f>'State data for spotlight'!J5</f>
        <v>2,078,086</v>
      </c>
      <c r="K87" s="142"/>
      <c r="L87" s="100">
        <f>'State data for spotlight'!L5</f>
        <v>-9.7722570444783718E-3</v>
      </c>
      <c r="M87" s="101">
        <f>'State data for spotlight'!L5</f>
        <v>-9.7722570444783718E-3</v>
      </c>
      <c r="N87" s="100">
        <f>'State data for spotlight'!N5</f>
        <v>6.0267974446456485E-2</v>
      </c>
      <c r="O87" s="101">
        <f>'State data for spotlight'!N5</f>
        <v>6.0267974446456485E-2</v>
      </c>
      <c r="S87" s="119" t="s">
        <v>199</v>
      </c>
      <c r="T87" s="119"/>
      <c r="U87" s="116"/>
      <c r="V87" s="116">
        <v>0</v>
      </c>
      <c r="W87" s="116">
        <v>5</v>
      </c>
      <c r="X87" s="116">
        <v>0</v>
      </c>
      <c r="Y87" s="116">
        <v>0</v>
      </c>
      <c r="Z87" s="116">
        <v>5</v>
      </c>
    </row>
    <row r="88" spans="1:30" ht="15" customHeight="1" x14ac:dyDescent="0.25">
      <c r="A88" s="102" t="s">
        <v>5</v>
      </c>
      <c r="B88" s="51"/>
      <c r="C88" s="61" t="str">
        <f t="shared" si="3"/>
        <v>130</v>
      </c>
      <c r="D88" s="100">
        <f t="shared" si="4"/>
        <v>0</v>
      </c>
      <c r="E88" s="101">
        <f t="shared" si="5"/>
        <v>0</v>
      </c>
      <c r="F88" s="100">
        <f t="shared" si="6"/>
        <v>0.4606741573033708</v>
      </c>
      <c r="G88" s="101">
        <f t="shared" si="7"/>
        <v>0.4606741573033708</v>
      </c>
      <c r="H88" s="61"/>
      <c r="I88" s="61"/>
      <c r="J88" s="142" t="str">
        <f>'State data for spotlight'!J6</f>
        <v>1,965,825</v>
      </c>
      <c r="K88" s="142"/>
      <c r="L88" s="100">
        <f>'State data for spotlight'!L6</f>
        <v>-8.0765919120229235E-4</v>
      </c>
      <c r="M88" s="101">
        <f>'State data for spotlight'!L6</f>
        <v>-8.0765919120229235E-4</v>
      </c>
      <c r="N88" s="100">
        <f>'State data for spotlight'!N6</f>
        <v>0.10099473592536312</v>
      </c>
      <c r="O88" s="101">
        <f>'State data for spotlight'!N6</f>
        <v>0.10099473592536312</v>
      </c>
      <c r="S88" s="119" t="s">
        <v>200</v>
      </c>
      <c r="T88" s="119"/>
      <c r="U88" s="116"/>
      <c r="V88" s="116">
        <v>0</v>
      </c>
      <c r="W88" s="116">
        <v>0</v>
      </c>
      <c r="X88" s="116">
        <v>0</v>
      </c>
      <c r="Y88" s="116">
        <v>0</v>
      </c>
      <c r="Z88" s="116">
        <v>0</v>
      </c>
    </row>
    <row r="89" spans="1:30" ht="15" customHeight="1" x14ac:dyDescent="0.25">
      <c r="A89" s="51" t="s">
        <v>6</v>
      </c>
      <c r="B89" s="51"/>
      <c r="C89" s="61" t="str">
        <f t="shared" si="3"/>
        <v>179</v>
      </c>
      <c r="D89" s="100">
        <f t="shared" si="4"/>
        <v>0.11874999999999991</v>
      </c>
      <c r="E89" s="101">
        <f t="shared" si="5"/>
        <v>0.11874999999999991</v>
      </c>
      <c r="F89" s="100">
        <f t="shared" si="6"/>
        <v>0.50420168067226889</v>
      </c>
      <c r="G89" s="101">
        <f t="shared" si="7"/>
        <v>0.50420168067226889</v>
      </c>
      <c r="H89" s="61"/>
      <c r="I89" s="61"/>
      <c r="J89" s="142" t="str">
        <f>'State data for spotlight'!J7</f>
        <v>2,876,116</v>
      </c>
      <c r="K89" s="142"/>
      <c r="L89" s="100">
        <f>'State data for spotlight'!L7</f>
        <v>1.3469152455414024E-2</v>
      </c>
      <c r="M89" s="101">
        <f>'State data for spotlight'!L7</f>
        <v>1.3469152455414024E-2</v>
      </c>
      <c r="N89" s="100">
        <f>'State data for spotlight'!N7</f>
        <v>8.3508134271230716E-2</v>
      </c>
      <c r="O89" s="101">
        <f>'State data for spotlight'!N7</f>
        <v>8.3508134271230716E-2</v>
      </c>
      <c r="S89" s="119" t="s">
        <v>201</v>
      </c>
      <c r="T89" s="119"/>
      <c r="U89" s="116"/>
      <c r="V89" s="116">
        <v>11</v>
      </c>
      <c r="W89" s="116">
        <v>13</v>
      </c>
      <c r="X89" s="116">
        <v>20</v>
      </c>
      <c r="Y89" s="116">
        <v>17</v>
      </c>
      <c r="Z89" s="116">
        <v>18</v>
      </c>
    </row>
    <row r="90" spans="1:30" ht="15" customHeight="1" x14ac:dyDescent="0.25">
      <c r="A90" s="51" t="s">
        <v>100</v>
      </c>
      <c r="B90" s="51"/>
      <c r="C90" s="61" t="str">
        <f t="shared" si="3"/>
        <v>$48,251</v>
      </c>
      <c r="D90" s="100">
        <f t="shared" si="4"/>
        <v>4.7831176164002676E-2</v>
      </c>
      <c r="E90" s="101">
        <f t="shared" si="5"/>
        <v>4.7831176164002676E-2</v>
      </c>
      <c r="F90" s="100">
        <f t="shared" si="6"/>
        <v>-0.17604969262295089</v>
      </c>
      <c r="G90" s="101">
        <f t="shared" si="7"/>
        <v>-0.17604969262295089</v>
      </c>
      <c r="H90" s="61"/>
      <c r="I90" s="61"/>
      <c r="J90" s="61"/>
      <c r="K90" s="61" t="str">
        <f>'State data for spotlight'!J8</f>
        <v>$45,226</v>
      </c>
      <c r="L90" s="100">
        <f>'State data for spotlight'!L8</f>
        <v>1.6409018426646327E-3</v>
      </c>
      <c r="M90" s="101">
        <f>'State data for spotlight'!L8</f>
        <v>1.6409018426646327E-3</v>
      </c>
      <c r="N90" s="100">
        <f>'State data for spotlight'!N8</f>
        <v>6.7653739613496189E-2</v>
      </c>
      <c r="O90" s="101">
        <f>'State data for spotlight'!N8</f>
        <v>6.7653739613496189E-2</v>
      </c>
      <c r="S90" s="119" t="s">
        <v>59</v>
      </c>
      <c r="T90" s="119"/>
      <c r="U90" s="116"/>
      <c r="V90" s="116">
        <v>19</v>
      </c>
      <c r="W90" s="116">
        <v>16</v>
      </c>
      <c r="X90" s="116">
        <v>22</v>
      </c>
      <c r="Y90" s="116">
        <v>17</v>
      </c>
      <c r="Z90" s="116">
        <v>26</v>
      </c>
    </row>
    <row r="91" spans="1:30" ht="15" customHeight="1" x14ac:dyDescent="0.25">
      <c r="A91" s="51" t="s">
        <v>7</v>
      </c>
      <c r="B91" s="51"/>
      <c r="C91" s="61" t="str">
        <f t="shared" si="3"/>
        <v>$10.1 mil</v>
      </c>
      <c r="D91" s="100">
        <f t="shared" si="4"/>
        <v>0.19566427610470982</v>
      </c>
      <c r="E91" s="101">
        <f t="shared" si="5"/>
        <v>0.19566427610470982</v>
      </c>
      <c r="F91" s="100">
        <f t="shared" si="6"/>
        <v>0.50581656056601432</v>
      </c>
      <c r="G91" s="101">
        <f t="shared" si="7"/>
        <v>0.50581656056601432</v>
      </c>
      <c r="H91" s="61"/>
      <c r="I91" s="61"/>
      <c r="J91" s="61"/>
      <c r="K91" s="61" t="str">
        <f>'State data for spotlight'!J9</f>
        <v>$174.8 bil</v>
      </c>
      <c r="L91" s="100">
        <f>'State data for spotlight'!L9</f>
        <v>4.1540468779463158E-2</v>
      </c>
      <c r="M91" s="101">
        <f>'State data for spotlight'!L9</f>
        <v>4.1540468779463158E-2</v>
      </c>
      <c r="N91" s="100">
        <f>'State data for spotlight'!N9</f>
        <v>0.18082674757676354</v>
      </c>
      <c r="O91" s="101">
        <f>'State data for spotlight'!N9</f>
        <v>0.18082674757676354</v>
      </c>
      <c r="S91" s="122" t="s">
        <v>54</v>
      </c>
      <c r="T91" s="122"/>
      <c r="U91" s="116"/>
      <c r="V91" s="116">
        <v>56</v>
      </c>
      <c r="W91" s="116">
        <v>66</v>
      </c>
      <c r="X91" s="116">
        <v>102</v>
      </c>
      <c r="Y91" s="116">
        <v>80</v>
      </c>
      <c r="Z91" s="116">
        <v>98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203</v>
      </c>
      <c r="S93" s="119" t="s">
        <v>57</v>
      </c>
      <c r="T93" s="119"/>
      <c r="U93" s="116"/>
      <c r="V93" s="116">
        <v>9</v>
      </c>
      <c r="W93" s="116">
        <v>0</v>
      </c>
      <c r="X93" s="116">
        <v>11</v>
      </c>
      <c r="Y93" s="116">
        <v>5</v>
      </c>
      <c r="Z93" s="116">
        <v>6</v>
      </c>
    </row>
    <row r="94" spans="1:30" ht="15" customHeight="1" x14ac:dyDescent="0.25">
      <c r="A94" s="60" t="s">
        <v>204</v>
      </c>
      <c r="S94" s="119" t="s">
        <v>58</v>
      </c>
      <c r="T94" s="119"/>
      <c r="U94" s="116"/>
      <c r="V94" s="116">
        <v>4</v>
      </c>
      <c r="W94" s="116">
        <v>9</v>
      </c>
      <c r="X94" s="116">
        <v>4</v>
      </c>
      <c r="Y94" s="116">
        <v>7</v>
      </c>
      <c r="Z94" s="116">
        <v>7</v>
      </c>
    </row>
    <row r="95" spans="1:30" ht="15" customHeight="1" x14ac:dyDescent="0.25">
      <c r="A95" s="138" t="s">
        <v>287</v>
      </c>
      <c r="S95" s="119" t="s">
        <v>197</v>
      </c>
      <c r="T95" s="119"/>
      <c r="U95" s="116"/>
      <c r="V95" s="116">
        <v>2</v>
      </c>
      <c r="W95" s="116">
        <v>6</v>
      </c>
      <c r="X95" s="116">
        <v>7</v>
      </c>
      <c r="Y95" s="116">
        <v>7</v>
      </c>
      <c r="Z95" s="116">
        <v>6</v>
      </c>
    </row>
    <row r="96" spans="1:30" ht="15" customHeight="1" x14ac:dyDescent="0.25">
      <c r="A96" s="19" t="s">
        <v>278</v>
      </c>
      <c r="S96" s="119" t="s">
        <v>198</v>
      </c>
      <c r="T96" s="119"/>
      <c r="U96" s="116"/>
      <c r="V96" s="116">
        <v>8</v>
      </c>
      <c r="W96" s="116">
        <v>6</v>
      </c>
      <c r="X96" s="116">
        <v>12</v>
      </c>
      <c r="Y96" s="116">
        <v>8</v>
      </c>
      <c r="Z96" s="116">
        <v>13</v>
      </c>
    </row>
    <row r="97" spans="1:32" ht="15" customHeight="1" x14ac:dyDescent="0.25">
      <c r="S97" s="119" t="s">
        <v>199</v>
      </c>
      <c r="T97" s="119"/>
      <c r="U97" s="116"/>
      <c r="V97" s="116">
        <v>18</v>
      </c>
      <c r="W97" s="116">
        <v>21</v>
      </c>
      <c r="X97" s="116">
        <v>21</v>
      </c>
      <c r="Y97" s="116">
        <v>23</v>
      </c>
      <c r="Z97" s="116">
        <v>25</v>
      </c>
    </row>
    <row r="98" spans="1:32" ht="15" customHeight="1" x14ac:dyDescent="0.25">
      <c r="S98" s="119" t="s">
        <v>200</v>
      </c>
      <c r="T98" s="119"/>
      <c r="U98" s="116"/>
      <c r="V98" s="116">
        <v>0</v>
      </c>
      <c r="W98" s="116">
        <v>0</v>
      </c>
      <c r="X98" s="116">
        <v>0</v>
      </c>
      <c r="Y98" s="116">
        <v>0</v>
      </c>
      <c r="Z98" s="116">
        <v>0</v>
      </c>
    </row>
    <row r="99" spans="1:32" ht="15" customHeight="1" x14ac:dyDescent="0.25">
      <c r="S99" s="119" t="s">
        <v>201</v>
      </c>
      <c r="T99" s="119"/>
      <c r="U99" s="116"/>
      <c r="V99" s="116">
        <v>0</v>
      </c>
      <c r="W99" s="116">
        <v>0</v>
      </c>
      <c r="X99" s="116">
        <v>0</v>
      </c>
      <c r="Y99" s="116">
        <v>0</v>
      </c>
      <c r="Z99" s="116">
        <v>0</v>
      </c>
    </row>
    <row r="100" spans="1:32" ht="15" customHeight="1" x14ac:dyDescent="0.25">
      <c r="S100" s="119" t="s">
        <v>59</v>
      </c>
      <c r="T100" s="119"/>
      <c r="U100" s="116"/>
      <c r="V100" s="116">
        <v>0</v>
      </c>
      <c r="W100" s="116">
        <v>3</v>
      </c>
      <c r="X100" s="116">
        <v>9</v>
      </c>
      <c r="Y100" s="116">
        <v>11</v>
      </c>
      <c r="Z100" s="116">
        <v>15</v>
      </c>
    </row>
    <row r="101" spans="1:32" x14ac:dyDescent="0.25">
      <c r="A101" s="20"/>
      <c r="S101" s="122" t="s">
        <v>54</v>
      </c>
      <c r="T101" s="122"/>
      <c r="U101" s="116"/>
      <c r="V101" s="116">
        <v>63</v>
      </c>
      <c r="W101" s="116">
        <v>61</v>
      </c>
      <c r="X101" s="116">
        <v>94</v>
      </c>
      <c r="Y101" s="116">
        <v>80</v>
      </c>
      <c r="Z101" s="116">
        <v>84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205</v>
      </c>
      <c r="Z103" s="110" t="s">
        <v>282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69</v>
      </c>
      <c r="W104" s="116">
        <v>60</v>
      </c>
      <c r="X104" s="116">
        <v>129</v>
      </c>
      <c r="Y104" s="116">
        <v>112</v>
      </c>
      <c r="Z104" s="116">
        <v>152</v>
      </c>
      <c r="AB104" s="113" t="str">
        <f>TEXT(Z104,"###,###")</f>
        <v>152</v>
      </c>
      <c r="AD104" s="134">
        <f>Z104/($Z$4)*100</f>
        <v>53.333333333333336</v>
      </c>
      <c r="AF104" s="113"/>
    </row>
    <row r="105" spans="1:32" x14ac:dyDescent="0.25">
      <c r="S105" s="119" t="s">
        <v>18</v>
      </c>
      <c r="T105" s="119"/>
      <c r="U105" s="116"/>
      <c r="V105" s="116">
        <v>78</v>
      </c>
      <c r="W105" s="116">
        <v>93</v>
      </c>
      <c r="X105" s="116">
        <v>103</v>
      </c>
      <c r="Y105" s="116">
        <v>94</v>
      </c>
      <c r="Z105" s="116">
        <v>92</v>
      </c>
      <c r="AB105" s="113" t="str">
        <f>TEXT(Z105,"###,###")</f>
        <v>92</v>
      </c>
      <c r="AD105" s="134">
        <f>Z105/($Z$4)*100</f>
        <v>32.280701754385966</v>
      </c>
      <c r="AF105" s="113"/>
    </row>
    <row r="106" spans="1:32" x14ac:dyDescent="0.25">
      <c r="S106" s="122" t="s">
        <v>54</v>
      </c>
      <c r="T106" s="122"/>
      <c r="U106" s="124"/>
      <c r="V106" s="124">
        <v>147</v>
      </c>
      <c r="W106" s="124">
        <v>153</v>
      </c>
      <c r="X106" s="124">
        <v>232</v>
      </c>
      <c r="Y106" s="124">
        <v>206</v>
      </c>
      <c r="Z106" s="124">
        <v>244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37</v>
      </c>
      <c r="W108" s="116">
        <v>29</v>
      </c>
      <c r="X108" s="116">
        <v>40</v>
      </c>
      <c r="Y108" s="116">
        <v>42</v>
      </c>
      <c r="Z108" s="116">
        <v>46</v>
      </c>
      <c r="AB108" s="113" t="str">
        <f>TEXT(Z108,"###,###")</f>
        <v>46</v>
      </c>
      <c r="AD108" s="134">
        <f>Z108/($Z$4)*100</f>
        <v>16.140350877192983</v>
      </c>
      <c r="AF108" s="113"/>
    </row>
    <row r="109" spans="1:32" x14ac:dyDescent="0.25">
      <c r="S109" s="119" t="s">
        <v>21</v>
      </c>
      <c r="T109" s="119"/>
      <c r="U109" s="116"/>
      <c r="V109" s="116">
        <v>10</v>
      </c>
      <c r="W109" s="116">
        <v>23</v>
      </c>
      <c r="X109" s="116">
        <v>35</v>
      </c>
      <c r="Y109" s="116">
        <v>22</v>
      </c>
      <c r="Z109" s="116">
        <v>39</v>
      </c>
      <c r="AB109" s="113" t="str">
        <f>TEXT(Z109,"###,###")</f>
        <v>39</v>
      </c>
      <c r="AD109" s="134">
        <f>Z109/($Z$4)*100</f>
        <v>13.684210526315791</v>
      </c>
      <c r="AF109" s="113"/>
    </row>
    <row r="110" spans="1:32" x14ac:dyDescent="0.25">
      <c r="S110" s="119" t="s">
        <v>22</v>
      </c>
      <c r="T110" s="119"/>
      <c r="U110" s="116"/>
      <c r="V110" s="116">
        <v>77</v>
      </c>
      <c r="W110" s="116">
        <v>69</v>
      </c>
      <c r="X110" s="116">
        <v>107</v>
      </c>
      <c r="Y110" s="116">
        <v>111</v>
      </c>
      <c r="Z110" s="116">
        <v>126</v>
      </c>
      <c r="AB110" s="113" t="str">
        <f>TEXT(Z110,"###,###")</f>
        <v>126</v>
      </c>
      <c r="AD110" s="134">
        <f>Z110/($Z$4)*100</f>
        <v>44.210526315789473</v>
      </c>
      <c r="AF110" s="113"/>
    </row>
    <row r="111" spans="1:32" x14ac:dyDescent="0.25">
      <c r="S111" s="119" t="s">
        <v>23</v>
      </c>
      <c r="T111" s="119"/>
      <c r="U111" s="116"/>
      <c r="V111" s="116">
        <v>25</v>
      </c>
      <c r="W111" s="116">
        <v>32</v>
      </c>
      <c r="X111" s="116">
        <v>42</v>
      </c>
      <c r="Y111" s="116">
        <v>36</v>
      </c>
      <c r="Z111" s="116">
        <v>32</v>
      </c>
      <c r="AB111" s="113" t="str">
        <f>TEXT(Z111,"###,###")</f>
        <v>32</v>
      </c>
      <c r="AD111" s="134">
        <f>Z111/($Z$4)*100</f>
        <v>11.228070175438596</v>
      </c>
      <c r="AF111" s="113"/>
    </row>
    <row r="112" spans="1:32" x14ac:dyDescent="0.25">
      <c r="S112" s="122" t="s">
        <v>54</v>
      </c>
      <c r="T112" s="122"/>
      <c r="U112" s="116"/>
      <c r="V112" s="116">
        <v>165</v>
      </c>
      <c r="W112" s="116">
        <v>175</v>
      </c>
      <c r="X112" s="116">
        <v>282</v>
      </c>
      <c r="Y112" s="116">
        <v>254</v>
      </c>
      <c r="Z112" s="116">
        <v>282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43.11</v>
      </c>
      <c r="W118" s="135">
        <v>42.76</v>
      </c>
      <c r="X118" s="135">
        <v>43</v>
      </c>
      <c r="Y118" s="135">
        <v>43.42</v>
      </c>
      <c r="Z118" s="135">
        <v>43.24</v>
      </c>
      <c r="AB118" s="113" t="str">
        <f>TEXT(Z118,"##.0")</f>
        <v>43.2</v>
      </c>
    </row>
    <row r="120" spans="19:32" x14ac:dyDescent="0.25">
      <c r="S120" s="105" t="s">
        <v>102</v>
      </c>
      <c r="T120" s="116"/>
      <c r="U120" s="116"/>
      <c r="V120" s="116">
        <v>95</v>
      </c>
      <c r="W120" s="116">
        <v>101</v>
      </c>
      <c r="X120" s="116">
        <v>132</v>
      </c>
      <c r="Y120" s="116">
        <v>111</v>
      </c>
      <c r="Z120" s="116">
        <v>130</v>
      </c>
      <c r="AB120" s="113" t="str">
        <f>TEXT(Z120,"###,###")</f>
        <v>130</v>
      </c>
    </row>
    <row r="121" spans="19:32" x14ac:dyDescent="0.25">
      <c r="S121" s="105" t="s">
        <v>103</v>
      </c>
      <c r="T121" s="116"/>
      <c r="U121" s="116"/>
      <c r="V121" s="116">
        <v>10</v>
      </c>
      <c r="W121" s="116">
        <v>13</v>
      </c>
      <c r="X121" s="116">
        <v>26</v>
      </c>
      <c r="Y121" s="116">
        <v>21</v>
      </c>
      <c r="Z121" s="116">
        <v>25</v>
      </c>
      <c r="AB121" s="113" t="str">
        <f>TEXT(Z121,"###,###")</f>
        <v>25</v>
      </c>
    </row>
    <row r="122" spans="19:32" x14ac:dyDescent="0.25">
      <c r="S122" s="105" t="s">
        <v>104</v>
      </c>
      <c r="T122" s="116"/>
      <c r="U122" s="116"/>
      <c r="V122" s="116">
        <v>12</v>
      </c>
      <c r="W122" s="116">
        <v>13</v>
      </c>
      <c r="X122" s="116">
        <v>33</v>
      </c>
      <c r="Y122" s="116">
        <v>29</v>
      </c>
      <c r="Z122" s="116">
        <v>25</v>
      </c>
      <c r="AB122" s="113" t="str">
        <f>TEXT(Z122,"###,###")</f>
        <v>25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107</v>
      </c>
      <c r="W124" s="116">
        <v>114</v>
      </c>
      <c r="X124" s="116">
        <v>165</v>
      </c>
      <c r="Y124" s="116">
        <v>140</v>
      </c>
      <c r="Z124" s="116">
        <v>155</v>
      </c>
      <c r="AB124" s="113" t="str">
        <f>TEXT(Z124,"###,###")</f>
        <v>155</v>
      </c>
      <c r="AD124" s="131">
        <f>Z124/$Z$7*100</f>
        <v>86.592178770949729</v>
      </c>
    </row>
    <row r="125" spans="19:32" x14ac:dyDescent="0.25">
      <c r="S125" s="105" t="s">
        <v>106</v>
      </c>
      <c r="T125" s="116"/>
      <c r="U125" s="116"/>
      <c r="V125" s="116">
        <v>22</v>
      </c>
      <c r="W125" s="116">
        <v>26</v>
      </c>
      <c r="X125" s="116">
        <v>59</v>
      </c>
      <c r="Y125" s="116">
        <v>50</v>
      </c>
      <c r="Z125" s="116">
        <v>50</v>
      </c>
      <c r="AB125" s="113" t="str">
        <f>TEXT(Z125,"###,###")</f>
        <v>50</v>
      </c>
      <c r="AD125" s="131">
        <f>Z125/$Z$7*100</f>
        <v>27.932960893854748</v>
      </c>
    </row>
    <row r="127" spans="19:32" x14ac:dyDescent="0.25">
      <c r="S127" s="105" t="s">
        <v>107</v>
      </c>
      <c r="T127" s="116"/>
      <c r="U127" s="116"/>
      <c r="V127" s="116">
        <v>59</v>
      </c>
      <c r="W127" s="116">
        <v>66</v>
      </c>
      <c r="X127" s="116">
        <v>103</v>
      </c>
      <c r="Y127" s="116">
        <v>82</v>
      </c>
      <c r="Z127" s="116">
        <v>96</v>
      </c>
      <c r="AB127" s="113" t="str">
        <f>TEXT(Z127,"###,###")</f>
        <v>96</v>
      </c>
      <c r="AD127" s="131">
        <f>Z127/$Z$7*100</f>
        <v>53.631284916201118</v>
      </c>
    </row>
    <row r="128" spans="19:32" x14ac:dyDescent="0.25">
      <c r="S128" s="105" t="s">
        <v>108</v>
      </c>
      <c r="T128" s="116"/>
      <c r="U128" s="116"/>
      <c r="V128" s="116">
        <v>62</v>
      </c>
      <c r="W128" s="116">
        <v>61</v>
      </c>
      <c r="X128" s="116">
        <v>89</v>
      </c>
      <c r="Y128" s="116">
        <v>76</v>
      </c>
      <c r="Z128" s="116">
        <v>81</v>
      </c>
      <c r="AB128" s="113" t="str">
        <f>TEXT(Z128,"###,###")</f>
        <v>81</v>
      </c>
      <c r="AD128" s="131">
        <f>Z128/$Z$7*100</f>
        <v>45.251396648044697</v>
      </c>
    </row>
    <row r="130" spans="19:20" x14ac:dyDescent="0.25">
      <c r="S130" s="105" t="s">
        <v>283</v>
      </c>
      <c r="T130" s="131">
        <v>72.625698324022352</v>
      </c>
    </row>
    <row r="131" spans="19:20" x14ac:dyDescent="0.25">
      <c r="S131" s="105" t="s">
        <v>284</v>
      </c>
      <c r="T131" s="131">
        <v>13.966480446927374</v>
      </c>
    </row>
    <row r="132" spans="19:20" x14ac:dyDescent="0.25">
      <c r="S132" s="105" t="s">
        <v>285</v>
      </c>
      <c r="T132" s="131">
        <v>13.966480446927374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C06FA267-CF95-4923-868C-EEFDD760EDA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09DFCF77-B8A5-41D1-97CC-41FDD0F444D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DB05486D-6D12-4B47-BF27-9707858B2BE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91E1AD8C-3415-459B-9FA9-F3BD6D16AB7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EEE8E5-8A5F-48A5-A623-C03253D018FB}">
  <sheetPr codeName="Sheet74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118</v>
      </c>
      <c r="T1" s="103"/>
      <c r="U1" s="103"/>
      <c r="V1" s="103"/>
      <c r="W1" s="103"/>
      <c r="X1" s="103"/>
      <c r="Y1" s="104" t="s">
        <v>119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205</v>
      </c>
      <c r="Z2" s="107" t="s">
        <v>282</v>
      </c>
      <c r="AB2" s="143" t="str">
        <f>$Z$2</f>
        <v>2019-20</v>
      </c>
      <c r="AC2" s="143"/>
      <c r="AD2" s="143"/>
      <c r="AE2" s="143"/>
      <c r="AF2" s="143"/>
    </row>
    <row r="3" spans="1:32" ht="15" customHeight="1" x14ac:dyDescent="0.25">
      <c r="A3" s="64" t="s">
        <v>281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118</v>
      </c>
      <c r="Y3" s="109" t="s">
        <v>119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9.10 Bundaberg, Queensland,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65235</v>
      </c>
      <c r="W4" s="112">
        <v>68079</v>
      </c>
      <c r="X4" s="112">
        <v>69934</v>
      </c>
      <c r="Y4" s="112">
        <v>71930</v>
      </c>
      <c r="Z4" s="112">
        <v>71698</v>
      </c>
      <c r="AB4" s="113" t="str">
        <f>TEXT(Z4,"###,###")</f>
        <v>71,698</v>
      </c>
      <c r="AD4" s="114">
        <f>Z4/Y4-1</f>
        <v>-3.2253579869316873E-3</v>
      </c>
      <c r="AF4" s="114">
        <f>Z4/V4-1</f>
        <v>9.9072583735724695E-2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34755</v>
      </c>
      <c r="W5" s="112">
        <v>36567</v>
      </c>
      <c r="X5" s="112">
        <v>37187</v>
      </c>
      <c r="Y5" s="112">
        <v>37680</v>
      </c>
      <c r="Z5" s="112">
        <v>37154</v>
      </c>
      <c r="AB5" s="113" t="str">
        <f>TEXT(Z5,"###,###")</f>
        <v>37,154</v>
      </c>
      <c r="AD5" s="114">
        <f t="shared" ref="AD5:AD9" si="0">Z5/Y5-1</f>
        <v>-1.395966029723994E-2</v>
      </c>
      <c r="AF5" s="114">
        <f t="shared" ref="AF5:AF9" si="1">Z5/V5-1</f>
        <v>6.9026039418788709E-2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30479</v>
      </c>
      <c r="W6" s="112">
        <v>31512</v>
      </c>
      <c r="X6" s="112">
        <v>32745</v>
      </c>
      <c r="Y6" s="112">
        <v>34248</v>
      </c>
      <c r="Z6" s="112">
        <v>34546</v>
      </c>
      <c r="AB6" s="113" t="str">
        <f>TEXT(Z6,"###,###")</f>
        <v>34,546</v>
      </c>
      <c r="AD6" s="114">
        <f t="shared" si="0"/>
        <v>8.7012380284980928E-3</v>
      </c>
      <c r="AF6" s="114">
        <f t="shared" si="1"/>
        <v>0.13343613635617957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45400</v>
      </c>
      <c r="W7" s="112">
        <v>46285</v>
      </c>
      <c r="X7" s="112">
        <v>47842</v>
      </c>
      <c r="Y7" s="112">
        <v>48891</v>
      </c>
      <c r="Z7" s="112">
        <v>49105</v>
      </c>
      <c r="AB7" s="113" t="str">
        <f>TEXT(Z7,"###,###")</f>
        <v>49,105</v>
      </c>
      <c r="AD7" s="114">
        <f t="shared" si="0"/>
        <v>4.377083716839536E-3</v>
      </c>
      <c r="AF7" s="114">
        <f t="shared" si="1"/>
        <v>8.1607929515418398E-2</v>
      </c>
    </row>
    <row r="8" spans="1:32" ht="17.25" customHeight="1" x14ac:dyDescent="0.25">
      <c r="A8" s="68" t="s">
        <v>13</v>
      </c>
      <c r="B8" s="69"/>
      <c r="C8" s="31"/>
      <c r="D8" s="70" t="str">
        <f>AB4</f>
        <v>71,698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49,105</v>
      </c>
      <c r="P8" s="71"/>
      <c r="S8" s="111" t="s">
        <v>86</v>
      </c>
      <c r="T8" s="112"/>
      <c r="U8" s="112"/>
      <c r="V8" s="112">
        <v>34482</v>
      </c>
      <c r="W8" s="112">
        <v>35174</v>
      </c>
      <c r="X8" s="112">
        <v>36253.54</v>
      </c>
      <c r="Y8" s="112">
        <v>36475.129999999997</v>
      </c>
      <c r="Z8" s="112">
        <v>36865</v>
      </c>
      <c r="AB8" s="113" t="str">
        <f>TEXT(Z8,"$###,###")</f>
        <v>$36,865</v>
      </c>
      <c r="AD8" s="114">
        <f t="shared" si="0"/>
        <v>1.0688652788900299E-2</v>
      </c>
      <c r="AF8" s="114">
        <f t="shared" si="1"/>
        <v>6.9108520387448413E-2</v>
      </c>
    </row>
    <row r="9" spans="1:32" x14ac:dyDescent="0.25">
      <c r="A9" s="32" t="s">
        <v>15</v>
      </c>
      <c r="B9" s="75"/>
      <c r="C9" s="76"/>
      <c r="D9" s="77">
        <f>AD104</f>
        <v>76.01746213283495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51.634253131045718</v>
      </c>
      <c r="P9" s="78" t="s">
        <v>87</v>
      </c>
      <c r="S9" s="111" t="s">
        <v>7</v>
      </c>
      <c r="T9" s="112"/>
      <c r="U9" s="112"/>
      <c r="V9" s="112">
        <v>2031813903</v>
      </c>
      <c r="W9" s="112">
        <v>2101952344</v>
      </c>
      <c r="X9" s="112">
        <v>2220485077</v>
      </c>
      <c r="Y9" s="112">
        <v>2313837637</v>
      </c>
      <c r="Z9" s="112">
        <v>2413981381</v>
      </c>
      <c r="AB9" s="113" t="str">
        <f>TEXT(Z9/1000000,"$#,###.0")&amp;" mil"</f>
        <v>$2,414.0 mil</v>
      </c>
      <c r="AD9" s="114">
        <f t="shared" si="0"/>
        <v>4.3280367817787324E-2</v>
      </c>
      <c r="AF9" s="114">
        <f t="shared" si="1"/>
        <v>0.18809177230046736</v>
      </c>
    </row>
    <row r="10" spans="1:32" x14ac:dyDescent="0.25">
      <c r="A10" s="32" t="s">
        <v>18</v>
      </c>
      <c r="B10" s="75"/>
      <c r="C10" s="76"/>
      <c r="D10" s="77">
        <f>AD105</f>
        <v>15.946051493765518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48.361673963954793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85.302922309337134</v>
      </c>
      <c r="P11" s="78" t="s">
        <v>87</v>
      </c>
      <c r="S11" s="111" t="s">
        <v>30</v>
      </c>
      <c r="T11" s="116"/>
      <c r="U11" s="116"/>
      <c r="V11" s="116">
        <v>58253</v>
      </c>
      <c r="W11" s="116">
        <v>60898</v>
      </c>
      <c r="X11" s="116">
        <v>62702</v>
      </c>
      <c r="Y11" s="116">
        <v>64810</v>
      </c>
      <c r="Z11" s="116">
        <v>64488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8.213012931473374</v>
      </c>
      <c r="P12" s="78" t="s">
        <v>87</v>
      </c>
      <c r="S12" s="111" t="s">
        <v>31</v>
      </c>
      <c r="T12" s="116"/>
      <c r="U12" s="116"/>
      <c r="V12" s="116">
        <v>6985</v>
      </c>
      <c r="W12" s="116">
        <v>7181</v>
      </c>
      <c r="X12" s="116">
        <v>7232</v>
      </c>
      <c r="Y12" s="116">
        <v>7117</v>
      </c>
      <c r="Z12" s="116">
        <v>7215</v>
      </c>
    </row>
    <row r="13" spans="1:32" ht="15" customHeight="1" x14ac:dyDescent="0.25">
      <c r="A13" s="32" t="s">
        <v>20</v>
      </c>
      <c r="B13" s="76"/>
      <c r="C13" s="76"/>
      <c r="D13" s="77">
        <f>AD108</f>
        <v>14.005969483109709</v>
      </c>
      <c r="E13" s="78" t="s">
        <v>87</v>
      </c>
      <c r="F13" s="26"/>
      <c r="G13" s="144" t="s">
        <v>286</v>
      </c>
      <c r="H13" s="145"/>
      <c r="I13" s="145"/>
      <c r="J13" s="145"/>
      <c r="K13" s="145"/>
      <c r="L13" s="145"/>
      <c r="M13" s="85"/>
      <c r="N13" s="76"/>
      <c r="O13" s="77">
        <f>T132</f>
        <v>6.477955401690255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15.994867360316883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41.4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26.320120505453431</v>
      </c>
      <c r="E15" s="78" t="s">
        <v>87</v>
      </c>
      <c r="F15" s="26"/>
      <c r="G15" s="35" t="s">
        <v>279</v>
      </c>
      <c r="H15" s="76"/>
      <c r="I15" s="76"/>
      <c r="J15" s="76"/>
      <c r="K15" s="86"/>
      <c r="L15" s="76"/>
      <c r="M15" s="76"/>
      <c r="N15" s="76"/>
      <c r="O15" s="77">
        <f>AB38</f>
        <v>17.934826883910386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8658</v>
      </c>
      <c r="Z15" s="116">
        <v>8174</v>
      </c>
      <c r="AB15" s="121">
        <f t="shared" ref="AB15:AB34" si="2">IF(Z15="np",0,Z15/$Z$34)</f>
        <v>0.11400755959105681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35.427766464894418</v>
      </c>
      <c r="E16" s="89" t="s">
        <v>87</v>
      </c>
      <c r="F16" s="26"/>
      <c r="G16" s="90" t="s">
        <v>280</v>
      </c>
      <c r="H16" s="37"/>
      <c r="I16" s="37"/>
      <c r="J16" s="37"/>
      <c r="K16" s="38"/>
      <c r="L16" s="37"/>
      <c r="M16" s="37"/>
      <c r="N16" s="37"/>
      <c r="O16" s="88">
        <f>AB37</f>
        <v>82.065173116089625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990</v>
      </c>
      <c r="Z16" s="116">
        <v>1042</v>
      </c>
      <c r="AB16" s="121">
        <f t="shared" si="2"/>
        <v>1.4533383544639246E-2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4107</v>
      </c>
      <c r="Z17" s="116">
        <v>4107</v>
      </c>
      <c r="AB17" s="121">
        <f t="shared" si="2"/>
        <v>5.7282731495041636E-2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323</v>
      </c>
      <c r="Z18" s="116">
        <v>319</v>
      </c>
      <c r="AB18" s="121">
        <f t="shared" si="2"/>
        <v>4.4492796072360067E-3</v>
      </c>
    </row>
    <row r="19" spans="1:28" x14ac:dyDescent="0.25">
      <c r="A19" s="67" t="str">
        <f>$S$1&amp;" ("&amp;$V$2&amp;" to "&amp;$Z$2&amp;")"</f>
        <v>Bundaberg (2015-16 to 2019-20)</v>
      </c>
      <c r="B19" s="67"/>
      <c r="C19" s="67"/>
      <c r="D19" s="67"/>
      <c r="E19" s="67"/>
      <c r="F19" s="67"/>
      <c r="G19" s="67" t="str">
        <f>$S$1&amp;" ("&amp;$V$2&amp;" to "&amp;$Z$2&amp;")"</f>
        <v>Bundaberg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4683</v>
      </c>
      <c r="Z19" s="116">
        <v>4452</v>
      </c>
      <c r="AB19" s="121">
        <f t="shared" si="2"/>
        <v>6.2094648311644837E-2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2049</v>
      </c>
      <c r="Z20" s="116">
        <v>1872</v>
      </c>
      <c r="AB20" s="121">
        <f t="shared" si="2"/>
        <v>2.610987907443826E-2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5884</v>
      </c>
      <c r="Z21" s="116">
        <v>5822</v>
      </c>
      <c r="AB21" s="121">
        <f t="shared" si="2"/>
        <v>8.1202839728301043E-2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5678</v>
      </c>
      <c r="Z22" s="116">
        <v>5590</v>
      </c>
      <c r="AB22" s="121">
        <f t="shared" si="2"/>
        <v>7.7967000013947588E-2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2048</v>
      </c>
      <c r="Z23" s="116">
        <v>2158</v>
      </c>
      <c r="AB23" s="121">
        <f t="shared" si="2"/>
        <v>3.0098888377477439E-2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263</v>
      </c>
      <c r="Z24" s="116">
        <v>246</v>
      </c>
      <c r="AB24" s="121">
        <f t="shared" si="2"/>
        <v>3.43110590401272E-3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1984</v>
      </c>
      <c r="Z25" s="116">
        <v>2082</v>
      </c>
      <c r="AB25" s="121">
        <f t="shared" si="2"/>
        <v>2.9038871919327167E-2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1421</v>
      </c>
      <c r="Z26" s="116">
        <v>1310</v>
      </c>
      <c r="AB26" s="121">
        <f t="shared" si="2"/>
        <v>1.8271336318116518E-2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3080</v>
      </c>
      <c r="Z27" s="116">
        <v>3062</v>
      </c>
      <c r="AB27" s="121">
        <f t="shared" si="2"/>
        <v>4.2707505195475406E-2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6444</v>
      </c>
      <c r="Z28" s="116">
        <v>7179</v>
      </c>
      <c r="AB28" s="121">
        <f t="shared" si="2"/>
        <v>0.10012971254027365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3067</v>
      </c>
      <c r="Z29" s="116">
        <v>2759</v>
      </c>
      <c r="AB29" s="121">
        <f t="shared" si="2"/>
        <v>3.8481386947849978E-2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4703</v>
      </c>
      <c r="Z30" s="116">
        <v>4782</v>
      </c>
      <c r="AB30" s="121">
        <f t="shared" si="2"/>
        <v>6.6697351353613127E-2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9601</v>
      </c>
      <c r="Z31" s="116">
        <v>10078</v>
      </c>
      <c r="AB31" s="121">
        <f t="shared" si="2"/>
        <v>0.14056376138471624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577</v>
      </c>
      <c r="Z32" s="116">
        <v>618</v>
      </c>
      <c r="AB32" s="121">
        <f t="shared" si="2"/>
        <v>8.6196075149587853E-3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2534</v>
      </c>
      <c r="Z33" s="116">
        <v>2491</v>
      </c>
      <c r="AB33" s="121">
        <f t="shared" si="2"/>
        <v>3.4743434174372707E-2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71926</v>
      </c>
      <c r="Z34" s="124">
        <v>71697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40294</v>
      </c>
      <c r="AB37" s="136">
        <f>Z37/Z40*100</f>
        <v>82.065173116089625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8806</v>
      </c>
      <c r="AB38" s="136">
        <f>Z38/Z40*100</f>
        <v>17.934826883910386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49100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58</v>
      </c>
      <c r="W44" s="116">
        <v>63</v>
      </c>
      <c r="X44" s="116">
        <v>73</v>
      </c>
      <c r="Y44" s="116">
        <v>74</v>
      </c>
      <c r="Z44" s="116">
        <v>65</v>
      </c>
    </row>
    <row r="45" spans="19:32" x14ac:dyDescent="0.25">
      <c r="S45" s="119" t="s">
        <v>38</v>
      </c>
      <c r="T45" s="119"/>
      <c r="U45" s="116"/>
      <c r="V45" s="116">
        <v>916</v>
      </c>
      <c r="W45" s="116">
        <v>992</v>
      </c>
      <c r="X45" s="116">
        <v>1034</v>
      </c>
      <c r="Y45" s="116">
        <v>1063</v>
      </c>
      <c r="Z45" s="116">
        <v>1007</v>
      </c>
    </row>
    <row r="46" spans="19:32" x14ac:dyDescent="0.25">
      <c r="S46" s="119" t="s">
        <v>39</v>
      </c>
      <c r="T46" s="119"/>
      <c r="U46" s="116"/>
      <c r="V46" s="116">
        <v>2335</v>
      </c>
      <c r="W46" s="116">
        <v>2692</v>
      </c>
      <c r="X46" s="116">
        <v>2795</v>
      </c>
      <c r="Y46" s="116">
        <v>2891</v>
      </c>
      <c r="Z46" s="116">
        <v>2638</v>
      </c>
    </row>
    <row r="47" spans="19:32" x14ac:dyDescent="0.25">
      <c r="S47" s="119" t="s">
        <v>40</v>
      </c>
      <c r="T47" s="119"/>
      <c r="U47" s="116"/>
      <c r="V47" s="116">
        <v>4354</v>
      </c>
      <c r="W47" s="116">
        <v>4393</v>
      </c>
      <c r="X47" s="116">
        <v>4302</v>
      </c>
      <c r="Y47" s="116">
        <v>4418</v>
      </c>
      <c r="Z47" s="116">
        <v>4234</v>
      </c>
    </row>
    <row r="48" spans="19:32" x14ac:dyDescent="0.25">
      <c r="S48" s="119" t="s">
        <v>41</v>
      </c>
      <c r="T48" s="119"/>
      <c r="U48" s="116"/>
      <c r="V48" s="116">
        <v>4672</v>
      </c>
      <c r="W48" s="116">
        <v>4877</v>
      </c>
      <c r="X48" s="116">
        <v>5129</v>
      </c>
      <c r="Y48" s="116">
        <v>5352</v>
      </c>
      <c r="Z48" s="116">
        <v>5412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3328</v>
      </c>
      <c r="W49" s="116">
        <v>3422</v>
      </c>
      <c r="X49" s="116">
        <v>3382</v>
      </c>
      <c r="Y49" s="116">
        <v>3567</v>
      </c>
      <c r="Z49" s="116">
        <v>3560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Bundaberg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2676</v>
      </c>
      <c r="W50" s="116">
        <v>2995</v>
      </c>
      <c r="X50" s="116">
        <v>3049</v>
      </c>
      <c r="Y50" s="116">
        <v>3023</v>
      </c>
      <c r="Z50" s="116">
        <v>2985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3046</v>
      </c>
      <c r="W51" s="116">
        <v>3151</v>
      </c>
      <c r="X51" s="116">
        <v>3002</v>
      </c>
      <c r="Y51" s="116">
        <v>2921</v>
      </c>
      <c r="Z51" s="116">
        <v>2913</v>
      </c>
    </row>
    <row r="52" spans="1:26" ht="15" customHeight="1" x14ac:dyDescent="0.25">
      <c r="S52" s="119" t="s">
        <v>45</v>
      </c>
      <c r="T52" s="119"/>
      <c r="U52" s="116"/>
      <c r="V52" s="116">
        <v>3111</v>
      </c>
      <c r="W52" s="116">
        <v>3310</v>
      </c>
      <c r="X52" s="116">
        <v>3425</v>
      </c>
      <c r="Y52" s="116">
        <v>3419</v>
      </c>
      <c r="Z52" s="116">
        <v>3279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3178</v>
      </c>
      <c r="W53" s="116">
        <v>3254</v>
      </c>
      <c r="X53" s="116">
        <v>3186</v>
      </c>
      <c r="Y53" s="116">
        <v>3076</v>
      </c>
      <c r="Z53" s="116">
        <v>3008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2935</v>
      </c>
      <c r="W54" s="116">
        <v>3154</v>
      </c>
      <c r="X54" s="116">
        <v>3159</v>
      </c>
      <c r="Y54" s="116">
        <v>3208</v>
      </c>
      <c r="Z54" s="116">
        <v>3196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2181</v>
      </c>
      <c r="W55" s="116">
        <v>2271</v>
      </c>
      <c r="X55" s="116">
        <v>2414</v>
      </c>
      <c r="Y55" s="116">
        <v>2495</v>
      </c>
      <c r="Z55" s="116">
        <v>2560</v>
      </c>
    </row>
    <row r="56" spans="1:26" ht="15" customHeight="1" x14ac:dyDescent="0.25">
      <c r="S56" s="119" t="s">
        <v>49</v>
      </c>
      <c r="T56" s="119"/>
      <c r="U56" s="116"/>
      <c r="V56" s="116">
        <v>1156</v>
      </c>
      <c r="W56" s="116">
        <v>1132</v>
      </c>
      <c r="X56" s="116">
        <v>1220</v>
      </c>
      <c r="Y56" s="116">
        <v>1265</v>
      </c>
      <c r="Z56" s="116">
        <v>1328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440</v>
      </c>
      <c r="W57" s="116">
        <v>461</v>
      </c>
      <c r="X57" s="116">
        <v>520</v>
      </c>
      <c r="Y57" s="116">
        <v>516</v>
      </c>
      <c r="Z57" s="116">
        <v>521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205</v>
      </c>
      <c r="W58" s="116">
        <v>235</v>
      </c>
      <c r="X58" s="116">
        <v>243</v>
      </c>
      <c r="Y58" s="116">
        <v>224</v>
      </c>
      <c r="Z58" s="116">
        <v>255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99</v>
      </c>
      <c r="W59" s="116">
        <v>114</v>
      </c>
      <c r="X59" s="116">
        <v>138</v>
      </c>
      <c r="Y59" s="116">
        <v>126</v>
      </c>
      <c r="Z59" s="116">
        <v>132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48</v>
      </c>
      <c r="W60" s="116">
        <v>49</v>
      </c>
      <c r="X60" s="116">
        <v>56</v>
      </c>
      <c r="Y60" s="116">
        <v>52</v>
      </c>
      <c r="Z60" s="116">
        <v>58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34755</v>
      </c>
      <c r="W61" s="116">
        <v>36567</v>
      </c>
      <c r="X61" s="116">
        <v>37187</v>
      </c>
      <c r="Y61" s="116">
        <v>37682</v>
      </c>
      <c r="Z61" s="116">
        <v>37157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92</v>
      </c>
      <c r="W63" s="116">
        <v>80</v>
      </c>
      <c r="X63" s="116">
        <v>80</v>
      </c>
      <c r="Y63" s="116">
        <v>108</v>
      </c>
      <c r="Z63" s="116">
        <v>86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1085</v>
      </c>
      <c r="W64" s="116">
        <v>1107</v>
      </c>
      <c r="X64" s="116">
        <v>1085</v>
      </c>
      <c r="Y64" s="116">
        <v>1064</v>
      </c>
      <c r="Z64" s="116">
        <v>1063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Bundaberg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2295</v>
      </c>
      <c r="W65" s="116">
        <v>2472</v>
      </c>
      <c r="X65" s="116">
        <v>2648</v>
      </c>
      <c r="Y65" s="116">
        <v>2714</v>
      </c>
      <c r="Z65" s="116">
        <v>2494</v>
      </c>
    </row>
    <row r="66" spans="1:26" x14ac:dyDescent="0.25">
      <c r="S66" s="119" t="s">
        <v>40</v>
      </c>
      <c r="T66" s="119"/>
      <c r="U66" s="116"/>
      <c r="V66" s="116">
        <v>3227</v>
      </c>
      <c r="W66" s="116">
        <v>3155</v>
      </c>
      <c r="X66" s="116">
        <v>3583</v>
      </c>
      <c r="Y66" s="116">
        <v>4078</v>
      </c>
      <c r="Z66" s="116">
        <v>3895</v>
      </c>
    </row>
    <row r="67" spans="1:26" x14ac:dyDescent="0.25">
      <c r="S67" s="119" t="s">
        <v>41</v>
      </c>
      <c r="T67" s="119"/>
      <c r="U67" s="116"/>
      <c r="V67" s="116">
        <v>3837</v>
      </c>
      <c r="W67" s="116">
        <v>3924</v>
      </c>
      <c r="X67" s="116">
        <v>4063</v>
      </c>
      <c r="Y67" s="116">
        <v>4484</v>
      </c>
      <c r="Z67" s="116">
        <v>4873</v>
      </c>
    </row>
    <row r="68" spans="1:26" x14ac:dyDescent="0.25">
      <c r="S68" s="119" t="s">
        <v>42</v>
      </c>
      <c r="T68" s="119"/>
      <c r="U68" s="116"/>
      <c r="V68" s="116">
        <v>2634</v>
      </c>
      <c r="W68" s="116">
        <v>2751</v>
      </c>
      <c r="X68" s="116">
        <v>2853</v>
      </c>
      <c r="Y68" s="116">
        <v>2874</v>
      </c>
      <c r="Z68" s="116">
        <v>3009</v>
      </c>
    </row>
    <row r="69" spans="1:26" x14ac:dyDescent="0.25">
      <c r="S69" s="119" t="s">
        <v>43</v>
      </c>
      <c r="T69" s="119"/>
      <c r="U69" s="116"/>
      <c r="V69" s="116">
        <v>2414</v>
      </c>
      <c r="W69" s="116">
        <v>2489</v>
      </c>
      <c r="X69" s="116">
        <v>2536</v>
      </c>
      <c r="Y69" s="116">
        <v>2722</v>
      </c>
      <c r="Z69" s="116">
        <v>2792</v>
      </c>
    </row>
    <row r="70" spans="1:26" x14ac:dyDescent="0.25">
      <c r="S70" s="119" t="s">
        <v>44</v>
      </c>
      <c r="T70" s="119"/>
      <c r="U70" s="116"/>
      <c r="V70" s="116">
        <v>2748</v>
      </c>
      <c r="W70" s="116">
        <v>2794</v>
      </c>
      <c r="X70" s="116">
        <v>2859</v>
      </c>
      <c r="Y70" s="116">
        <v>2790</v>
      </c>
      <c r="Z70" s="116">
        <v>2848</v>
      </c>
    </row>
    <row r="71" spans="1:26" x14ac:dyDescent="0.25">
      <c r="S71" s="119" t="s">
        <v>45</v>
      </c>
      <c r="T71" s="119"/>
      <c r="U71" s="116"/>
      <c r="V71" s="116">
        <v>2999</v>
      </c>
      <c r="W71" s="116">
        <v>3192</v>
      </c>
      <c r="X71" s="116">
        <v>3251</v>
      </c>
      <c r="Y71" s="116">
        <v>3265</v>
      </c>
      <c r="Z71" s="116">
        <v>3202</v>
      </c>
    </row>
    <row r="72" spans="1:26" x14ac:dyDescent="0.25">
      <c r="S72" s="119" t="s">
        <v>46</v>
      </c>
      <c r="T72" s="119"/>
      <c r="U72" s="116"/>
      <c r="V72" s="116">
        <v>3099</v>
      </c>
      <c r="W72" s="116">
        <v>3135</v>
      </c>
      <c r="X72" s="116">
        <v>3095</v>
      </c>
      <c r="Y72" s="116">
        <v>3193</v>
      </c>
      <c r="Z72" s="116">
        <v>3133</v>
      </c>
    </row>
    <row r="73" spans="1:26" x14ac:dyDescent="0.25">
      <c r="S73" s="119" t="s">
        <v>47</v>
      </c>
      <c r="T73" s="119"/>
      <c r="U73" s="116"/>
      <c r="V73" s="116">
        <v>2829</v>
      </c>
      <c r="W73" s="116">
        <v>2895</v>
      </c>
      <c r="X73" s="116">
        <v>2994</v>
      </c>
      <c r="Y73" s="116">
        <v>3094</v>
      </c>
      <c r="Z73" s="116">
        <v>3129</v>
      </c>
    </row>
    <row r="74" spans="1:26" x14ac:dyDescent="0.25">
      <c r="S74" s="119" t="s">
        <v>48</v>
      </c>
      <c r="T74" s="119"/>
      <c r="U74" s="116"/>
      <c r="V74" s="116">
        <v>1822</v>
      </c>
      <c r="W74" s="116">
        <v>2001</v>
      </c>
      <c r="X74" s="116">
        <v>2111</v>
      </c>
      <c r="Y74" s="116">
        <v>2240</v>
      </c>
      <c r="Z74" s="116">
        <v>2286</v>
      </c>
    </row>
    <row r="75" spans="1:26" x14ac:dyDescent="0.25">
      <c r="S75" s="119" t="s">
        <v>49</v>
      </c>
      <c r="T75" s="119"/>
      <c r="U75" s="116"/>
      <c r="V75" s="116">
        <v>776</v>
      </c>
      <c r="W75" s="116">
        <v>843</v>
      </c>
      <c r="X75" s="116">
        <v>856</v>
      </c>
      <c r="Y75" s="116">
        <v>913</v>
      </c>
      <c r="Z75" s="116">
        <v>989</v>
      </c>
    </row>
    <row r="76" spans="1:26" x14ac:dyDescent="0.25">
      <c r="S76" s="119" t="s">
        <v>50</v>
      </c>
      <c r="T76" s="119"/>
      <c r="U76" s="116"/>
      <c r="V76" s="116">
        <v>279</v>
      </c>
      <c r="W76" s="116">
        <v>325</v>
      </c>
      <c r="X76" s="116">
        <v>342</v>
      </c>
      <c r="Y76" s="116">
        <v>363</v>
      </c>
      <c r="Z76" s="116">
        <v>377</v>
      </c>
    </row>
    <row r="77" spans="1:26" x14ac:dyDescent="0.25">
      <c r="S77" s="119" t="s">
        <v>51</v>
      </c>
      <c r="T77" s="119"/>
      <c r="U77" s="116"/>
      <c r="V77" s="116">
        <v>166</v>
      </c>
      <c r="W77" s="116">
        <v>187</v>
      </c>
      <c r="X77" s="116">
        <v>201</v>
      </c>
      <c r="Y77" s="116">
        <v>183</v>
      </c>
      <c r="Z77" s="116">
        <v>186</v>
      </c>
    </row>
    <row r="78" spans="1:26" x14ac:dyDescent="0.25">
      <c r="S78" s="119" t="s">
        <v>52</v>
      </c>
      <c r="T78" s="119"/>
      <c r="U78" s="116"/>
      <c r="V78" s="116">
        <v>103</v>
      </c>
      <c r="W78" s="116">
        <v>86</v>
      </c>
      <c r="X78" s="116">
        <v>90</v>
      </c>
      <c r="Y78" s="116">
        <v>94</v>
      </c>
      <c r="Z78" s="116">
        <v>106</v>
      </c>
    </row>
    <row r="79" spans="1:26" x14ac:dyDescent="0.25">
      <c r="S79" s="119" t="s">
        <v>53</v>
      </c>
      <c r="T79" s="119"/>
      <c r="U79" s="116"/>
      <c r="V79" s="116">
        <v>70</v>
      </c>
      <c r="W79" s="116">
        <v>76</v>
      </c>
      <c r="X79" s="116">
        <v>81</v>
      </c>
      <c r="Y79" s="116">
        <v>77</v>
      </c>
      <c r="Z79" s="116">
        <v>71</v>
      </c>
    </row>
    <row r="80" spans="1:26" x14ac:dyDescent="0.25">
      <c r="S80" s="122" t="s">
        <v>54</v>
      </c>
      <c r="T80" s="122"/>
      <c r="U80" s="116"/>
      <c r="V80" s="116">
        <v>30479</v>
      </c>
      <c r="W80" s="116">
        <v>31512</v>
      </c>
      <c r="X80" s="116">
        <v>32745</v>
      </c>
      <c r="Y80" s="116">
        <v>34248</v>
      </c>
      <c r="Z80" s="116">
        <v>34544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6" t="str">
        <f>S1</f>
        <v>Bundaberg</v>
      </c>
      <c r="D83" s="146"/>
      <c r="E83" s="146"/>
      <c r="F83" s="146"/>
      <c r="G83" s="146"/>
      <c r="H83" s="49"/>
      <c r="I83" s="49"/>
      <c r="J83" s="147" t="str">
        <f>'State data for spotlight'!A1</f>
        <v>Queensland</v>
      </c>
      <c r="K83" s="147"/>
      <c r="L83" s="147"/>
      <c r="M83" s="147"/>
      <c r="N83" s="147"/>
      <c r="O83" s="147"/>
      <c r="S83" s="119" t="s">
        <v>57</v>
      </c>
      <c r="T83" s="119"/>
      <c r="U83" s="116"/>
      <c r="V83" s="116">
        <v>1788</v>
      </c>
      <c r="W83" s="116">
        <v>1901</v>
      </c>
      <c r="X83" s="116">
        <v>1980</v>
      </c>
      <c r="Y83" s="116">
        <v>2043</v>
      </c>
      <c r="Z83" s="116">
        <v>2104</v>
      </c>
      <c r="AD83" s="121"/>
    </row>
    <row r="84" spans="1:30" ht="15" customHeight="1" x14ac:dyDescent="0.25">
      <c r="A84" s="48"/>
      <c r="B84" s="48"/>
      <c r="C84" s="50"/>
      <c r="D84" s="141" t="s">
        <v>0</v>
      </c>
      <c r="E84" s="141"/>
      <c r="F84" s="141" t="s">
        <v>202</v>
      </c>
      <c r="G84" s="141"/>
      <c r="H84" s="50"/>
      <c r="I84" s="50"/>
      <c r="J84" s="50"/>
      <c r="K84" s="50"/>
      <c r="L84" s="141" t="s">
        <v>0</v>
      </c>
      <c r="M84" s="141"/>
      <c r="N84" s="141" t="s">
        <v>202</v>
      </c>
      <c r="O84" s="141"/>
      <c r="S84" s="119" t="s">
        <v>58</v>
      </c>
      <c r="T84" s="119"/>
      <c r="U84" s="116"/>
      <c r="V84" s="116">
        <v>1910</v>
      </c>
      <c r="W84" s="116">
        <v>1968</v>
      </c>
      <c r="X84" s="116">
        <v>1961</v>
      </c>
      <c r="Y84" s="116">
        <v>2052</v>
      </c>
      <c r="Z84" s="116">
        <v>2055</v>
      </c>
    </row>
    <row r="85" spans="1:30" ht="15" customHeight="1" x14ac:dyDescent="0.25">
      <c r="A85" s="48"/>
      <c r="B85" s="48"/>
      <c r="C85" s="62" t="s">
        <v>1</v>
      </c>
      <c r="D85" s="141" t="s">
        <v>2</v>
      </c>
      <c r="E85" s="141"/>
      <c r="F85" s="141" t="str">
        <f>"since "&amp;$V$2</f>
        <v>since 2015-16</v>
      </c>
      <c r="G85" s="141"/>
      <c r="H85" s="50"/>
      <c r="I85" s="50"/>
      <c r="J85" s="50"/>
      <c r="K85" s="62" t="s">
        <v>1</v>
      </c>
      <c r="L85" s="141" t="s">
        <v>2</v>
      </c>
      <c r="M85" s="141"/>
      <c r="N85" s="141" t="str">
        <f>"since "&amp;$V$2</f>
        <v>since 2015-16</v>
      </c>
      <c r="O85" s="141"/>
      <c r="S85" s="119" t="s">
        <v>197</v>
      </c>
      <c r="T85" s="119"/>
      <c r="U85" s="116"/>
      <c r="V85" s="116">
        <v>4051</v>
      </c>
      <c r="W85" s="116">
        <v>4134</v>
      </c>
      <c r="X85" s="116">
        <v>4245</v>
      </c>
      <c r="Y85" s="116">
        <v>4379</v>
      </c>
      <c r="Z85" s="116">
        <v>4332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71,698</v>
      </c>
      <c r="D86" s="100">
        <f t="shared" ref="D86:D91" si="4">AD4</f>
        <v>-3.2253579869316873E-3</v>
      </c>
      <c r="E86" s="101">
        <f t="shared" ref="E86:E91" si="5">AD4</f>
        <v>-3.2253579869316873E-3</v>
      </c>
      <c r="F86" s="100">
        <f t="shared" ref="F86:F91" si="6">AF4</f>
        <v>9.9072583735724695E-2</v>
      </c>
      <c r="G86" s="101">
        <f t="shared" ref="G86:G91" si="7">AF4</f>
        <v>9.9072583735724695E-2</v>
      </c>
      <c r="H86" s="61"/>
      <c r="I86" s="61"/>
      <c r="J86" s="142" t="str">
        <f>'State data for spotlight'!J4</f>
        <v>4,043,913</v>
      </c>
      <c r="K86" s="142"/>
      <c r="L86" s="100">
        <f>'State data for spotlight'!L4</f>
        <v>-5.435055282670076E-3</v>
      </c>
      <c r="M86" s="101">
        <f>'State data for spotlight'!L4</f>
        <v>-5.435055282670076E-3</v>
      </c>
      <c r="N86" s="100">
        <f>'State data for spotlight'!N4</f>
        <v>7.968076645100175E-2</v>
      </c>
      <c r="O86" s="101">
        <f>'State data for spotlight'!N4</f>
        <v>7.968076645100175E-2</v>
      </c>
      <c r="S86" s="119" t="s">
        <v>198</v>
      </c>
      <c r="T86" s="119"/>
      <c r="U86" s="116"/>
      <c r="V86" s="116">
        <v>1079</v>
      </c>
      <c r="W86" s="116">
        <v>1133</v>
      </c>
      <c r="X86" s="116">
        <v>1271</v>
      </c>
      <c r="Y86" s="116">
        <v>1349</v>
      </c>
      <c r="Z86" s="116">
        <v>1415</v>
      </c>
    </row>
    <row r="87" spans="1:30" ht="15" customHeight="1" x14ac:dyDescent="0.25">
      <c r="A87" s="102" t="s">
        <v>4</v>
      </c>
      <c r="B87" s="51"/>
      <c r="C87" s="61" t="str">
        <f t="shared" si="3"/>
        <v>37,154</v>
      </c>
      <c r="D87" s="100">
        <f t="shared" si="4"/>
        <v>-1.395966029723994E-2</v>
      </c>
      <c r="E87" s="101">
        <f t="shared" si="5"/>
        <v>-1.395966029723994E-2</v>
      </c>
      <c r="F87" s="100">
        <f t="shared" si="6"/>
        <v>6.9026039418788709E-2</v>
      </c>
      <c r="G87" s="101">
        <f t="shared" si="7"/>
        <v>6.9026039418788709E-2</v>
      </c>
      <c r="H87" s="61"/>
      <c r="I87" s="61"/>
      <c r="J87" s="142" t="str">
        <f>'State data for spotlight'!J5</f>
        <v>2,078,086</v>
      </c>
      <c r="K87" s="142"/>
      <c r="L87" s="100">
        <f>'State data for spotlight'!L5</f>
        <v>-9.7722570444783718E-3</v>
      </c>
      <c r="M87" s="101">
        <f>'State data for spotlight'!L5</f>
        <v>-9.7722570444783718E-3</v>
      </c>
      <c r="N87" s="100">
        <f>'State data for spotlight'!N5</f>
        <v>6.0267974446456485E-2</v>
      </c>
      <c r="O87" s="101">
        <f>'State data for spotlight'!N5</f>
        <v>6.0267974446456485E-2</v>
      </c>
      <c r="S87" s="119" t="s">
        <v>199</v>
      </c>
      <c r="T87" s="119"/>
      <c r="U87" s="116"/>
      <c r="V87" s="116">
        <v>637</v>
      </c>
      <c r="W87" s="116">
        <v>669</v>
      </c>
      <c r="X87" s="116">
        <v>675</v>
      </c>
      <c r="Y87" s="116">
        <v>690</v>
      </c>
      <c r="Z87" s="116">
        <v>665</v>
      </c>
    </row>
    <row r="88" spans="1:30" ht="15" customHeight="1" x14ac:dyDescent="0.25">
      <c r="A88" s="102" t="s">
        <v>5</v>
      </c>
      <c r="B88" s="51"/>
      <c r="C88" s="61" t="str">
        <f t="shared" si="3"/>
        <v>34,546</v>
      </c>
      <c r="D88" s="100">
        <f t="shared" si="4"/>
        <v>8.7012380284980928E-3</v>
      </c>
      <c r="E88" s="101">
        <f t="shared" si="5"/>
        <v>8.7012380284980928E-3</v>
      </c>
      <c r="F88" s="100">
        <f t="shared" si="6"/>
        <v>0.13343613635617957</v>
      </c>
      <c r="G88" s="101">
        <f t="shared" si="7"/>
        <v>0.13343613635617957</v>
      </c>
      <c r="H88" s="61"/>
      <c r="I88" s="61"/>
      <c r="J88" s="142" t="str">
        <f>'State data for spotlight'!J6</f>
        <v>1,965,825</v>
      </c>
      <c r="K88" s="142"/>
      <c r="L88" s="100">
        <f>'State data for spotlight'!L6</f>
        <v>-8.0765919120229235E-4</v>
      </c>
      <c r="M88" s="101">
        <f>'State data for spotlight'!L6</f>
        <v>-8.0765919120229235E-4</v>
      </c>
      <c r="N88" s="100">
        <f>'State data for spotlight'!N6</f>
        <v>0.10099473592536312</v>
      </c>
      <c r="O88" s="101">
        <f>'State data for spotlight'!N6</f>
        <v>0.10099473592536312</v>
      </c>
      <c r="S88" s="119" t="s">
        <v>200</v>
      </c>
      <c r="T88" s="119"/>
      <c r="U88" s="116"/>
      <c r="V88" s="116">
        <v>1175</v>
      </c>
      <c r="W88" s="116">
        <v>1186</v>
      </c>
      <c r="X88" s="116">
        <v>1267</v>
      </c>
      <c r="Y88" s="116">
        <v>1255</v>
      </c>
      <c r="Z88" s="116">
        <v>1288</v>
      </c>
    </row>
    <row r="89" spans="1:30" ht="15" customHeight="1" x14ac:dyDescent="0.25">
      <c r="A89" s="51" t="s">
        <v>6</v>
      </c>
      <c r="B89" s="51"/>
      <c r="C89" s="61" t="str">
        <f t="shared" si="3"/>
        <v>49,105</v>
      </c>
      <c r="D89" s="100">
        <f t="shared" si="4"/>
        <v>4.377083716839536E-3</v>
      </c>
      <c r="E89" s="101">
        <f t="shared" si="5"/>
        <v>4.377083716839536E-3</v>
      </c>
      <c r="F89" s="100">
        <f t="shared" si="6"/>
        <v>8.1607929515418398E-2</v>
      </c>
      <c r="G89" s="101">
        <f t="shared" si="7"/>
        <v>8.1607929515418398E-2</v>
      </c>
      <c r="H89" s="61"/>
      <c r="I89" s="61"/>
      <c r="J89" s="142" t="str">
        <f>'State data for spotlight'!J7</f>
        <v>2,876,116</v>
      </c>
      <c r="K89" s="142"/>
      <c r="L89" s="100">
        <f>'State data for spotlight'!L7</f>
        <v>1.3469152455414024E-2</v>
      </c>
      <c r="M89" s="101">
        <f>'State data for spotlight'!L7</f>
        <v>1.3469152455414024E-2</v>
      </c>
      <c r="N89" s="100">
        <f>'State data for spotlight'!N7</f>
        <v>8.3508134271230716E-2</v>
      </c>
      <c r="O89" s="101">
        <f>'State data for spotlight'!N7</f>
        <v>8.3508134271230716E-2</v>
      </c>
      <c r="S89" s="119" t="s">
        <v>201</v>
      </c>
      <c r="T89" s="119"/>
      <c r="U89" s="116"/>
      <c r="V89" s="116">
        <v>2795</v>
      </c>
      <c r="W89" s="116">
        <v>2877</v>
      </c>
      <c r="X89" s="116">
        <v>3047</v>
      </c>
      <c r="Y89" s="116">
        <v>3139</v>
      </c>
      <c r="Z89" s="116">
        <v>3155</v>
      </c>
    </row>
    <row r="90" spans="1:30" ht="15" customHeight="1" x14ac:dyDescent="0.25">
      <c r="A90" s="51" t="s">
        <v>100</v>
      </c>
      <c r="B90" s="51"/>
      <c r="C90" s="61" t="str">
        <f t="shared" si="3"/>
        <v>$36,865</v>
      </c>
      <c r="D90" s="100">
        <f t="shared" si="4"/>
        <v>1.0688652788900299E-2</v>
      </c>
      <c r="E90" s="101">
        <f t="shared" si="5"/>
        <v>1.0688652788900299E-2</v>
      </c>
      <c r="F90" s="100">
        <f t="shared" si="6"/>
        <v>6.9108520387448413E-2</v>
      </c>
      <c r="G90" s="101">
        <f t="shared" si="7"/>
        <v>6.9108520387448413E-2</v>
      </c>
      <c r="H90" s="61"/>
      <c r="I90" s="61"/>
      <c r="J90" s="61"/>
      <c r="K90" s="61" t="str">
        <f>'State data for spotlight'!J8</f>
        <v>$45,226</v>
      </c>
      <c r="L90" s="100">
        <f>'State data for spotlight'!L8</f>
        <v>1.6409018426646327E-3</v>
      </c>
      <c r="M90" s="101">
        <f>'State data for spotlight'!L8</f>
        <v>1.6409018426646327E-3</v>
      </c>
      <c r="N90" s="100">
        <f>'State data for spotlight'!N8</f>
        <v>6.7653739613496189E-2</v>
      </c>
      <c r="O90" s="101">
        <f>'State data for spotlight'!N8</f>
        <v>6.7653739613496189E-2</v>
      </c>
      <c r="S90" s="119" t="s">
        <v>59</v>
      </c>
      <c r="T90" s="119"/>
      <c r="U90" s="116"/>
      <c r="V90" s="116">
        <v>4186</v>
      </c>
      <c r="W90" s="116">
        <v>3970</v>
      </c>
      <c r="X90" s="116">
        <v>4105</v>
      </c>
      <c r="Y90" s="116">
        <v>4151</v>
      </c>
      <c r="Z90" s="116">
        <v>4267</v>
      </c>
    </row>
    <row r="91" spans="1:30" ht="15" customHeight="1" x14ac:dyDescent="0.25">
      <c r="A91" s="51" t="s">
        <v>7</v>
      </c>
      <c r="B91" s="51"/>
      <c r="C91" s="61" t="str">
        <f t="shared" si="3"/>
        <v>$2,414.0 mil</v>
      </c>
      <c r="D91" s="100">
        <f t="shared" si="4"/>
        <v>4.3280367817787324E-2</v>
      </c>
      <c r="E91" s="101">
        <f t="shared" si="5"/>
        <v>4.3280367817787324E-2</v>
      </c>
      <c r="F91" s="100">
        <f t="shared" si="6"/>
        <v>0.18809177230046736</v>
      </c>
      <c r="G91" s="101">
        <f t="shared" si="7"/>
        <v>0.18809177230046736</v>
      </c>
      <c r="H91" s="61"/>
      <c r="I91" s="61"/>
      <c r="J91" s="61"/>
      <c r="K91" s="61" t="str">
        <f>'State data for spotlight'!J9</f>
        <v>$174.8 bil</v>
      </c>
      <c r="L91" s="100">
        <f>'State data for spotlight'!L9</f>
        <v>4.1540468779463158E-2</v>
      </c>
      <c r="M91" s="101">
        <f>'State data for spotlight'!L9</f>
        <v>4.1540468779463158E-2</v>
      </c>
      <c r="N91" s="100">
        <f>'State data for spotlight'!N9</f>
        <v>0.18082674757676354</v>
      </c>
      <c r="O91" s="101">
        <f>'State data for spotlight'!N9</f>
        <v>0.18082674757676354</v>
      </c>
      <c r="S91" s="122" t="s">
        <v>54</v>
      </c>
      <c r="T91" s="122"/>
      <c r="U91" s="116"/>
      <c r="V91" s="116">
        <v>23850</v>
      </c>
      <c r="W91" s="116">
        <v>24302</v>
      </c>
      <c r="X91" s="116">
        <v>25029</v>
      </c>
      <c r="Y91" s="116">
        <v>25282</v>
      </c>
      <c r="Z91" s="116">
        <v>25352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203</v>
      </c>
      <c r="S93" s="119" t="s">
        <v>57</v>
      </c>
      <c r="T93" s="119"/>
      <c r="U93" s="116"/>
      <c r="V93" s="116">
        <v>1234</v>
      </c>
      <c r="W93" s="116">
        <v>1326</v>
      </c>
      <c r="X93" s="116">
        <v>1354</v>
      </c>
      <c r="Y93" s="116">
        <v>1395</v>
      </c>
      <c r="Z93" s="116">
        <v>1495</v>
      </c>
    </row>
    <row r="94" spans="1:30" ht="15" customHeight="1" x14ac:dyDescent="0.25">
      <c r="A94" s="60" t="s">
        <v>204</v>
      </c>
      <c r="S94" s="119" t="s">
        <v>58</v>
      </c>
      <c r="T94" s="119"/>
      <c r="U94" s="116"/>
      <c r="V94" s="116">
        <v>3323</v>
      </c>
      <c r="W94" s="116">
        <v>3506</v>
      </c>
      <c r="X94" s="116">
        <v>3565</v>
      </c>
      <c r="Y94" s="116">
        <v>3735</v>
      </c>
      <c r="Z94" s="116">
        <v>3810</v>
      </c>
    </row>
    <row r="95" spans="1:30" ht="15" customHeight="1" x14ac:dyDescent="0.25">
      <c r="A95" s="138" t="s">
        <v>287</v>
      </c>
      <c r="S95" s="119" t="s">
        <v>197</v>
      </c>
      <c r="T95" s="119"/>
      <c r="U95" s="116"/>
      <c r="V95" s="116">
        <v>617</v>
      </c>
      <c r="W95" s="116">
        <v>612</v>
      </c>
      <c r="X95" s="116">
        <v>621</v>
      </c>
      <c r="Y95" s="116">
        <v>645</v>
      </c>
      <c r="Z95" s="116">
        <v>683</v>
      </c>
    </row>
    <row r="96" spans="1:30" ht="15" customHeight="1" x14ac:dyDescent="0.25">
      <c r="A96" s="19" t="s">
        <v>278</v>
      </c>
      <c r="S96" s="119" t="s">
        <v>198</v>
      </c>
      <c r="T96" s="119"/>
      <c r="U96" s="116"/>
      <c r="V96" s="116">
        <v>3180</v>
      </c>
      <c r="W96" s="116">
        <v>3383</v>
      </c>
      <c r="X96" s="116">
        <v>3783</v>
      </c>
      <c r="Y96" s="116">
        <v>4162</v>
      </c>
      <c r="Z96" s="116">
        <v>4233</v>
      </c>
    </row>
    <row r="97" spans="1:32" ht="15" customHeight="1" x14ac:dyDescent="0.25">
      <c r="S97" s="119" t="s">
        <v>199</v>
      </c>
      <c r="T97" s="119"/>
      <c r="U97" s="116"/>
      <c r="V97" s="116">
        <v>3153</v>
      </c>
      <c r="W97" s="116">
        <v>3461</v>
      </c>
      <c r="X97" s="116">
        <v>3515</v>
      </c>
      <c r="Y97" s="116">
        <v>3601</v>
      </c>
      <c r="Z97" s="116">
        <v>3567</v>
      </c>
    </row>
    <row r="98" spans="1:32" ht="15" customHeight="1" x14ac:dyDescent="0.25">
      <c r="S98" s="119" t="s">
        <v>200</v>
      </c>
      <c r="T98" s="119"/>
      <c r="U98" s="116"/>
      <c r="V98" s="116">
        <v>2373</v>
      </c>
      <c r="W98" s="116">
        <v>2381</v>
      </c>
      <c r="X98" s="116">
        <v>2519</v>
      </c>
      <c r="Y98" s="116">
        <v>2473</v>
      </c>
      <c r="Z98" s="116">
        <v>2417</v>
      </c>
    </row>
    <row r="99" spans="1:32" ht="15" customHeight="1" x14ac:dyDescent="0.25">
      <c r="S99" s="119" t="s">
        <v>201</v>
      </c>
      <c r="T99" s="119"/>
      <c r="U99" s="116"/>
      <c r="V99" s="116">
        <v>158</v>
      </c>
      <c r="W99" s="116">
        <v>160</v>
      </c>
      <c r="X99" s="116">
        <v>173</v>
      </c>
      <c r="Y99" s="116">
        <v>191</v>
      </c>
      <c r="Z99" s="116">
        <v>236</v>
      </c>
    </row>
    <row r="100" spans="1:32" ht="15" customHeight="1" x14ac:dyDescent="0.25">
      <c r="S100" s="119" t="s">
        <v>59</v>
      </c>
      <c r="T100" s="119"/>
      <c r="U100" s="116"/>
      <c r="V100" s="116">
        <v>2540</v>
      </c>
      <c r="W100" s="116">
        <v>2415</v>
      </c>
      <c r="X100" s="116">
        <v>2385</v>
      </c>
      <c r="Y100" s="116">
        <v>2466</v>
      </c>
      <c r="Z100" s="116">
        <v>2620</v>
      </c>
    </row>
    <row r="101" spans="1:32" x14ac:dyDescent="0.25">
      <c r="A101" s="20"/>
      <c r="S101" s="122" t="s">
        <v>54</v>
      </c>
      <c r="T101" s="122"/>
      <c r="U101" s="116"/>
      <c r="V101" s="116">
        <v>21549</v>
      </c>
      <c r="W101" s="116">
        <v>21983</v>
      </c>
      <c r="X101" s="116">
        <v>22811</v>
      </c>
      <c r="Y101" s="116">
        <v>23608</v>
      </c>
      <c r="Z101" s="116">
        <v>23747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205</v>
      </c>
      <c r="Z103" s="110" t="s">
        <v>282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46946</v>
      </c>
      <c r="W104" s="116">
        <v>50903</v>
      </c>
      <c r="X104" s="116">
        <v>52485</v>
      </c>
      <c r="Y104" s="116">
        <v>54226</v>
      </c>
      <c r="Z104" s="116">
        <v>54503</v>
      </c>
      <c r="AB104" s="113" t="str">
        <f>TEXT(Z104,"###,###")</f>
        <v>54,503</v>
      </c>
      <c r="AD104" s="134">
        <f>Z104/($Z$4)*100</f>
        <v>76.01746213283495</v>
      </c>
      <c r="AF104" s="113"/>
    </row>
    <row r="105" spans="1:32" x14ac:dyDescent="0.25">
      <c r="S105" s="119" t="s">
        <v>18</v>
      </c>
      <c r="T105" s="119"/>
      <c r="U105" s="116"/>
      <c r="V105" s="116">
        <v>11345</v>
      </c>
      <c r="W105" s="116">
        <v>11164</v>
      </c>
      <c r="X105" s="116">
        <v>11002</v>
      </c>
      <c r="Y105" s="116">
        <v>11627</v>
      </c>
      <c r="Z105" s="116">
        <v>11433</v>
      </c>
      <c r="AB105" s="113" t="str">
        <f>TEXT(Z105,"###,###")</f>
        <v>11,433</v>
      </c>
      <c r="AD105" s="134">
        <f>Z105/($Z$4)*100</f>
        <v>15.946051493765518</v>
      </c>
      <c r="AF105" s="113"/>
    </row>
    <row r="106" spans="1:32" x14ac:dyDescent="0.25">
      <c r="S106" s="122" t="s">
        <v>54</v>
      </c>
      <c r="T106" s="122"/>
      <c r="U106" s="124"/>
      <c r="V106" s="124">
        <v>58291</v>
      </c>
      <c r="W106" s="124">
        <v>62067</v>
      </c>
      <c r="X106" s="124">
        <v>63487</v>
      </c>
      <c r="Y106" s="124">
        <v>65853</v>
      </c>
      <c r="Z106" s="124">
        <v>65936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8935</v>
      </c>
      <c r="W108" s="116">
        <v>9780</v>
      </c>
      <c r="X108" s="116">
        <v>10597</v>
      </c>
      <c r="Y108" s="116">
        <v>9944</v>
      </c>
      <c r="Z108" s="116">
        <v>10042</v>
      </c>
      <c r="AB108" s="113" t="str">
        <f>TEXT(Z108,"###,###")</f>
        <v>10,042</v>
      </c>
      <c r="AD108" s="134">
        <f>Z108/($Z$4)*100</f>
        <v>14.005969483109709</v>
      </c>
      <c r="AF108" s="113"/>
    </row>
    <row r="109" spans="1:32" x14ac:dyDescent="0.25">
      <c r="S109" s="119" t="s">
        <v>21</v>
      </c>
      <c r="T109" s="119"/>
      <c r="U109" s="116"/>
      <c r="V109" s="116">
        <v>10958</v>
      </c>
      <c r="W109" s="116">
        <v>11428</v>
      </c>
      <c r="X109" s="116">
        <v>11882</v>
      </c>
      <c r="Y109" s="116">
        <v>11916</v>
      </c>
      <c r="Z109" s="116">
        <v>11468</v>
      </c>
      <c r="AB109" s="113" t="str">
        <f>TEXT(Z109,"###,###")</f>
        <v>11,468</v>
      </c>
      <c r="AD109" s="134">
        <f>Z109/($Z$4)*100</f>
        <v>15.994867360316883</v>
      </c>
      <c r="AF109" s="113"/>
    </row>
    <row r="110" spans="1:32" x14ac:dyDescent="0.25">
      <c r="S110" s="119" t="s">
        <v>22</v>
      </c>
      <c r="T110" s="119"/>
      <c r="U110" s="116"/>
      <c r="V110" s="116">
        <v>15553</v>
      </c>
      <c r="W110" s="116">
        <v>16592</v>
      </c>
      <c r="X110" s="116">
        <v>17508</v>
      </c>
      <c r="Y110" s="116">
        <v>17716</v>
      </c>
      <c r="Z110" s="116">
        <v>18871</v>
      </c>
      <c r="AB110" s="113" t="str">
        <f>TEXT(Z110,"###,###")</f>
        <v>18,871</v>
      </c>
      <c r="AD110" s="134">
        <f>Z110/($Z$4)*100</f>
        <v>26.320120505453431</v>
      </c>
      <c r="AF110" s="113"/>
    </row>
    <row r="111" spans="1:32" x14ac:dyDescent="0.25">
      <c r="S111" s="119" t="s">
        <v>23</v>
      </c>
      <c r="T111" s="119"/>
      <c r="U111" s="116"/>
      <c r="V111" s="116">
        <v>22844</v>
      </c>
      <c r="W111" s="116">
        <v>24267</v>
      </c>
      <c r="X111" s="116">
        <v>23500</v>
      </c>
      <c r="Y111" s="116">
        <v>26281</v>
      </c>
      <c r="Z111" s="116">
        <v>25401</v>
      </c>
      <c r="AB111" s="113" t="str">
        <f>TEXT(Z111,"###,###")</f>
        <v>25,401</v>
      </c>
      <c r="AD111" s="134">
        <f>Z111/($Z$4)*100</f>
        <v>35.427766464894418</v>
      </c>
      <c r="AF111" s="113"/>
    </row>
    <row r="112" spans="1:32" x14ac:dyDescent="0.25">
      <c r="S112" s="122" t="s">
        <v>54</v>
      </c>
      <c r="T112" s="122"/>
      <c r="U112" s="116"/>
      <c r="V112" s="116">
        <v>65235</v>
      </c>
      <c r="W112" s="116">
        <v>68079</v>
      </c>
      <c r="X112" s="116">
        <v>69934</v>
      </c>
      <c r="Y112" s="116">
        <v>71930</v>
      </c>
      <c r="Z112" s="116">
        <v>71699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40.1</v>
      </c>
      <c r="W118" s="135">
        <v>41.29</v>
      </c>
      <c r="X118" s="135">
        <v>41.27</v>
      </c>
      <c r="Y118" s="135">
        <v>41.08</v>
      </c>
      <c r="Z118" s="135">
        <v>41.39</v>
      </c>
      <c r="AB118" s="113" t="str">
        <f>TEXT(Z118,"##.0")</f>
        <v>41.4</v>
      </c>
    </row>
    <row r="120" spans="19:32" x14ac:dyDescent="0.25">
      <c r="S120" s="105" t="s">
        <v>102</v>
      </c>
      <c r="T120" s="116"/>
      <c r="U120" s="116"/>
      <c r="V120" s="116">
        <v>38418</v>
      </c>
      <c r="W120" s="116">
        <v>39104</v>
      </c>
      <c r="X120" s="116">
        <v>40610</v>
      </c>
      <c r="Y120" s="116">
        <v>41770</v>
      </c>
      <c r="Z120" s="116">
        <v>41888</v>
      </c>
      <c r="AB120" s="113" t="str">
        <f>TEXT(Z120,"###,###")</f>
        <v>41,888</v>
      </c>
    </row>
    <row r="121" spans="19:32" x14ac:dyDescent="0.25">
      <c r="S121" s="105" t="s">
        <v>103</v>
      </c>
      <c r="T121" s="116"/>
      <c r="U121" s="116"/>
      <c r="V121" s="116">
        <v>3892</v>
      </c>
      <c r="W121" s="116">
        <v>3978</v>
      </c>
      <c r="X121" s="116">
        <v>4032</v>
      </c>
      <c r="Y121" s="116">
        <v>3920</v>
      </c>
      <c r="Z121" s="116">
        <v>4033</v>
      </c>
      <c r="AB121" s="113" t="str">
        <f>TEXT(Z121,"###,###")</f>
        <v>4,033</v>
      </c>
    </row>
    <row r="122" spans="19:32" x14ac:dyDescent="0.25">
      <c r="S122" s="105" t="s">
        <v>104</v>
      </c>
      <c r="T122" s="116"/>
      <c r="U122" s="116"/>
      <c r="V122" s="116">
        <v>3086</v>
      </c>
      <c r="W122" s="116">
        <v>3203</v>
      </c>
      <c r="X122" s="116">
        <v>3202</v>
      </c>
      <c r="Y122" s="116">
        <v>3198</v>
      </c>
      <c r="Z122" s="116">
        <v>3181</v>
      </c>
      <c r="AB122" s="113" t="str">
        <f>TEXT(Z122,"###,###")</f>
        <v>3,181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41504</v>
      </c>
      <c r="W124" s="116">
        <v>42307</v>
      </c>
      <c r="X124" s="116">
        <v>43812</v>
      </c>
      <c r="Y124" s="116">
        <v>44968</v>
      </c>
      <c r="Z124" s="116">
        <v>45069</v>
      </c>
      <c r="AB124" s="113" t="str">
        <f>TEXT(Z124,"###,###")</f>
        <v>45,069</v>
      </c>
      <c r="AD124" s="131">
        <f>Z124/$Z$7*100</f>
        <v>91.780877711027387</v>
      </c>
    </row>
    <row r="125" spans="19:32" x14ac:dyDescent="0.25">
      <c r="S125" s="105" t="s">
        <v>106</v>
      </c>
      <c r="T125" s="116"/>
      <c r="U125" s="116"/>
      <c r="V125" s="116">
        <v>6978</v>
      </c>
      <c r="W125" s="116">
        <v>7181</v>
      </c>
      <c r="X125" s="116">
        <v>7234</v>
      </c>
      <c r="Y125" s="116">
        <v>7118</v>
      </c>
      <c r="Z125" s="116">
        <v>7214</v>
      </c>
      <c r="AB125" s="113" t="str">
        <f>TEXT(Z125,"###,###")</f>
        <v>7,214</v>
      </c>
      <c r="AD125" s="131">
        <f>Z125/$Z$7*100</f>
        <v>14.690968333163628</v>
      </c>
    </row>
    <row r="127" spans="19:32" x14ac:dyDescent="0.25">
      <c r="S127" s="105" t="s">
        <v>107</v>
      </c>
      <c r="T127" s="116"/>
      <c r="U127" s="116"/>
      <c r="V127" s="116">
        <v>23850</v>
      </c>
      <c r="W127" s="116">
        <v>24302</v>
      </c>
      <c r="X127" s="116">
        <v>25029</v>
      </c>
      <c r="Y127" s="116">
        <v>25279</v>
      </c>
      <c r="Z127" s="116">
        <v>25355</v>
      </c>
      <c r="AB127" s="113" t="str">
        <f>TEXT(Z127,"###,###")</f>
        <v>25,355</v>
      </c>
      <c r="AD127" s="131">
        <f>Z127/$Z$7*100</f>
        <v>51.634253131045718</v>
      </c>
    </row>
    <row r="128" spans="19:32" x14ac:dyDescent="0.25">
      <c r="S128" s="105" t="s">
        <v>108</v>
      </c>
      <c r="T128" s="116"/>
      <c r="U128" s="116"/>
      <c r="V128" s="116">
        <v>21549</v>
      </c>
      <c r="W128" s="116">
        <v>21983</v>
      </c>
      <c r="X128" s="116">
        <v>22811</v>
      </c>
      <c r="Y128" s="116">
        <v>23614</v>
      </c>
      <c r="Z128" s="116">
        <v>23748</v>
      </c>
      <c r="AB128" s="113" t="str">
        <f>TEXT(Z128,"###,###")</f>
        <v>23,748</v>
      </c>
      <c r="AD128" s="131">
        <f>Z128/$Z$7*100</f>
        <v>48.361673963954793</v>
      </c>
    </row>
    <row r="130" spans="19:20" x14ac:dyDescent="0.25">
      <c r="S130" s="105" t="s">
        <v>283</v>
      </c>
      <c r="T130" s="131">
        <v>85.302922309337134</v>
      </c>
    </row>
    <row r="131" spans="19:20" x14ac:dyDescent="0.25">
      <c r="S131" s="105" t="s">
        <v>284</v>
      </c>
      <c r="T131" s="131">
        <v>8.213012931473374</v>
      </c>
    </row>
    <row r="132" spans="19:20" x14ac:dyDescent="0.25">
      <c r="S132" s="105" t="s">
        <v>285</v>
      </c>
      <c r="T132" s="131">
        <v>6.477955401690255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FBE5D403-3B16-489D-843C-297193D93F9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C2BC7382-6A0A-4282-8C6D-27E41495820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F9493116-40AD-4DA9-B5E4-FA3C440AF09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6A1ADCA8-F8D7-427B-A3F2-B1CD3B60111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D08C2-D53F-494B-95FC-1741FBF329C9}">
  <sheetPr codeName="Sheet75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120</v>
      </c>
      <c r="T1" s="103"/>
      <c r="U1" s="103"/>
      <c r="V1" s="103"/>
      <c r="W1" s="103"/>
      <c r="X1" s="103"/>
      <c r="Y1" s="104" t="s">
        <v>215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205</v>
      </c>
      <c r="Z2" s="107" t="s">
        <v>282</v>
      </c>
      <c r="AB2" s="143" t="str">
        <f>$Z$2</f>
        <v>2019-20</v>
      </c>
      <c r="AC2" s="143"/>
      <c r="AD2" s="143"/>
      <c r="AE2" s="143"/>
      <c r="AF2" s="143"/>
    </row>
    <row r="3" spans="1:32" ht="15" customHeight="1" x14ac:dyDescent="0.25">
      <c r="A3" s="64" t="s">
        <v>281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120</v>
      </c>
      <c r="Y3" s="109" t="s">
        <v>215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9.11 Burdekin, Queensland,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15071</v>
      </c>
      <c r="W4" s="112">
        <v>15762</v>
      </c>
      <c r="X4" s="112">
        <v>17374</v>
      </c>
      <c r="Y4" s="112">
        <v>17079</v>
      </c>
      <c r="Z4" s="112">
        <v>17678</v>
      </c>
      <c r="AB4" s="113" t="str">
        <f>TEXT(Z4,"###,###")</f>
        <v>17,678</v>
      </c>
      <c r="AD4" s="114">
        <f>Z4/Y4-1</f>
        <v>3.5072311025235559E-2</v>
      </c>
      <c r="AF4" s="114">
        <f>Z4/V4-1</f>
        <v>0.17298122221484968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8354</v>
      </c>
      <c r="W5" s="112">
        <v>8415</v>
      </c>
      <c r="X5" s="112">
        <v>9368</v>
      </c>
      <c r="Y5" s="112">
        <v>9076</v>
      </c>
      <c r="Z5" s="112">
        <v>9272</v>
      </c>
      <c r="AB5" s="113" t="str">
        <f>TEXT(Z5,"###,###")</f>
        <v>9,272</v>
      </c>
      <c r="AD5" s="114">
        <f t="shared" ref="AD5:AD9" si="0">Z5/Y5-1</f>
        <v>2.1595416483032093E-2</v>
      </c>
      <c r="AF5" s="114">
        <f t="shared" ref="AF5:AF9" si="1">Z5/V5-1</f>
        <v>0.10988747905195106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6722</v>
      </c>
      <c r="W6" s="112">
        <v>7347</v>
      </c>
      <c r="X6" s="112">
        <v>8006</v>
      </c>
      <c r="Y6" s="112">
        <v>8000</v>
      </c>
      <c r="Z6" s="112">
        <v>8406</v>
      </c>
      <c r="AB6" s="113" t="str">
        <f>TEXT(Z6,"###,###")</f>
        <v>8,406</v>
      </c>
      <c r="AD6" s="114">
        <f t="shared" si="0"/>
        <v>5.0750000000000073E-2</v>
      </c>
      <c r="AF6" s="114">
        <f t="shared" si="1"/>
        <v>0.25052067836953285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9445</v>
      </c>
      <c r="W7" s="112">
        <v>9928</v>
      </c>
      <c r="X7" s="112">
        <v>10835</v>
      </c>
      <c r="Y7" s="112">
        <v>10416</v>
      </c>
      <c r="Z7" s="112">
        <v>10893</v>
      </c>
      <c r="AB7" s="113" t="str">
        <f>TEXT(Z7,"###,###")</f>
        <v>10,893</v>
      </c>
      <c r="AD7" s="114">
        <f t="shared" si="0"/>
        <v>4.5794930875576068E-2</v>
      </c>
      <c r="AF7" s="114">
        <f t="shared" si="1"/>
        <v>0.15330862890418206</v>
      </c>
    </row>
    <row r="8" spans="1:32" ht="17.25" customHeight="1" x14ac:dyDescent="0.25">
      <c r="A8" s="68" t="s">
        <v>13</v>
      </c>
      <c r="B8" s="69"/>
      <c r="C8" s="31"/>
      <c r="D8" s="70" t="str">
        <f>AB4</f>
        <v>17,678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10,893</v>
      </c>
      <c r="P8" s="71"/>
      <c r="S8" s="111" t="s">
        <v>86</v>
      </c>
      <c r="T8" s="112"/>
      <c r="U8" s="112"/>
      <c r="V8" s="112">
        <v>30147.42</v>
      </c>
      <c r="W8" s="112">
        <v>31642.07</v>
      </c>
      <c r="X8" s="112">
        <v>35231</v>
      </c>
      <c r="Y8" s="112">
        <v>33709.5</v>
      </c>
      <c r="Z8" s="112">
        <v>32776.699999999997</v>
      </c>
      <c r="AB8" s="113" t="str">
        <f>TEXT(Z8,"$###,###")</f>
        <v>$32,777</v>
      </c>
      <c r="AD8" s="114">
        <f t="shared" si="0"/>
        <v>-2.7671724588024249E-2</v>
      </c>
      <c r="AF8" s="114">
        <f t="shared" si="1"/>
        <v>8.7214096595993995E-2</v>
      </c>
    </row>
    <row r="9" spans="1:32" x14ac:dyDescent="0.25">
      <c r="A9" s="32" t="s">
        <v>15</v>
      </c>
      <c r="B9" s="75"/>
      <c r="C9" s="76"/>
      <c r="D9" s="77">
        <f>AD104</f>
        <v>76.411358750989933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53.924538694574494</v>
      </c>
      <c r="P9" s="78" t="s">
        <v>87</v>
      </c>
      <c r="S9" s="111" t="s">
        <v>7</v>
      </c>
      <c r="T9" s="112"/>
      <c r="U9" s="112"/>
      <c r="V9" s="112">
        <v>427631986</v>
      </c>
      <c r="W9" s="112">
        <v>477888981</v>
      </c>
      <c r="X9" s="112">
        <v>512653340</v>
      </c>
      <c r="Y9" s="112">
        <v>503191745</v>
      </c>
      <c r="Z9" s="112">
        <v>536081510</v>
      </c>
      <c r="AB9" s="113" t="str">
        <f>TEXT(Z9/1000000,"$#,###.0")&amp;" mil"</f>
        <v>$536.1 mil</v>
      </c>
      <c r="AD9" s="114">
        <f t="shared" si="0"/>
        <v>6.5362290472392282E-2</v>
      </c>
      <c r="AF9" s="114">
        <f t="shared" si="1"/>
        <v>0.25360479933790536</v>
      </c>
    </row>
    <row r="10" spans="1:32" x14ac:dyDescent="0.25">
      <c r="A10" s="32" t="s">
        <v>18</v>
      </c>
      <c r="B10" s="75"/>
      <c r="C10" s="76"/>
      <c r="D10" s="77">
        <f>AD105</f>
        <v>11.268243013915601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46.084641512898187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79.619939410630678</v>
      </c>
      <c r="P11" s="78" t="s">
        <v>87</v>
      </c>
      <c r="S11" s="111" t="s">
        <v>30</v>
      </c>
      <c r="T11" s="116"/>
      <c r="U11" s="116"/>
      <c r="V11" s="116">
        <v>13108</v>
      </c>
      <c r="W11" s="116">
        <v>13613</v>
      </c>
      <c r="X11" s="116">
        <v>15003</v>
      </c>
      <c r="Y11" s="116">
        <v>15012</v>
      </c>
      <c r="Z11" s="116">
        <v>15460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10.593959423482971</v>
      </c>
      <c r="P12" s="78" t="s">
        <v>87</v>
      </c>
      <c r="S12" s="111" t="s">
        <v>31</v>
      </c>
      <c r="T12" s="116"/>
      <c r="U12" s="116"/>
      <c r="V12" s="116">
        <v>1964</v>
      </c>
      <c r="W12" s="116">
        <v>2149</v>
      </c>
      <c r="X12" s="116">
        <v>2374</v>
      </c>
      <c r="Y12" s="116">
        <v>2064</v>
      </c>
      <c r="Z12" s="116">
        <v>2221</v>
      </c>
    </row>
    <row r="13" spans="1:32" ht="15" customHeight="1" x14ac:dyDescent="0.25">
      <c r="A13" s="32" t="s">
        <v>20</v>
      </c>
      <c r="B13" s="76"/>
      <c r="C13" s="76"/>
      <c r="D13" s="77">
        <f>AD108</f>
        <v>15.69182034166761</v>
      </c>
      <c r="E13" s="78" t="s">
        <v>87</v>
      </c>
      <c r="F13" s="26"/>
      <c r="G13" s="144" t="s">
        <v>286</v>
      </c>
      <c r="H13" s="145"/>
      <c r="I13" s="145"/>
      <c r="J13" s="145"/>
      <c r="K13" s="145"/>
      <c r="L13" s="145"/>
      <c r="M13" s="85"/>
      <c r="N13" s="76"/>
      <c r="O13" s="77">
        <f>T132</f>
        <v>9.7493803359955926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16.404570652788777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41.7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25.172530829279331</v>
      </c>
      <c r="E15" s="78" t="s">
        <v>87</v>
      </c>
      <c r="F15" s="26"/>
      <c r="G15" s="35" t="s">
        <v>279</v>
      </c>
      <c r="H15" s="76"/>
      <c r="I15" s="76"/>
      <c r="J15" s="76"/>
      <c r="K15" s="86"/>
      <c r="L15" s="76"/>
      <c r="M15" s="76"/>
      <c r="N15" s="76"/>
      <c r="O15" s="77">
        <f>AB38</f>
        <v>23.415977961432507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3323</v>
      </c>
      <c r="Z15" s="116">
        <v>3339</v>
      </c>
      <c r="AB15" s="121">
        <f t="shared" ref="AB15:AB34" si="2">IF(Z15="np",0,Z15/$Z$34)</f>
        <v>0.18884678468412419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30.286231474148661</v>
      </c>
      <c r="E16" s="89" t="s">
        <v>87</v>
      </c>
      <c r="F16" s="26"/>
      <c r="G16" s="90" t="s">
        <v>280</v>
      </c>
      <c r="H16" s="37"/>
      <c r="I16" s="37"/>
      <c r="J16" s="37"/>
      <c r="K16" s="38"/>
      <c r="L16" s="37"/>
      <c r="M16" s="37"/>
      <c r="N16" s="37"/>
      <c r="O16" s="88">
        <f>AB37</f>
        <v>76.584022038567497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248</v>
      </c>
      <c r="Z16" s="116">
        <v>300</v>
      </c>
      <c r="AB16" s="121">
        <f t="shared" si="2"/>
        <v>1.6967366099202533E-2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1532</v>
      </c>
      <c r="Z17" s="116">
        <v>1593</v>
      </c>
      <c r="AB17" s="121">
        <f t="shared" si="2"/>
        <v>9.0096713986765456E-2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145</v>
      </c>
      <c r="Z18" s="116">
        <v>159</v>
      </c>
      <c r="AB18" s="121">
        <f t="shared" si="2"/>
        <v>8.9927040325773425E-3</v>
      </c>
    </row>
    <row r="19" spans="1:28" x14ac:dyDescent="0.25">
      <c r="A19" s="67" t="str">
        <f>$S$1&amp;" ("&amp;$V$2&amp;" to "&amp;$Z$2&amp;")"</f>
        <v>Burdekin (2015-16 to 2019-20)</v>
      </c>
      <c r="B19" s="67"/>
      <c r="C19" s="67"/>
      <c r="D19" s="67"/>
      <c r="E19" s="67"/>
      <c r="F19" s="67"/>
      <c r="G19" s="67" t="str">
        <f>$S$1&amp;" ("&amp;$V$2&amp;" to "&amp;$Z$2&amp;")"</f>
        <v>Burdekin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776</v>
      </c>
      <c r="Z19" s="116">
        <v>789</v>
      </c>
      <c r="AB19" s="121">
        <f t="shared" si="2"/>
        <v>4.4624172840902664E-2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273</v>
      </c>
      <c r="Z20" s="116">
        <v>334</v>
      </c>
      <c r="AB20" s="121">
        <f t="shared" si="2"/>
        <v>1.8890334257112153E-2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1213</v>
      </c>
      <c r="Z21" s="116">
        <v>1177</v>
      </c>
      <c r="AB21" s="121">
        <f t="shared" si="2"/>
        <v>6.6568632995871277E-2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1514</v>
      </c>
      <c r="Z22" s="116">
        <v>1423</v>
      </c>
      <c r="AB22" s="121">
        <f t="shared" si="2"/>
        <v>8.0481873197217349E-2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412</v>
      </c>
      <c r="Z23" s="116">
        <v>494</v>
      </c>
      <c r="AB23" s="121">
        <f t="shared" si="2"/>
        <v>2.7939596176686839E-2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20</v>
      </c>
      <c r="Z24" s="116">
        <v>17</v>
      </c>
      <c r="AB24" s="121">
        <f t="shared" si="2"/>
        <v>9.6148407895481022E-4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314</v>
      </c>
      <c r="Z25" s="116">
        <v>325</v>
      </c>
      <c r="AB25" s="121">
        <f t="shared" si="2"/>
        <v>1.8381313274136078E-2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452</v>
      </c>
      <c r="Z26" s="116">
        <v>419</v>
      </c>
      <c r="AB26" s="121">
        <f t="shared" si="2"/>
        <v>2.3697754651886206E-2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718</v>
      </c>
      <c r="Z27" s="116">
        <v>745</v>
      </c>
      <c r="AB27" s="121">
        <f t="shared" si="2"/>
        <v>4.2135625813019627E-2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1248</v>
      </c>
      <c r="Z28" s="116">
        <v>1393</v>
      </c>
      <c r="AB28" s="121">
        <f t="shared" si="2"/>
        <v>7.8785136587297105E-2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576</v>
      </c>
      <c r="Z29" s="116">
        <v>546</v>
      </c>
      <c r="AB29" s="121">
        <f t="shared" si="2"/>
        <v>3.0880606300548612E-2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897</v>
      </c>
      <c r="Z30" s="116">
        <v>920</v>
      </c>
      <c r="AB30" s="121">
        <f t="shared" si="2"/>
        <v>5.2033256037554439E-2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1158</v>
      </c>
      <c r="Z31" s="116">
        <v>1438</v>
      </c>
      <c r="AB31" s="121">
        <f t="shared" si="2"/>
        <v>8.1330241502177478E-2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92</v>
      </c>
      <c r="Z32" s="116">
        <v>77</v>
      </c>
      <c r="AB32" s="121">
        <f t="shared" si="2"/>
        <v>4.3549572987953171E-3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539</v>
      </c>
      <c r="Z33" s="116">
        <v>548</v>
      </c>
      <c r="AB33" s="121">
        <f t="shared" si="2"/>
        <v>3.0993722074543296E-2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17077</v>
      </c>
      <c r="Z34" s="124">
        <v>17681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8340</v>
      </c>
      <c r="AB37" s="136">
        <f>Z37/Z40*100</f>
        <v>76.584022038567497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2550</v>
      </c>
      <c r="AB38" s="136">
        <f>Z38/Z40*100</f>
        <v>23.415977961432507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10890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16</v>
      </c>
      <c r="W44" s="116">
        <v>20</v>
      </c>
      <c r="X44" s="116">
        <v>20</v>
      </c>
      <c r="Y44" s="116">
        <v>18</v>
      </c>
      <c r="Z44" s="116">
        <v>19</v>
      </c>
    </row>
    <row r="45" spans="19:32" x14ac:dyDescent="0.25">
      <c r="S45" s="119" t="s">
        <v>38</v>
      </c>
      <c r="T45" s="119"/>
      <c r="U45" s="116"/>
      <c r="V45" s="116">
        <v>201</v>
      </c>
      <c r="W45" s="116">
        <v>197</v>
      </c>
      <c r="X45" s="116">
        <v>236</v>
      </c>
      <c r="Y45" s="116">
        <v>203</v>
      </c>
      <c r="Z45" s="116">
        <v>208</v>
      </c>
    </row>
    <row r="46" spans="19:32" x14ac:dyDescent="0.25">
      <c r="S46" s="119" t="s">
        <v>39</v>
      </c>
      <c r="T46" s="119"/>
      <c r="U46" s="116"/>
      <c r="V46" s="116">
        <v>699</v>
      </c>
      <c r="W46" s="116">
        <v>670</v>
      </c>
      <c r="X46" s="116">
        <v>827</v>
      </c>
      <c r="Y46" s="116">
        <v>654</v>
      </c>
      <c r="Z46" s="116">
        <v>651</v>
      </c>
    </row>
    <row r="47" spans="19:32" x14ac:dyDescent="0.25">
      <c r="S47" s="119" t="s">
        <v>40</v>
      </c>
      <c r="T47" s="119"/>
      <c r="U47" s="116"/>
      <c r="V47" s="116">
        <v>1240</v>
      </c>
      <c r="W47" s="116">
        <v>1114</v>
      </c>
      <c r="X47" s="116">
        <v>1265</v>
      </c>
      <c r="Y47" s="116">
        <v>1446</v>
      </c>
      <c r="Z47" s="116">
        <v>1291</v>
      </c>
    </row>
    <row r="48" spans="19:32" x14ac:dyDescent="0.25">
      <c r="S48" s="119" t="s">
        <v>41</v>
      </c>
      <c r="T48" s="119"/>
      <c r="U48" s="116"/>
      <c r="V48" s="116">
        <v>1273</v>
      </c>
      <c r="W48" s="116">
        <v>1291</v>
      </c>
      <c r="X48" s="116">
        <v>1343</v>
      </c>
      <c r="Y48" s="116">
        <v>1442</v>
      </c>
      <c r="Z48" s="116">
        <v>1468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713</v>
      </c>
      <c r="W49" s="116">
        <v>721</v>
      </c>
      <c r="X49" s="116">
        <v>749</v>
      </c>
      <c r="Y49" s="116">
        <v>702</v>
      </c>
      <c r="Z49" s="116">
        <v>826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Burdekin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581</v>
      </c>
      <c r="W50" s="116">
        <v>580</v>
      </c>
      <c r="X50" s="116">
        <v>605</v>
      </c>
      <c r="Y50" s="116">
        <v>612</v>
      </c>
      <c r="Z50" s="116">
        <v>631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642</v>
      </c>
      <c r="W51" s="116">
        <v>619</v>
      </c>
      <c r="X51" s="116">
        <v>717</v>
      </c>
      <c r="Y51" s="116">
        <v>615</v>
      </c>
      <c r="Z51" s="116">
        <v>613</v>
      </c>
    </row>
    <row r="52" spans="1:26" ht="15" customHeight="1" x14ac:dyDescent="0.25">
      <c r="S52" s="119" t="s">
        <v>45</v>
      </c>
      <c r="T52" s="119"/>
      <c r="U52" s="116"/>
      <c r="V52" s="116">
        <v>673</v>
      </c>
      <c r="W52" s="116">
        <v>727</v>
      </c>
      <c r="X52" s="116">
        <v>776</v>
      </c>
      <c r="Y52" s="116">
        <v>719</v>
      </c>
      <c r="Z52" s="116">
        <v>757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724</v>
      </c>
      <c r="W53" s="116">
        <v>718</v>
      </c>
      <c r="X53" s="116">
        <v>744</v>
      </c>
      <c r="Y53" s="116">
        <v>721</v>
      </c>
      <c r="Z53" s="116">
        <v>703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562</v>
      </c>
      <c r="W54" s="116">
        <v>661</v>
      </c>
      <c r="X54" s="116">
        <v>784</v>
      </c>
      <c r="Y54" s="116">
        <v>753</v>
      </c>
      <c r="Z54" s="116">
        <v>782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544</v>
      </c>
      <c r="W55" s="116">
        <v>546</v>
      </c>
      <c r="X55" s="116">
        <v>600</v>
      </c>
      <c r="Y55" s="116">
        <v>585</v>
      </c>
      <c r="Z55" s="116">
        <v>600</v>
      </c>
    </row>
    <row r="56" spans="1:26" ht="15" customHeight="1" x14ac:dyDescent="0.25">
      <c r="S56" s="119" t="s">
        <v>49</v>
      </c>
      <c r="T56" s="119"/>
      <c r="U56" s="116"/>
      <c r="V56" s="116">
        <v>255</v>
      </c>
      <c r="W56" s="116">
        <v>290</v>
      </c>
      <c r="X56" s="116">
        <v>350</v>
      </c>
      <c r="Y56" s="116">
        <v>344</v>
      </c>
      <c r="Z56" s="116">
        <v>409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129</v>
      </c>
      <c r="W57" s="116">
        <v>138</v>
      </c>
      <c r="X57" s="116">
        <v>149</v>
      </c>
      <c r="Y57" s="116">
        <v>130</v>
      </c>
      <c r="Z57" s="116">
        <v>140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64</v>
      </c>
      <c r="W58" s="116">
        <v>69</v>
      </c>
      <c r="X58" s="116">
        <v>96</v>
      </c>
      <c r="Y58" s="116">
        <v>86</v>
      </c>
      <c r="Z58" s="116">
        <v>99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32</v>
      </c>
      <c r="W59" s="116">
        <v>38</v>
      </c>
      <c r="X59" s="116">
        <v>48</v>
      </c>
      <c r="Y59" s="116">
        <v>34</v>
      </c>
      <c r="Z59" s="116">
        <v>53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12</v>
      </c>
      <c r="W60" s="116">
        <v>16</v>
      </c>
      <c r="X60" s="116">
        <v>29</v>
      </c>
      <c r="Y60" s="116">
        <v>22</v>
      </c>
      <c r="Z60" s="116">
        <v>26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8350</v>
      </c>
      <c r="W61" s="116">
        <v>8415</v>
      </c>
      <c r="X61" s="116">
        <v>9363</v>
      </c>
      <c r="Y61" s="116">
        <v>9075</v>
      </c>
      <c r="Z61" s="116">
        <v>9269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26</v>
      </c>
      <c r="W63" s="116">
        <v>33</v>
      </c>
      <c r="X63" s="116">
        <v>33</v>
      </c>
      <c r="Y63" s="116">
        <v>14</v>
      </c>
      <c r="Z63" s="116">
        <v>22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210</v>
      </c>
      <c r="W64" s="116">
        <v>221</v>
      </c>
      <c r="X64" s="116">
        <v>244</v>
      </c>
      <c r="Y64" s="116">
        <v>216</v>
      </c>
      <c r="Z64" s="116">
        <v>209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Burdekin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625</v>
      </c>
      <c r="W65" s="116">
        <v>662</v>
      </c>
      <c r="X65" s="116">
        <v>738</v>
      </c>
      <c r="Y65" s="116">
        <v>694</v>
      </c>
      <c r="Z65" s="116">
        <v>617</v>
      </c>
    </row>
    <row r="66" spans="1:26" x14ac:dyDescent="0.25">
      <c r="S66" s="119" t="s">
        <v>40</v>
      </c>
      <c r="T66" s="119"/>
      <c r="U66" s="116"/>
      <c r="V66" s="116">
        <v>921</v>
      </c>
      <c r="W66" s="116">
        <v>979</v>
      </c>
      <c r="X66" s="116">
        <v>1244</v>
      </c>
      <c r="Y66" s="116">
        <v>1224</v>
      </c>
      <c r="Z66" s="116">
        <v>1230</v>
      </c>
    </row>
    <row r="67" spans="1:26" x14ac:dyDescent="0.25">
      <c r="S67" s="119" t="s">
        <v>41</v>
      </c>
      <c r="T67" s="119"/>
      <c r="U67" s="116"/>
      <c r="V67" s="116">
        <v>888</v>
      </c>
      <c r="W67" s="116">
        <v>1089</v>
      </c>
      <c r="X67" s="116">
        <v>1084</v>
      </c>
      <c r="Y67" s="116">
        <v>1333</v>
      </c>
      <c r="Z67" s="116">
        <v>1380</v>
      </c>
    </row>
    <row r="68" spans="1:26" x14ac:dyDescent="0.25">
      <c r="S68" s="119" t="s">
        <v>42</v>
      </c>
      <c r="T68" s="119"/>
      <c r="U68" s="116"/>
      <c r="V68" s="116">
        <v>599</v>
      </c>
      <c r="W68" s="116">
        <v>617</v>
      </c>
      <c r="X68" s="116">
        <v>650</v>
      </c>
      <c r="Y68" s="116">
        <v>602</v>
      </c>
      <c r="Z68" s="116">
        <v>740</v>
      </c>
    </row>
    <row r="69" spans="1:26" x14ac:dyDescent="0.25">
      <c r="S69" s="119" t="s">
        <v>43</v>
      </c>
      <c r="T69" s="119"/>
      <c r="U69" s="116"/>
      <c r="V69" s="116">
        <v>461</v>
      </c>
      <c r="W69" s="116">
        <v>495</v>
      </c>
      <c r="X69" s="116">
        <v>476</v>
      </c>
      <c r="Y69" s="116">
        <v>521</v>
      </c>
      <c r="Z69" s="116">
        <v>581</v>
      </c>
    </row>
    <row r="70" spans="1:26" x14ac:dyDescent="0.25">
      <c r="S70" s="119" t="s">
        <v>44</v>
      </c>
      <c r="T70" s="119"/>
      <c r="U70" s="116"/>
      <c r="V70" s="116">
        <v>505</v>
      </c>
      <c r="W70" s="116">
        <v>545</v>
      </c>
      <c r="X70" s="116">
        <v>547</v>
      </c>
      <c r="Y70" s="116">
        <v>550</v>
      </c>
      <c r="Z70" s="116">
        <v>565</v>
      </c>
    </row>
    <row r="71" spans="1:26" x14ac:dyDescent="0.25">
      <c r="S71" s="119" t="s">
        <v>45</v>
      </c>
      <c r="T71" s="119"/>
      <c r="U71" s="116"/>
      <c r="V71" s="116">
        <v>647</v>
      </c>
      <c r="W71" s="116">
        <v>709</v>
      </c>
      <c r="X71" s="116">
        <v>739</v>
      </c>
      <c r="Y71" s="116">
        <v>666</v>
      </c>
      <c r="Z71" s="116">
        <v>619</v>
      </c>
    </row>
    <row r="72" spans="1:26" x14ac:dyDescent="0.25">
      <c r="S72" s="119" t="s">
        <v>46</v>
      </c>
      <c r="T72" s="119"/>
      <c r="U72" s="116"/>
      <c r="V72" s="116">
        <v>589</v>
      </c>
      <c r="W72" s="116">
        <v>585</v>
      </c>
      <c r="X72" s="116">
        <v>651</v>
      </c>
      <c r="Y72" s="116">
        <v>657</v>
      </c>
      <c r="Z72" s="116">
        <v>752</v>
      </c>
    </row>
    <row r="73" spans="1:26" x14ac:dyDescent="0.25">
      <c r="S73" s="119" t="s">
        <v>47</v>
      </c>
      <c r="T73" s="119"/>
      <c r="U73" s="116"/>
      <c r="V73" s="116">
        <v>539</v>
      </c>
      <c r="W73" s="116">
        <v>600</v>
      </c>
      <c r="X73" s="116">
        <v>652</v>
      </c>
      <c r="Y73" s="116">
        <v>637</v>
      </c>
      <c r="Z73" s="116">
        <v>647</v>
      </c>
    </row>
    <row r="74" spans="1:26" x14ac:dyDescent="0.25">
      <c r="S74" s="119" t="s">
        <v>48</v>
      </c>
      <c r="T74" s="119"/>
      <c r="U74" s="116"/>
      <c r="V74" s="116">
        <v>355</v>
      </c>
      <c r="W74" s="116">
        <v>417</v>
      </c>
      <c r="X74" s="116">
        <v>448</v>
      </c>
      <c r="Y74" s="116">
        <v>480</v>
      </c>
      <c r="Z74" s="116">
        <v>546</v>
      </c>
    </row>
    <row r="75" spans="1:26" x14ac:dyDescent="0.25">
      <c r="S75" s="119" t="s">
        <v>49</v>
      </c>
      <c r="T75" s="119"/>
      <c r="U75" s="116"/>
      <c r="V75" s="116">
        <v>185</v>
      </c>
      <c r="W75" s="116">
        <v>195</v>
      </c>
      <c r="X75" s="116">
        <v>221</v>
      </c>
      <c r="Y75" s="116">
        <v>190</v>
      </c>
      <c r="Z75" s="116">
        <v>254</v>
      </c>
    </row>
    <row r="76" spans="1:26" x14ac:dyDescent="0.25">
      <c r="S76" s="119" t="s">
        <v>50</v>
      </c>
      <c r="T76" s="119"/>
      <c r="U76" s="116"/>
      <c r="V76" s="116">
        <v>85</v>
      </c>
      <c r="W76" s="116">
        <v>105</v>
      </c>
      <c r="X76" s="116">
        <v>137</v>
      </c>
      <c r="Y76" s="116">
        <v>128</v>
      </c>
      <c r="Z76" s="116">
        <v>134</v>
      </c>
    </row>
    <row r="77" spans="1:26" x14ac:dyDescent="0.25">
      <c r="S77" s="119" t="s">
        <v>51</v>
      </c>
      <c r="T77" s="119"/>
      <c r="U77" s="116"/>
      <c r="V77" s="116">
        <v>41</v>
      </c>
      <c r="W77" s="116">
        <v>51</v>
      </c>
      <c r="X77" s="116">
        <v>61</v>
      </c>
      <c r="Y77" s="116">
        <v>46</v>
      </c>
      <c r="Z77" s="116">
        <v>55</v>
      </c>
    </row>
    <row r="78" spans="1:26" x14ac:dyDescent="0.25">
      <c r="S78" s="119" t="s">
        <v>52</v>
      </c>
      <c r="T78" s="119"/>
      <c r="U78" s="116"/>
      <c r="V78" s="116">
        <v>24</v>
      </c>
      <c r="W78" s="116">
        <v>24</v>
      </c>
      <c r="X78" s="116">
        <v>37</v>
      </c>
      <c r="Y78" s="116">
        <v>23</v>
      </c>
      <c r="Z78" s="116">
        <v>34</v>
      </c>
    </row>
    <row r="79" spans="1:26" x14ac:dyDescent="0.25">
      <c r="S79" s="119" t="s">
        <v>53</v>
      </c>
      <c r="T79" s="119"/>
      <c r="U79" s="116"/>
      <c r="V79" s="116">
        <v>19</v>
      </c>
      <c r="W79" s="116">
        <v>20</v>
      </c>
      <c r="X79" s="116">
        <v>26</v>
      </c>
      <c r="Y79" s="116">
        <v>21</v>
      </c>
      <c r="Z79" s="116">
        <v>23</v>
      </c>
    </row>
    <row r="80" spans="1:26" x14ac:dyDescent="0.25">
      <c r="S80" s="122" t="s">
        <v>54</v>
      </c>
      <c r="T80" s="122"/>
      <c r="U80" s="116"/>
      <c r="V80" s="116">
        <v>6718</v>
      </c>
      <c r="W80" s="116">
        <v>7347</v>
      </c>
      <c r="X80" s="116">
        <v>8008</v>
      </c>
      <c r="Y80" s="116">
        <v>7999</v>
      </c>
      <c r="Z80" s="116">
        <v>8411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6" t="str">
        <f>S1</f>
        <v>Burdekin</v>
      </c>
      <c r="D83" s="146"/>
      <c r="E83" s="146"/>
      <c r="F83" s="146"/>
      <c r="G83" s="146"/>
      <c r="H83" s="49"/>
      <c r="I83" s="49"/>
      <c r="J83" s="147" t="str">
        <f>'State data for spotlight'!A1</f>
        <v>Queensland</v>
      </c>
      <c r="K83" s="147"/>
      <c r="L83" s="147"/>
      <c r="M83" s="147"/>
      <c r="N83" s="147"/>
      <c r="O83" s="147"/>
      <c r="S83" s="119" t="s">
        <v>57</v>
      </c>
      <c r="T83" s="119"/>
      <c r="U83" s="116"/>
      <c r="V83" s="116">
        <v>373</v>
      </c>
      <c r="W83" s="116">
        <v>426</v>
      </c>
      <c r="X83" s="116">
        <v>468</v>
      </c>
      <c r="Y83" s="116">
        <v>463</v>
      </c>
      <c r="Z83" s="116">
        <v>499</v>
      </c>
      <c r="AD83" s="121"/>
    </row>
    <row r="84" spans="1:30" ht="15" customHeight="1" x14ac:dyDescent="0.25">
      <c r="A84" s="48"/>
      <c r="B84" s="48"/>
      <c r="C84" s="50"/>
      <c r="D84" s="141" t="s">
        <v>0</v>
      </c>
      <c r="E84" s="141"/>
      <c r="F84" s="141" t="s">
        <v>202</v>
      </c>
      <c r="G84" s="141"/>
      <c r="H84" s="50"/>
      <c r="I84" s="50"/>
      <c r="J84" s="50"/>
      <c r="K84" s="50"/>
      <c r="L84" s="141" t="s">
        <v>0</v>
      </c>
      <c r="M84" s="141"/>
      <c r="N84" s="141" t="s">
        <v>202</v>
      </c>
      <c r="O84" s="141"/>
      <c r="S84" s="119" t="s">
        <v>58</v>
      </c>
      <c r="T84" s="119"/>
      <c r="U84" s="116"/>
      <c r="V84" s="116">
        <v>247</v>
      </c>
      <c r="W84" s="116">
        <v>243</v>
      </c>
      <c r="X84" s="116">
        <v>262</v>
      </c>
      <c r="Y84" s="116">
        <v>264</v>
      </c>
      <c r="Z84" s="116">
        <v>262</v>
      </c>
    </row>
    <row r="85" spans="1:30" ht="15" customHeight="1" x14ac:dyDescent="0.25">
      <c r="A85" s="48"/>
      <c r="B85" s="48"/>
      <c r="C85" s="62" t="s">
        <v>1</v>
      </c>
      <c r="D85" s="141" t="s">
        <v>2</v>
      </c>
      <c r="E85" s="141"/>
      <c r="F85" s="141" t="str">
        <f>"since "&amp;$V$2</f>
        <v>since 2015-16</v>
      </c>
      <c r="G85" s="141"/>
      <c r="H85" s="50"/>
      <c r="I85" s="50"/>
      <c r="J85" s="50"/>
      <c r="K85" s="62" t="s">
        <v>1</v>
      </c>
      <c r="L85" s="141" t="s">
        <v>2</v>
      </c>
      <c r="M85" s="141"/>
      <c r="N85" s="141" t="str">
        <f>"since "&amp;$V$2</f>
        <v>since 2015-16</v>
      </c>
      <c r="O85" s="141"/>
      <c r="S85" s="119" t="s">
        <v>197</v>
      </c>
      <c r="T85" s="119"/>
      <c r="U85" s="116"/>
      <c r="V85" s="116">
        <v>974</v>
      </c>
      <c r="W85" s="116">
        <v>1034</v>
      </c>
      <c r="X85" s="116">
        <v>1117</v>
      </c>
      <c r="Y85" s="116">
        <v>1109</v>
      </c>
      <c r="Z85" s="116">
        <v>1135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17,678</v>
      </c>
      <c r="D86" s="100">
        <f t="shared" ref="D86:D91" si="4">AD4</f>
        <v>3.5072311025235559E-2</v>
      </c>
      <c r="E86" s="101">
        <f t="shared" ref="E86:E91" si="5">AD4</f>
        <v>3.5072311025235559E-2</v>
      </c>
      <c r="F86" s="100">
        <f t="shared" ref="F86:F91" si="6">AF4</f>
        <v>0.17298122221484968</v>
      </c>
      <c r="G86" s="101">
        <f t="shared" ref="G86:G91" si="7">AF4</f>
        <v>0.17298122221484968</v>
      </c>
      <c r="H86" s="61"/>
      <c r="I86" s="61"/>
      <c r="J86" s="142" t="str">
        <f>'State data for spotlight'!J4</f>
        <v>4,043,913</v>
      </c>
      <c r="K86" s="142"/>
      <c r="L86" s="100">
        <f>'State data for spotlight'!L4</f>
        <v>-5.435055282670076E-3</v>
      </c>
      <c r="M86" s="101">
        <f>'State data for spotlight'!L4</f>
        <v>-5.435055282670076E-3</v>
      </c>
      <c r="N86" s="100">
        <f>'State data for spotlight'!N4</f>
        <v>7.968076645100175E-2</v>
      </c>
      <c r="O86" s="101">
        <f>'State data for spotlight'!N4</f>
        <v>7.968076645100175E-2</v>
      </c>
      <c r="S86" s="119" t="s">
        <v>198</v>
      </c>
      <c r="T86" s="119"/>
      <c r="U86" s="116"/>
      <c r="V86" s="116">
        <v>144</v>
      </c>
      <c r="W86" s="116">
        <v>152</v>
      </c>
      <c r="X86" s="116">
        <v>171</v>
      </c>
      <c r="Y86" s="116">
        <v>158</v>
      </c>
      <c r="Z86" s="116">
        <v>167</v>
      </c>
    </row>
    <row r="87" spans="1:30" ht="15" customHeight="1" x14ac:dyDescent="0.25">
      <c r="A87" s="102" t="s">
        <v>4</v>
      </c>
      <c r="B87" s="51"/>
      <c r="C87" s="61" t="str">
        <f t="shared" si="3"/>
        <v>9,272</v>
      </c>
      <c r="D87" s="100">
        <f t="shared" si="4"/>
        <v>2.1595416483032093E-2</v>
      </c>
      <c r="E87" s="101">
        <f t="shared" si="5"/>
        <v>2.1595416483032093E-2</v>
      </c>
      <c r="F87" s="100">
        <f t="shared" si="6"/>
        <v>0.10988747905195106</v>
      </c>
      <c r="G87" s="101">
        <f t="shared" si="7"/>
        <v>0.10988747905195106</v>
      </c>
      <c r="H87" s="61"/>
      <c r="I87" s="61"/>
      <c r="J87" s="142" t="str">
        <f>'State data for spotlight'!J5</f>
        <v>2,078,086</v>
      </c>
      <c r="K87" s="142"/>
      <c r="L87" s="100">
        <f>'State data for spotlight'!L5</f>
        <v>-9.7722570444783718E-3</v>
      </c>
      <c r="M87" s="101">
        <f>'State data for spotlight'!L5</f>
        <v>-9.7722570444783718E-3</v>
      </c>
      <c r="N87" s="100">
        <f>'State data for spotlight'!N5</f>
        <v>6.0267974446456485E-2</v>
      </c>
      <c r="O87" s="101">
        <f>'State data for spotlight'!N5</f>
        <v>6.0267974446456485E-2</v>
      </c>
      <c r="S87" s="119" t="s">
        <v>199</v>
      </c>
      <c r="T87" s="119"/>
      <c r="U87" s="116"/>
      <c r="V87" s="116">
        <v>108</v>
      </c>
      <c r="W87" s="116">
        <v>118</v>
      </c>
      <c r="X87" s="116">
        <v>108</v>
      </c>
      <c r="Y87" s="116">
        <v>115</v>
      </c>
      <c r="Z87" s="116">
        <v>114</v>
      </c>
    </row>
    <row r="88" spans="1:30" ht="15" customHeight="1" x14ac:dyDescent="0.25">
      <c r="A88" s="102" t="s">
        <v>5</v>
      </c>
      <c r="B88" s="51"/>
      <c r="C88" s="61" t="str">
        <f t="shared" si="3"/>
        <v>8,406</v>
      </c>
      <c r="D88" s="100">
        <f t="shared" si="4"/>
        <v>5.0750000000000073E-2</v>
      </c>
      <c r="E88" s="101">
        <f t="shared" si="5"/>
        <v>5.0750000000000073E-2</v>
      </c>
      <c r="F88" s="100">
        <f t="shared" si="6"/>
        <v>0.25052067836953285</v>
      </c>
      <c r="G88" s="101">
        <f t="shared" si="7"/>
        <v>0.25052067836953285</v>
      </c>
      <c r="H88" s="61"/>
      <c r="I88" s="61"/>
      <c r="J88" s="142" t="str">
        <f>'State data for spotlight'!J6</f>
        <v>1,965,825</v>
      </c>
      <c r="K88" s="142"/>
      <c r="L88" s="100">
        <f>'State data for spotlight'!L6</f>
        <v>-8.0765919120229235E-4</v>
      </c>
      <c r="M88" s="101">
        <f>'State data for spotlight'!L6</f>
        <v>-8.0765919120229235E-4</v>
      </c>
      <c r="N88" s="100">
        <f>'State data for spotlight'!N6</f>
        <v>0.10099473592536312</v>
      </c>
      <c r="O88" s="101">
        <f>'State data for spotlight'!N6</f>
        <v>0.10099473592536312</v>
      </c>
      <c r="S88" s="119" t="s">
        <v>200</v>
      </c>
      <c r="T88" s="119"/>
      <c r="U88" s="116"/>
      <c r="V88" s="116">
        <v>147</v>
      </c>
      <c r="W88" s="116">
        <v>167</v>
      </c>
      <c r="X88" s="116">
        <v>179</v>
      </c>
      <c r="Y88" s="116">
        <v>179</v>
      </c>
      <c r="Z88" s="116">
        <v>157</v>
      </c>
    </row>
    <row r="89" spans="1:30" ht="15" customHeight="1" x14ac:dyDescent="0.25">
      <c r="A89" s="51" t="s">
        <v>6</v>
      </c>
      <c r="B89" s="51"/>
      <c r="C89" s="61" t="str">
        <f t="shared" si="3"/>
        <v>10,893</v>
      </c>
      <c r="D89" s="100">
        <f t="shared" si="4"/>
        <v>4.5794930875576068E-2</v>
      </c>
      <c r="E89" s="101">
        <f t="shared" si="5"/>
        <v>4.5794930875576068E-2</v>
      </c>
      <c r="F89" s="100">
        <f t="shared" si="6"/>
        <v>0.15330862890418206</v>
      </c>
      <c r="G89" s="101">
        <f t="shared" si="7"/>
        <v>0.15330862890418206</v>
      </c>
      <c r="H89" s="61"/>
      <c r="I89" s="61"/>
      <c r="J89" s="142" t="str">
        <f>'State data for spotlight'!J7</f>
        <v>2,876,116</v>
      </c>
      <c r="K89" s="142"/>
      <c r="L89" s="100">
        <f>'State data for spotlight'!L7</f>
        <v>1.3469152455414024E-2</v>
      </c>
      <c r="M89" s="101">
        <f>'State data for spotlight'!L7</f>
        <v>1.3469152455414024E-2</v>
      </c>
      <c r="N89" s="100">
        <f>'State data for spotlight'!N7</f>
        <v>8.3508134271230716E-2</v>
      </c>
      <c r="O89" s="101">
        <f>'State data for spotlight'!N7</f>
        <v>8.3508134271230716E-2</v>
      </c>
      <c r="S89" s="119" t="s">
        <v>201</v>
      </c>
      <c r="T89" s="119"/>
      <c r="U89" s="116"/>
      <c r="V89" s="116">
        <v>616</v>
      </c>
      <c r="W89" s="116">
        <v>665</v>
      </c>
      <c r="X89" s="116">
        <v>710</v>
      </c>
      <c r="Y89" s="116">
        <v>720</v>
      </c>
      <c r="Z89" s="116">
        <v>759</v>
      </c>
    </row>
    <row r="90" spans="1:30" ht="15" customHeight="1" x14ac:dyDescent="0.25">
      <c r="A90" s="51" t="s">
        <v>100</v>
      </c>
      <c r="B90" s="51"/>
      <c r="C90" s="61" t="str">
        <f t="shared" si="3"/>
        <v>$32,777</v>
      </c>
      <c r="D90" s="100">
        <f t="shared" si="4"/>
        <v>-2.7671724588024249E-2</v>
      </c>
      <c r="E90" s="101">
        <f t="shared" si="5"/>
        <v>-2.7671724588024249E-2</v>
      </c>
      <c r="F90" s="100">
        <f t="shared" si="6"/>
        <v>8.7214096595993995E-2</v>
      </c>
      <c r="G90" s="101">
        <f t="shared" si="7"/>
        <v>8.7214096595993995E-2</v>
      </c>
      <c r="H90" s="61"/>
      <c r="I90" s="61"/>
      <c r="J90" s="61"/>
      <c r="K90" s="61" t="str">
        <f>'State data for spotlight'!J8</f>
        <v>$45,226</v>
      </c>
      <c r="L90" s="100">
        <f>'State data for spotlight'!L8</f>
        <v>1.6409018426646327E-3</v>
      </c>
      <c r="M90" s="101">
        <f>'State data for spotlight'!L8</f>
        <v>1.6409018426646327E-3</v>
      </c>
      <c r="N90" s="100">
        <f>'State data for spotlight'!N8</f>
        <v>6.7653739613496189E-2</v>
      </c>
      <c r="O90" s="101">
        <f>'State data for spotlight'!N8</f>
        <v>6.7653739613496189E-2</v>
      </c>
      <c r="S90" s="119" t="s">
        <v>59</v>
      </c>
      <c r="T90" s="119"/>
      <c r="U90" s="116"/>
      <c r="V90" s="116">
        <v>1153</v>
      </c>
      <c r="W90" s="116">
        <v>1092</v>
      </c>
      <c r="X90" s="116">
        <v>1122</v>
      </c>
      <c r="Y90" s="116">
        <v>1085</v>
      </c>
      <c r="Z90" s="116">
        <v>1161</v>
      </c>
    </row>
    <row r="91" spans="1:30" ht="15" customHeight="1" x14ac:dyDescent="0.25">
      <c r="A91" s="51" t="s">
        <v>7</v>
      </c>
      <c r="B91" s="51"/>
      <c r="C91" s="61" t="str">
        <f t="shared" si="3"/>
        <v>$536.1 mil</v>
      </c>
      <c r="D91" s="100">
        <f t="shared" si="4"/>
        <v>6.5362290472392282E-2</v>
      </c>
      <c r="E91" s="101">
        <f t="shared" si="5"/>
        <v>6.5362290472392282E-2</v>
      </c>
      <c r="F91" s="100">
        <f t="shared" si="6"/>
        <v>0.25360479933790536</v>
      </c>
      <c r="G91" s="101">
        <f t="shared" si="7"/>
        <v>0.25360479933790536</v>
      </c>
      <c r="H91" s="61"/>
      <c r="I91" s="61"/>
      <c r="J91" s="61"/>
      <c r="K91" s="61" t="str">
        <f>'State data for spotlight'!J9</f>
        <v>$174.8 bil</v>
      </c>
      <c r="L91" s="100">
        <f>'State data for spotlight'!L9</f>
        <v>4.1540468779463158E-2</v>
      </c>
      <c r="M91" s="101">
        <f>'State data for spotlight'!L9</f>
        <v>4.1540468779463158E-2</v>
      </c>
      <c r="N91" s="100">
        <f>'State data for spotlight'!N9</f>
        <v>0.18082674757676354</v>
      </c>
      <c r="O91" s="101">
        <f>'State data for spotlight'!N9</f>
        <v>0.18082674757676354</v>
      </c>
      <c r="S91" s="122" t="s">
        <v>54</v>
      </c>
      <c r="T91" s="122"/>
      <c r="U91" s="116"/>
      <c r="V91" s="116">
        <v>5132</v>
      </c>
      <c r="W91" s="116">
        <v>5322</v>
      </c>
      <c r="X91" s="116">
        <v>5821</v>
      </c>
      <c r="Y91" s="116">
        <v>5565</v>
      </c>
      <c r="Z91" s="116">
        <v>5872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203</v>
      </c>
      <c r="S93" s="119" t="s">
        <v>57</v>
      </c>
      <c r="T93" s="119"/>
      <c r="U93" s="116"/>
      <c r="V93" s="116">
        <v>198</v>
      </c>
      <c r="W93" s="116">
        <v>225</v>
      </c>
      <c r="X93" s="116">
        <v>227</v>
      </c>
      <c r="Y93" s="116">
        <v>253</v>
      </c>
      <c r="Z93" s="116">
        <v>270</v>
      </c>
    </row>
    <row r="94" spans="1:30" ht="15" customHeight="1" x14ac:dyDescent="0.25">
      <c r="A94" s="60" t="s">
        <v>204</v>
      </c>
      <c r="S94" s="119" t="s">
        <v>58</v>
      </c>
      <c r="T94" s="119"/>
      <c r="U94" s="116"/>
      <c r="V94" s="116">
        <v>566</v>
      </c>
      <c r="W94" s="116">
        <v>619</v>
      </c>
      <c r="X94" s="116">
        <v>650</v>
      </c>
      <c r="Y94" s="116">
        <v>654</v>
      </c>
      <c r="Z94" s="116">
        <v>712</v>
      </c>
    </row>
    <row r="95" spans="1:30" ht="15" customHeight="1" x14ac:dyDescent="0.25">
      <c r="A95" s="138" t="s">
        <v>287</v>
      </c>
      <c r="S95" s="119" t="s">
        <v>197</v>
      </c>
      <c r="T95" s="119"/>
      <c r="U95" s="116"/>
      <c r="V95" s="116">
        <v>113</v>
      </c>
      <c r="W95" s="116">
        <v>131</v>
      </c>
      <c r="X95" s="116">
        <v>141</v>
      </c>
      <c r="Y95" s="116">
        <v>145</v>
      </c>
      <c r="Z95" s="116">
        <v>153</v>
      </c>
    </row>
    <row r="96" spans="1:30" ht="15" customHeight="1" x14ac:dyDescent="0.25">
      <c r="A96" s="19" t="s">
        <v>278</v>
      </c>
      <c r="S96" s="119" t="s">
        <v>198</v>
      </c>
      <c r="T96" s="119"/>
      <c r="U96" s="116"/>
      <c r="V96" s="116">
        <v>563</v>
      </c>
      <c r="W96" s="116">
        <v>579</v>
      </c>
      <c r="X96" s="116">
        <v>631</v>
      </c>
      <c r="Y96" s="116">
        <v>692</v>
      </c>
      <c r="Z96" s="116">
        <v>698</v>
      </c>
    </row>
    <row r="97" spans="1:32" ht="15" customHeight="1" x14ac:dyDescent="0.25">
      <c r="S97" s="119" t="s">
        <v>199</v>
      </c>
      <c r="T97" s="119"/>
      <c r="U97" s="116"/>
      <c r="V97" s="116">
        <v>745</v>
      </c>
      <c r="W97" s="116">
        <v>780</v>
      </c>
      <c r="X97" s="116">
        <v>807</v>
      </c>
      <c r="Y97" s="116">
        <v>787</v>
      </c>
      <c r="Z97" s="116">
        <v>821</v>
      </c>
    </row>
    <row r="98" spans="1:32" ht="15" customHeight="1" x14ac:dyDescent="0.25">
      <c r="S98" s="119" t="s">
        <v>200</v>
      </c>
      <c r="T98" s="119"/>
      <c r="U98" s="116"/>
      <c r="V98" s="116">
        <v>445</v>
      </c>
      <c r="W98" s="116">
        <v>455</v>
      </c>
      <c r="X98" s="116">
        <v>473</v>
      </c>
      <c r="Y98" s="116">
        <v>475</v>
      </c>
      <c r="Z98" s="116">
        <v>475</v>
      </c>
    </row>
    <row r="99" spans="1:32" ht="15" customHeight="1" x14ac:dyDescent="0.25">
      <c r="S99" s="119" t="s">
        <v>201</v>
      </c>
      <c r="T99" s="119"/>
      <c r="U99" s="116"/>
      <c r="V99" s="116">
        <v>47</v>
      </c>
      <c r="W99" s="116">
        <v>50</v>
      </c>
      <c r="X99" s="116">
        <v>63</v>
      </c>
      <c r="Y99" s="116">
        <v>76</v>
      </c>
      <c r="Z99" s="116">
        <v>83</v>
      </c>
    </row>
    <row r="100" spans="1:32" ht="15" customHeight="1" x14ac:dyDescent="0.25">
      <c r="S100" s="119" t="s">
        <v>59</v>
      </c>
      <c r="T100" s="119"/>
      <c r="U100" s="116"/>
      <c r="V100" s="116">
        <v>619</v>
      </c>
      <c r="W100" s="116">
        <v>590</v>
      </c>
      <c r="X100" s="116">
        <v>574</v>
      </c>
      <c r="Y100" s="116">
        <v>577</v>
      </c>
      <c r="Z100" s="116">
        <v>598</v>
      </c>
    </row>
    <row r="101" spans="1:32" x14ac:dyDescent="0.25">
      <c r="A101" s="20"/>
      <c r="S101" s="122" t="s">
        <v>54</v>
      </c>
      <c r="T101" s="122"/>
      <c r="U101" s="116"/>
      <c r="V101" s="116">
        <v>4317</v>
      </c>
      <c r="W101" s="116">
        <v>4606</v>
      </c>
      <c r="X101" s="116">
        <v>5017</v>
      </c>
      <c r="Y101" s="116">
        <v>4850</v>
      </c>
      <c r="Z101" s="116">
        <v>5021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205</v>
      </c>
      <c r="Z103" s="110" t="s">
        <v>282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11264</v>
      </c>
      <c r="W104" s="116">
        <v>11937</v>
      </c>
      <c r="X104" s="116">
        <v>13064</v>
      </c>
      <c r="Y104" s="116">
        <v>12998</v>
      </c>
      <c r="Z104" s="116">
        <v>13508</v>
      </c>
      <c r="AB104" s="113" t="str">
        <f>TEXT(Z104,"###,###")</f>
        <v>13,508</v>
      </c>
      <c r="AD104" s="134">
        <f>Z104/($Z$4)*100</f>
        <v>76.411358750989933</v>
      </c>
      <c r="AF104" s="113"/>
    </row>
    <row r="105" spans="1:32" x14ac:dyDescent="0.25">
      <c r="S105" s="119" t="s">
        <v>18</v>
      </c>
      <c r="T105" s="119"/>
      <c r="U105" s="116"/>
      <c r="V105" s="116">
        <v>1885</v>
      </c>
      <c r="W105" s="116">
        <v>1908</v>
      </c>
      <c r="X105" s="116">
        <v>1884</v>
      </c>
      <c r="Y105" s="116">
        <v>1924</v>
      </c>
      <c r="Z105" s="116">
        <v>1992</v>
      </c>
      <c r="AB105" s="113" t="str">
        <f>TEXT(Z105,"###,###")</f>
        <v>1,992</v>
      </c>
      <c r="AD105" s="134">
        <f>Z105/($Z$4)*100</f>
        <v>11.268243013915601</v>
      </c>
      <c r="AF105" s="113"/>
    </row>
    <row r="106" spans="1:32" x14ac:dyDescent="0.25">
      <c r="S106" s="122" t="s">
        <v>54</v>
      </c>
      <c r="T106" s="122"/>
      <c r="U106" s="124"/>
      <c r="V106" s="124">
        <v>13149</v>
      </c>
      <c r="W106" s="124">
        <v>13845</v>
      </c>
      <c r="X106" s="124">
        <v>14948</v>
      </c>
      <c r="Y106" s="124">
        <v>14922</v>
      </c>
      <c r="Z106" s="124">
        <v>15500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2627</v>
      </c>
      <c r="W108" s="116">
        <v>2665</v>
      </c>
      <c r="X108" s="116">
        <v>2687</v>
      </c>
      <c r="Y108" s="116">
        <v>2474</v>
      </c>
      <c r="Z108" s="116">
        <v>2774</v>
      </c>
      <c r="AB108" s="113" t="str">
        <f>TEXT(Z108,"###,###")</f>
        <v>2,774</v>
      </c>
      <c r="AD108" s="134">
        <f>Z108/($Z$4)*100</f>
        <v>15.69182034166761</v>
      </c>
      <c r="AF108" s="113"/>
    </row>
    <row r="109" spans="1:32" x14ac:dyDescent="0.25">
      <c r="S109" s="119" t="s">
        <v>21</v>
      </c>
      <c r="T109" s="119"/>
      <c r="U109" s="116"/>
      <c r="V109" s="116">
        <v>2737</v>
      </c>
      <c r="W109" s="116">
        <v>2917</v>
      </c>
      <c r="X109" s="116">
        <v>3161</v>
      </c>
      <c r="Y109" s="116">
        <v>3091</v>
      </c>
      <c r="Z109" s="116">
        <v>2900</v>
      </c>
      <c r="AB109" s="113" t="str">
        <f>TEXT(Z109,"###,###")</f>
        <v>2,900</v>
      </c>
      <c r="AD109" s="134">
        <f>Z109/($Z$4)*100</f>
        <v>16.404570652788777</v>
      </c>
      <c r="AF109" s="113"/>
    </row>
    <row r="110" spans="1:32" x14ac:dyDescent="0.25">
      <c r="S110" s="119" t="s">
        <v>22</v>
      </c>
      <c r="T110" s="119"/>
      <c r="U110" s="116"/>
      <c r="V110" s="116">
        <v>3811</v>
      </c>
      <c r="W110" s="116">
        <v>3737</v>
      </c>
      <c r="X110" s="116">
        <v>4067</v>
      </c>
      <c r="Y110" s="116">
        <v>4489</v>
      </c>
      <c r="Z110" s="116">
        <v>4450</v>
      </c>
      <c r="AB110" s="113" t="str">
        <f>TEXT(Z110,"###,###")</f>
        <v>4,450</v>
      </c>
      <c r="AD110" s="134">
        <f>Z110/($Z$4)*100</f>
        <v>25.172530829279331</v>
      </c>
      <c r="AF110" s="113"/>
    </row>
    <row r="111" spans="1:32" x14ac:dyDescent="0.25">
      <c r="S111" s="119" t="s">
        <v>23</v>
      </c>
      <c r="T111" s="119"/>
      <c r="U111" s="116"/>
      <c r="V111" s="116">
        <v>3971</v>
      </c>
      <c r="W111" s="116">
        <v>4526</v>
      </c>
      <c r="X111" s="116">
        <v>5027</v>
      </c>
      <c r="Y111" s="116">
        <v>4875</v>
      </c>
      <c r="Z111" s="116">
        <v>5354</v>
      </c>
      <c r="AB111" s="113" t="str">
        <f>TEXT(Z111,"###,###")</f>
        <v>5,354</v>
      </c>
      <c r="AD111" s="134">
        <f>Z111/($Z$4)*100</f>
        <v>30.286231474148661</v>
      </c>
      <c r="AF111" s="113"/>
    </row>
    <row r="112" spans="1:32" x14ac:dyDescent="0.25">
      <c r="S112" s="122" t="s">
        <v>54</v>
      </c>
      <c r="T112" s="122"/>
      <c r="U112" s="116"/>
      <c r="V112" s="116">
        <v>15071</v>
      </c>
      <c r="W112" s="116">
        <v>15762</v>
      </c>
      <c r="X112" s="116">
        <v>17374</v>
      </c>
      <c r="Y112" s="116">
        <v>17075</v>
      </c>
      <c r="Z112" s="116">
        <v>17679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42.59</v>
      </c>
      <c r="W118" s="135">
        <v>40.950000000000003</v>
      </c>
      <c r="X118" s="135">
        <v>41.44</v>
      </c>
      <c r="Y118" s="135">
        <v>41.03</v>
      </c>
      <c r="Z118" s="135">
        <v>41.67</v>
      </c>
      <c r="AB118" s="113" t="str">
        <f>TEXT(Z118,"##.0")</f>
        <v>41.7</v>
      </c>
    </row>
    <row r="120" spans="19:32" x14ac:dyDescent="0.25">
      <c r="S120" s="105" t="s">
        <v>102</v>
      </c>
      <c r="T120" s="116"/>
      <c r="U120" s="116"/>
      <c r="V120" s="116">
        <v>7480</v>
      </c>
      <c r="W120" s="116">
        <v>7779</v>
      </c>
      <c r="X120" s="116">
        <v>8461</v>
      </c>
      <c r="Y120" s="116">
        <v>8352</v>
      </c>
      <c r="Z120" s="116">
        <v>8673</v>
      </c>
      <c r="AB120" s="113" t="str">
        <f>TEXT(Z120,"###,###")</f>
        <v>8,673</v>
      </c>
    </row>
    <row r="121" spans="19:32" x14ac:dyDescent="0.25">
      <c r="S121" s="105" t="s">
        <v>103</v>
      </c>
      <c r="T121" s="116"/>
      <c r="U121" s="116"/>
      <c r="V121" s="116">
        <v>1005</v>
      </c>
      <c r="W121" s="116">
        <v>1084</v>
      </c>
      <c r="X121" s="116">
        <v>1272</v>
      </c>
      <c r="Y121" s="116">
        <v>1019</v>
      </c>
      <c r="Z121" s="116">
        <v>1154</v>
      </c>
      <c r="AB121" s="113" t="str">
        <f>TEXT(Z121,"###,###")</f>
        <v>1,154</v>
      </c>
    </row>
    <row r="122" spans="19:32" x14ac:dyDescent="0.25">
      <c r="S122" s="105" t="s">
        <v>104</v>
      </c>
      <c r="T122" s="116"/>
      <c r="U122" s="116"/>
      <c r="V122" s="116">
        <v>961</v>
      </c>
      <c r="W122" s="116">
        <v>1065</v>
      </c>
      <c r="X122" s="116">
        <v>1101</v>
      </c>
      <c r="Y122" s="116">
        <v>1042</v>
      </c>
      <c r="Z122" s="116">
        <v>1062</v>
      </c>
      <c r="AB122" s="113" t="str">
        <f>TEXT(Z122,"###,###")</f>
        <v>1,062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8441</v>
      </c>
      <c r="W124" s="116">
        <v>8844</v>
      </c>
      <c r="X124" s="116">
        <v>9562</v>
      </c>
      <c r="Y124" s="116">
        <v>9394</v>
      </c>
      <c r="Z124" s="116">
        <v>9735</v>
      </c>
      <c r="AB124" s="113" t="str">
        <f>TEXT(Z124,"###,###")</f>
        <v>9,735</v>
      </c>
      <c r="AD124" s="131">
        <f>Z124/$Z$7*100</f>
        <v>89.369319746626275</v>
      </c>
    </row>
    <row r="125" spans="19:32" x14ac:dyDescent="0.25">
      <c r="S125" s="105" t="s">
        <v>106</v>
      </c>
      <c r="T125" s="116"/>
      <c r="U125" s="116"/>
      <c r="V125" s="116">
        <v>1966</v>
      </c>
      <c r="W125" s="116">
        <v>2149</v>
      </c>
      <c r="X125" s="116">
        <v>2373</v>
      </c>
      <c r="Y125" s="116">
        <v>2061</v>
      </c>
      <c r="Z125" s="116">
        <v>2216</v>
      </c>
      <c r="AB125" s="113" t="str">
        <f>TEXT(Z125,"###,###")</f>
        <v>2,216</v>
      </c>
      <c r="AD125" s="131">
        <f>Z125/$Z$7*100</f>
        <v>20.343339759478564</v>
      </c>
    </row>
    <row r="127" spans="19:32" x14ac:dyDescent="0.25">
      <c r="S127" s="105" t="s">
        <v>107</v>
      </c>
      <c r="T127" s="116"/>
      <c r="U127" s="116"/>
      <c r="V127" s="116">
        <v>5131</v>
      </c>
      <c r="W127" s="116">
        <v>5322</v>
      </c>
      <c r="X127" s="116">
        <v>5816</v>
      </c>
      <c r="Y127" s="116">
        <v>5570</v>
      </c>
      <c r="Z127" s="116">
        <v>5874</v>
      </c>
      <c r="AB127" s="113" t="str">
        <f>TEXT(Z127,"###,###")</f>
        <v>5,874</v>
      </c>
      <c r="AD127" s="131">
        <f>Z127/$Z$7*100</f>
        <v>53.924538694574494</v>
      </c>
    </row>
    <row r="128" spans="19:32" x14ac:dyDescent="0.25">
      <c r="S128" s="105" t="s">
        <v>108</v>
      </c>
      <c r="T128" s="116"/>
      <c r="U128" s="116"/>
      <c r="V128" s="116">
        <v>4315</v>
      </c>
      <c r="W128" s="116">
        <v>4606</v>
      </c>
      <c r="X128" s="116">
        <v>5019</v>
      </c>
      <c r="Y128" s="116">
        <v>4851</v>
      </c>
      <c r="Z128" s="116">
        <v>5020</v>
      </c>
      <c r="AB128" s="113" t="str">
        <f>TEXT(Z128,"###,###")</f>
        <v>5,020</v>
      </c>
      <c r="AD128" s="131">
        <f>Z128/$Z$7*100</f>
        <v>46.084641512898187</v>
      </c>
    </row>
    <row r="130" spans="19:20" x14ac:dyDescent="0.25">
      <c r="S130" s="105" t="s">
        <v>283</v>
      </c>
      <c r="T130" s="131">
        <v>79.619939410630678</v>
      </c>
    </row>
    <row r="131" spans="19:20" x14ac:dyDescent="0.25">
      <c r="S131" s="105" t="s">
        <v>284</v>
      </c>
      <c r="T131" s="131">
        <v>10.593959423482971</v>
      </c>
    </row>
    <row r="132" spans="19:20" x14ac:dyDescent="0.25">
      <c r="S132" s="105" t="s">
        <v>285</v>
      </c>
      <c r="T132" s="131">
        <v>9.7493803359955926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B462C546-39E0-42CC-B37C-07908E9D8CC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3EA00B82-A2B8-43DA-8F0A-7F9799F182E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8A53E358-6626-46BB-B218-37C63462142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0D6D9317-A703-46AA-A0C7-C4647516DE3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E2D0C7-0CEB-45D4-9735-070CD9BF07D1}">
  <sheetPr codeName="Sheet76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121</v>
      </c>
      <c r="T1" s="103"/>
      <c r="U1" s="103"/>
      <c r="V1" s="103"/>
      <c r="W1" s="103"/>
      <c r="X1" s="103"/>
      <c r="Y1" s="104" t="s">
        <v>216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205</v>
      </c>
      <c r="Z2" s="107" t="s">
        <v>282</v>
      </c>
      <c r="AB2" s="143" t="str">
        <f>$Z$2</f>
        <v>2019-20</v>
      </c>
      <c r="AC2" s="143"/>
      <c r="AD2" s="143"/>
      <c r="AE2" s="143"/>
      <c r="AF2" s="143"/>
    </row>
    <row r="3" spans="1:32" ht="15" customHeight="1" x14ac:dyDescent="0.25">
      <c r="A3" s="64" t="s">
        <v>281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121</v>
      </c>
      <c r="Y3" s="109" t="s">
        <v>216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9.12 Burke, Queensland,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62</v>
      </c>
      <c r="W4" s="112">
        <v>144</v>
      </c>
      <c r="X4" s="112">
        <v>306</v>
      </c>
      <c r="Y4" s="112">
        <v>161</v>
      </c>
      <c r="Z4" s="112">
        <v>266</v>
      </c>
      <c r="AB4" s="113" t="str">
        <f>TEXT(Z4,"###,###")</f>
        <v>266</v>
      </c>
      <c r="AD4" s="114">
        <f>Z4/Y4-1</f>
        <v>0.65217391304347827</v>
      </c>
      <c r="AF4" s="114">
        <f>Z4/V4-1</f>
        <v>3.290322580645161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29</v>
      </c>
      <c r="W5" s="112">
        <v>80</v>
      </c>
      <c r="X5" s="112">
        <v>182</v>
      </c>
      <c r="Y5" s="112">
        <v>105</v>
      </c>
      <c r="Z5" s="112">
        <v>159</v>
      </c>
      <c r="AB5" s="113" t="str">
        <f>TEXT(Z5,"###,###")</f>
        <v>159</v>
      </c>
      <c r="AD5" s="114">
        <f t="shared" ref="AD5:AD9" si="0">Z5/Y5-1</f>
        <v>0.51428571428571423</v>
      </c>
      <c r="AF5" s="114">
        <f t="shared" ref="AF5:AF9" si="1">Z5/V5-1</f>
        <v>4.4827586206896548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33</v>
      </c>
      <c r="W6" s="112">
        <v>64</v>
      </c>
      <c r="X6" s="112">
        <v>127</v>
      </c>
      <c r="Y6" s="112">
        <v>58</v>
      </c>
      <c r="Z6" s="112">
        <v>106</v>
      </c>
      <c r="AB6" s="113" t="str">
        <f>TEXT(Z6,"###,###")</f>
        <v>106</v>
      </c>
      <c r="AD6" s="114">
        <f t="shared" si="0"/>
        <v>0.82758620689655182</v>
      </c>
      <c r="AF6" s="114">
        <f t="shared" si="1"/>
        <v>2.2121212121212119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38</v>
      </c>
      <c r="W7" s="112">
        <v>83</v>
      </c>
      <c r="X7" s="112">
        <v>206</v>
      </c>
      <c r="Y7" s="112">
        <v>104</v>
      </c>
      <c r="Z7" s="112">
        <v>173</v>
      </c>
      <c r="AB7" s="113" t="str">
        <f>TEXT(Z7,"###,###")</f>
        <v>173</v>
      </c>
      <c r="AD7" s="114">
        <f t="shared" si="0"/>
        <v>0.66346153846153855</v>
      </c>
      <c r="AF7" s="114">
        <f t="shared" si="1"/>
        <v>3.5526315789473681</v>
      </c>
    </row>
    <row r="8" spans="1:32" ht="17.25" customHeight="1" x14ac:dyDescent="0.25">
      <c r="A8" s="68" t="s">
        <v>13</v>
      </c>
      <c r="B8" s="69"/>
      <c r="C8" s="31"/>
      <c r="D8" s="70" t="str">
        <f>AB4</f>
        <v>266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173</v>
      </c>
      <c r="P8" s="71"/>
      <c r="S8" s="111" t="s">
        <v>86</v>
      </c>
      <c r="T8" s="112"/>
      <c r="U8" s="112"/>
      <c r="V8" s="112">
        <v>31619.61</v>
      </c>
      <c r="W8" s="112">
        <v>38910.26</v>
      </c>
      <c r="X8" s="112">
        <v>38370</v>
      </c>
      <c r="Y8" s="112">
        <v>37795.360000000001</v>
      </c>
      <c r="Z8" s="112">
        <v>43953.07</v>
      </c>
      <c r="AB8" s="113" t="str">
        <f>TEXT(Z8,"$###,###")</f>
        <v>$43,953</v>
      </c>
      <c r="AD8" s="114">
        <f t="shared" si="0"/>
        <v>0.16292237989001812</v>
      </c>
      <c r="AF8" s="114">
        <f t="shared" si="1"/>
        <v>0.39005730937225347</v>
      </c>
    </row>
    <row r="9" spans="1:32" x14ac:dyDescent="0.25">
      <c r="A9" s="32" t="s">
        <v>15</v>
      </c>
      <c r="B9" s="75"/>
      <c r="C9" s="76"/>
      <c r="D9" s="77">
        <f>AD104</f>
        <v>51.127819548872175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60.115606936416185</v>
      </c>
      <c r="P9" s="78" t="s">
        <v>87</v>
      </c>
      <c r="S9" s="111" t="s">
        <v>7</v>
      </c>
      <c r="T9" s="112"/>
      <c r="U9" s="112"/>
      <c r="V9" s="112">
        <v>1930862</v>
      </c>
      <c r="W9" s="112">
        <v>4366763</v>
      </c>
      <c r="X9" s="112">
        <v>10303831</v>
      </c>
      <c r="Y9" s="112">
        <v>5828792</v>
      </c>
      <c r="Z9" s="112">
        <v>9600761</v>
      </c>
      <c r="AB9" s="113" t="str">
        <f>TEXT(Z9/1000000,"$#,###.0")&amp;" mil"</f>
        <v>$9.6 mil</v>
      </c>
      <c r="AD9" s="114">
        <f t="shared" si="0"/>
        <v>0.64712705479969101</v>
      </c>
      <c r="AF9" s="114">
        <f t="shared" si="1"/>
        <v>3.972266790687268</v>
      </c>
    </row>
    <row r="10" spans="1:32" x14ac:dyDescent="0.25">
      <c r="A10" s="32" t="s">
        <v>18</v>
      </c>
      <c r="B10" s="75"/>
      <c r="C10" s="76"/>
      <c r="D10" s="77">
        <f>AD105</f>
        <v>39.097744360902254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40.462427745664741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83.236994219653184</v>
      </c>
      <c r="P11" s="78" t="s">
        <v>87</v>
      </c>
      <c r="S11" s="111" t="s">
        <v>30</v>
      </c>
      <c r="T11" s="116"/>
      <c r="U11" s="116"/>
      <c r="V11" s="116">
        <v>58</v>
      </c>
      <c r="W11" s="116">
        <v>125</v>
      </c>
      <c r="X11" s="116">
        <v>284</v>
      </c>
      <c r="Y11" s="116">
        <v>147</v>
      </c>
      <c r="Z11" s="116">
        <v>246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6.3583815028901727</v>
      </c>
      <c r="P12" s="78" t="s">
        <v>87</v>
      </c>
      <c r="S12" s="111" t="s">
        <v>31</v>
      </c>
      <c r="T12" s="116"/>
      <c r="U12" s="116"/>
      <c r="V12" s="116">
        <v>7</v>
      </c>
      <c r="W12" s="116">
        <v>19</v>
      </c>
      <c r="X12" s="116">
        <v>24</v>
      </c>
      <c r="Y12" s="116">
        <v>18</v>
      </c>
      <c r="Z12" s="116">
        <v>25</v>
      </c>
    </row>
    <row r="13" spans="1:32" ht="15" customHeight="1" x14ac:dyDescent="0.25">
      <c r="A13" s="32" t="s">
        <v>20</v>
      </c>
      <c r="B13" s="76"/>
      <c r="C13" s="76"/>
      <c r="D13" s="77">
        <f>AD108</f>
        <v>15.037593984962406</v>
      </c>
      <c r="E13" s="78" t="s">
        <v>87</v>
      </c>
      <c r="F13" s="26"/>
      <c r="G13" s="144" t="s">
        <v>286</v>
      </c>
      <c r="H13" s="145"/>
      <c r="I13" s="145"/>
      <c r="J13" s="145"/>
      <c r="K13" s="145"/>
      <c r="L13" s="145"/>
      <c r="M13" s="85"/>
      <c r="N13" s="76"/>
      <c r="O13" s="77">
        <f>T132</f>
        <v>11.560693641618498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12.406015037593985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40.0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47.744360902255636</v>
      </c>
      <c r="E15" s="78" t="s">
        <v>87</v>
      </c>
      <c r="F15" s="26"/>
      <c r="G15" s="35" t="s">
        <v>279</v>
      </c>
      <c r="H15" s="76"/>
      <c r="I15" s="76"/>
      <c r="J15" s="76"/>
      <c r="K15" s="86"/>
      <c r="L15" s="76"/>
      <c r="M15" s="76"/>
      <c r="N15" s="76"/>
      <c r="O15" s="77">
        <f>AB38</f>
        <v>26.035502958579883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21</v>
      </c>
      <c r="Z15" s="116">
        <v>37</v>
      </c>
      <c r="AB15" s="121">
        <f t="shared" ref="AB15:AB34" si="2">IF(Z15="np",0,Z15/$Z$34)</f>
        <v>0.13754646840148699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17.669172932330827</v>
      </c>
      <c r="E16" s="89" t="s">
        <v>87</v>
      </c>
      <c r="F16" s="26"/>
      <c r="G16" s="90" t="s">
        <v>280</v>
      </c>
      <c r="H16" s="37"/>
      <c r="I16" s="37"/>
      <c r="J16" s="37"/>
      <c r="K16" s="38"/>
      <c r="L16" s="37"/>
      <c r="M16" s="37"/>
      <c r="N16" s="37"/>
      <c r="O16" s="88">
        <f>AB37</f>
        <v>73.964497041420117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4</v>
      </c>
      <c r="Z16" s="116">
        <v>8</v>
      </c>
      <c r="AB16" s="121">
        <f t="shared" si="2"/>
        <v>2.9739776951672861E-2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6</v>
      </c>
      <c r="Z17" s="116">
        <v>3</v>
      </c>
      <c r="AB17" s="121">
        <f t="shared" si="2"/>
        <v>1.1152416356877323E-2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0</v>
      </c>
      <c r="Z18" s="116">
        <v>0</v>
      </c>
      <c r="AB18" s="121">
        <f t="shared" si="2"/>
        <v>0</v>
      </c>
    </row>
    <row r="19" spans="1:28" x14ac:dyDescent="0.25">
      <c r="A19" s="67" t="str">
        <f>$S$1&amp;" ("&amp;$V$2&amp;" to "&amp;$Z$2&amp;")"</f>
        <v>Burke (2015-16 to 2019-20)</v>
      </c>
      <c r="B19" s="67"/>
      <c r="C19" s="67"/>
      <c r="D19" s="67"/>
      <c r="E19" s="67"/>
      <c r="F19" s="67"/>
      <c r="G19" s="67" t="str">
        <f>$S$1&amp;" ("&amp;$V$2&amp;" to "&amp;$Z$2&amp;")"</f>
        <v>Burke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7</v>
      </c>
      <c r="Z19" s="116">
        <v>12</v>
      </c>
      <c r="AB19" s="121">
        <f t="shared" si="2"/>
        <v>4.4609665427509292E-2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0</v>
      </c>
      <c r="Z20" s="116">
        <v>0</v>
      </c>
      <c r="AB20" s="121">
        <f t="shared" si="2"/>
        <v>0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5</v>
      </c>
      <c r="Z21" s="116">
        <v>19</v>
      </c>
      <c r="AB21" s="121">
        <f t="shared" si="2"/>
        <v>7.0631970260223054E-2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6</v>
      </c>
      <c r="Z22" s="116">
        <v>7</v>
      </c>
      <c r="AB22" s="121">
        <f t="shared" si="2"/>
        <v>2.6022304832713755E-2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21</v>
      </c>
      <c r="Z23" s="116">
        <v>22</v>
      </c>
      <c r="AB23" s="121">
        <f t="shared" si="2"/>
        <v>8.1784386617100371E-2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0</v>
      </c>
      <c r="Z24" s="116">
        <v>0</v>
      </c>
      <c r="AB24" s="121">
        <f t="shared" si="2"/>
        <v>0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4</v>
      </c>
      <c r="Z25" s="116">
        <v>8</v>
      </c>
      <c r="AB25" s="121">
        <f t="shared" si="2"/>
        <v>2.9739776951672861E-2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0</v>
      </c>
      <c r="Z26" s="116">
        <v>0</v>
      </c>
      <c r="AB26" s="121">
        <f t="shared" si="2"/>
        <v>0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10</v>
      </c>
      <c r="Z27" s="116">
        <v>18</v>
      </c>
      <c r="AB27" s="121">
        <f t="shared" si="2"/>
        <v>6.6914498141263934E-2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6</v>
      </c>
      <c r="Z28" s="116">
        <v>11</v>
      </c>
      <c r="AB28" s="121">
        <f t="shared" si="2"/>
        <v>4.0892193308550186E-2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27</v>
      </c>
      <c r="Z29" s="116">
        <v>56</v>
      </c>
      <c r="AB29" s="121">
        <f t="shared" si="2"/>
        <v>0.20817843866171004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14</v>
      </c>
      <c r="Z30" s="116">
        <v>15</v>
      </c>
      <c r="AB30" s="121">
        <f t="shared" si="2"/>
        <v>5.5762081784386616E-2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5</v>
      </c>
      <c r="Z31" s="116">
        <v>17</v>
      </c>
      <c r="AB31" s="121">
        <f t="shared" si="2"/>
        <v>6.3197026022304828E-2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0</v>
      </c>
      <c r="Z32" s="116">
        <v>0</v>
      </c>
      <c r="AB32" s="121">
        <f t="shared" si="2"/>
        <v>0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19</v>
      </c>
      <c r="Z33" s="116">
        <v>26</v>
      </c>
      <c r="AB33" s="121">
        <f t="shared" si="2"/>
        <v>9.6654275092936809E-2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164</v>
      </c>
      <c r="Z34" s="124">
        <v>269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125</v>
      </c>
      <c r="AB37" s="136">
        <f>Z37/Z40*100</f>
        <v>73.964497041420117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44</v>
      </c>
      <c r="AB38" s="136">
        <f>Z38/Z40*100</f>
        <v>26.035502958579883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169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0</v>
      </c>
      <c r="Y44" s="116">
        <v>0</v>
      </c>
      <c r="Z44" s="116">
        <v>0</v>
      </c>
    </row>
    <row r="45" spans="19:32" x14ac:dyDescent="0.25">
      <c r="S45" s="119" t="s">
        <v>38</v>
      </c>
      <c r="T45" s="119"/>
      <c r="U45" s="116"/>
      <c r="V45" s="116">
        <v>0</v>
      </c>
      <c r="W45" s="116">
        <v>0</v>
      </c>
      <c r="X45" s="116">
        <v>0</v>
      </c>
      <c r="Y45" s="116">
        <v>0</v>
      </c>
      <c r="Z45" s="116">
        <v>0</v>
      </c>
    </row>
    <row r="46" spans="19:32" x14ac:dyDescent="0.25">
      <c r="S46" s="119" t="s">
        <v>39</v>
      </c>
      <c r="T46" s="119"/>
      <c r="U46" s="116"/>
      <c r="V46" s="116">
        <v>0</v>
      </c>
      <c r="W46" s="116">
        <v>0</v>
      </c>
      <c r="X46" s="116">
        <v>15</v>
      </c>
      <c r="Y46" s="116">
        <v>11</v>
      </c>
      <c r="Z46" s="116">
        <v>15</v>
      </c>
    </row>
    <row r="47" spans="19:32" x14ac:dyDescent="0.25">
      <c r="S47" s="119" t="s">
        <v>40</v>
      </c>
      <c r="T47" s="119"/>
      <c r="U47" s="116"/>
      <c r="V47" s="116">
        <v>0</v>
      </c>
      <c r="W47" s="116">
        <v>11</v>
      </c>
      <c r="X47" s="116">
        <v>43</v>
      </c>
      <c r="Y47" s="116">
        <v>11</v>
      </c>
      <c r="Z47" s="116">
        <v>19</v>
      </c>
    </row>
    <row r="48" spans="19:32" x14ac:dyDescent="0.25">
      <c r="S48" s="119" t="s">
        <v>41</v>
      </c>
      <c r="T48" s="119"/>
      <c r="U48" s="116"/>
      <c r="V48" s="116">
        <v>0</v>
      </c>
      <c r="W48" s="116">
        <v>9</v>
      </c>
      <c r="X48" s="116">
        <v>19</v>
      </c>
      <c r="Y48" s="116">
        <v>8</v>
      </c>
      <c r="Z48" s="116">
        <v>16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4</v>
      </c>
      <c r="W49" s="116">
        <v>7</v>
      </c>
      <c r="X49" s="116">
        <v>11</v>
      </c>
      <c r="Y49" s="116">
        <v>5</v>
      </c>
      <c r="Z49" s="116">
        <v>26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Burke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0</v>
      </c>
      <c r="W50" s="116">
        <v>14</v>
      </c>
      <c r="X50" s="116">
        <v>19</v>
      </c>
      <c r="Y50" s="116">
        <v>14</v>
      </c>
      <c r="Z50" s="116">
        <v>13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10</v>
      </c>
      <c r="W51" s="116">
        <v>5</v>
      </c>
      <c r="X51" s="116">
        <v>18</v>
      </c>
      <c r="Y51" s="116">
        <v>8</v>
      </c>
      <c r="Z51" s="116">
        <v>15</v>
      </c>
    </row>
    <row r="52" spans="1:26" ht="15" customHeight="1" x14ac:dyDescent="0.25">
      <c r="S52" s="119" t="s">
        <v>45</v>
      </c>
      <c r="T52" s="119"/>
      <c r="U52" s="116"/>
      <c r="V52" s="116">
        <v>0</v>
      </c>
      <c r="W52" s="116">
        <v>9</v>
      </c>
      <c r="X52" s="116">
        <v>18</v>
      </c>
      <c r="Y52" s="116">
        <v>14</v>
      </c>
      <c r="Z52" s="116">
        <v>15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3</v>
      </c>
      <c r="W53" s="116">
        <v>7</v>
      </c>
      <c r="X53" s="116">
        <v>14</v>
      </c>
      <c r="Y53" s="116">
        <v>6</v>
      </c>
      <c r="Z53" s="116">
        <v>11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0</v>
      </c>
      <c r="X54" s="116">
        <v>0</v>
      </c>
      <c r="Y54" s="116">
        <v>5</v>
      </c>
      <c r="Z54" s="116">
        <v>7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0</v>
      </c>
      <c r="W55" s="116">
        <v>9</v>
      </c>
      <c r="X55" s="116">
        <v>19</v>
      </c>
      <c r="Y55" s="116">
        <v>4</v>
      </c>
      <c r="Z55" s="116">
        <v>11</v>
      </c>
    </row>
    <row r="56" spans="1:26" ht="15" customHeight="1" x14ac:dyDescent="0.25">
      <c r="S56" s="119" t="s">
        <v>49</v>
      </c>
      <c r="T56" s="119"/>
      <c r="U56" s="116"/>
      <c r="V56" s="116">
        <v>0</v>
      </c>
      <c r="W56" s="116">
        <v>0</v>
      </c>
      <c r="X56" s="116">
        <v>10</v>
      </c>
      <c r="Y56" s="116">
        <v>6</v>
      </c>
      <c r="Z56" s="116">
        <v>9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3</v>
      </c>
      <c r="X57" s="116">
        <v>0</v>
      </c>
      <c r="Y57" s="116">
        <v>5</v>
      </c>
      <c r="Z57" s="116">
        <v>0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0</v>
      </c>
      <c r="W58" s="116">
        <v>0</v>
      </c>
      <c r="X58" s="116">
        <v>0</v>
      </c>
      <c r="Y58" s="116">
        <v>0</v>
      </c>
      <c r="Z58" s="116">
        <v>0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0</v>
      </c>
      <c r="X59" s="116">
        <v>0</v>
      </c>
      <c r="Y59" s="116">
        <v>0</v>
      </c>
      <c r="Z59" s="116">
        <v>0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0</v>
      </c>
      <c r="X60" s="116">
        <v>0</v>
      </c>
      <c r="Y60" s="116">
        <v>0</v>
      </c>
      <c r="Z60" s="116">
        <v>0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28</v>
      </c>
      <c r="W61" s="116">
        <v>80</v>
      </c>
      <c r="X61" s="116">
        <v>185</v>
      </c>
      <c r="Y61" s="116">
        <v>101</v>
      </c>
      <c r="Z61" s="116">
        <v>159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0</v>
      </c>
      <c r="W63" s="116">
        <v>0</v>
      </c>
      <c r="X63" s="116">
        <v>0</v>
      </c>
      <c r="Y63" s="116">
        <v>0</v>
      </c>
      <c r="Z63" s="116">
        <v>0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4</v>
      </c>
      <c r="X64" s="116">
        <v>8</v>
      </c>
      <c r="Y64" s="116">
        <v>0</v>
      </c>
      <c r="Z64" s="116">
        <v>0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Burke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6</v>
      </c>
      <c r="W65" s="116">
        <v>5</v>
      </c>
      <c r="X65" s="116">
        <v>13</v>
      </c>
      <c r="Y65" s="116">
        <v>13</v>
      </c>
      <c r="Z65" s="116">
        <v>3</v>
      </c>
    </row>
    <row r="66" spans="1:26" x14ac:dyDescent="0.25">
      <c r="S66" s="119" t="s">
        <v>40</v>
      </c>
      <c r="T66" s="119"/>
      <c r="U66" s="116"/>
      <c r="V66" s="116">
        <v>6</v>
      </c>
      <c r="W66" s="116">
        <v>6</v>
      </c>
      <c r="X66" s="116">
        <v>5</v>
      </c>
      <c r="Y66" s="116">
        <v>6</v>
      </c>
      <c r="Z66" s="116">
        <v>13</v>
      </c>
    </row>
    <row r="67" spans="1:26" x14ac:dyDescent="0.25">
      <c r="S67" s="119" t="s">
        <v>41</v>
      </c>
      <c r="T67" s="119"/>
      <c r="U67" s="116"/>
      <c r="V67" s="116">
        <v>6</v>
      </c>
      <c r="W67" s="116">
        <v>7</v>
      </c>
      <c r="X67" s="116">
        <v>26</v>
      </c>
      <c r="Y67" s="116">
        <v>5</v>
      </c>
      <c r="Z67" s="116">
        <v>13</v>
      </c>
    </row>
    <row r="68" spans="1:26" x14ac:dyDescent="0.25">
      <c r="S68" s="119" t="s">
        <v>42</v>
      </c>
      <c r="T68" s="119"/>
      <c r="U68" s="116"/>
      <c r="V68" s="116">
        <v>0</v>
      </c>
      <c r="W68" s="116">
        <v>4</v>
      </c>
      <c r="X68" s="116">
        <v>15</v>
      </c>
      <c r="Y68" s="116">
        <v>0</v>
      </c>
      <c r="Z68" s="116">
        <v>7</v>
      </c>
    </row>
    <row r="69" spans="1:26" x14ac:dyDescent="0.25">
      <c r="S69" s="119" t="s">
        <v>43</v>
      </c>
      <c r="T69" s="119"/>
      <c r="U69" s="116"/>
      <c r="V69" s="116">
        <v>0</v>
      </c>
      <c r="W69" s="116">
        <v>10</v>
      </c>
      <c r="X69" s="116">
        <v>10</v>
      </c>
      <c r="Y69" s="116">
        <v>9</v>
      </c>
      <c r="Z69" s="116">
        <v>17</v>
      </c>
    </row>
    <row r="70" spans="1:26" x14ac:dyDescent="0.25">
      <c r="S70" s="119" t="s">
        <v>44</v>
      </c>
      <c r="T70" s="119"/>
      <c r="U70" s="116"/>
      <c r="V70" s="116">
        <v>0</v>
      </c>
      <c r="W70" s="116">
        <v>4</v>
      </c>
      <c r="X70" s="116">
        <v>6</v>
      </c>
      <c r="Y70" s="116">
        <v>3</v>
      </c>
      <c r="Z70" s="116">
        <v>12</v>
      </c>
    </row>
    <row r="71" spans="1:26" x14ac:dyDescent="0.25">
      <c r="S71" s="119" t="s">
        <v>45</v>
      </c>
      <c r="T71" s="119"/>
      <c r="U71" s="116"/>
      <c r="V71" s="116">
        <v>5</v>
      </c>
      <c r="W71" s="116">
        <v>11</v>
      </c>
      <c r="X71" s="116">
        <v>18</v>
      </c>
      <c r="Y71" s="116">
        <v>9</v>
      </c>
      <c r="Z71" s="116">
        <v>15</v>
      </c>
    </row>
    <row r="72" spans="1:26" x14ac:dyDescent="0.25">
      <c r="S72" s="119" t="s">
        <v>46</v>
      </c>
      <c r="T72" s="119"/>
      <c r="U72" s="116"/>
      <c r="V72" s="116">
        <v>0</v>
      </c>
      <c r="W72" s="116">
        <v>5</v>
      </c>
      <c r="X72" s="116">
        <v>6</v>
      </c>
      <c r="Y72" s="116">
        <v>3</v>
      </c>
      <c r="Z72" s="116">
        <v>4</v>
      </c>
    </row>
    <row r="73" spans="1:26" x14ac:dyDescent="0.25">
      <c r="S73" s="119" t="s">
        <v>47</v>
      </c>
      <c r="T73" s="119"/>
      <c r="U73" s="116"/>
      <c r="V73" s="116">
        <v>0</v>
      </c>
      <c r="W73" s="116">
        <v>5</v>
      </c>
      <c r="X73" s="116">
        <v>12</v>
      </c>
      <c r="Y73" s="116">
        <v>0</v>
      </c>
      <c r="Z73" s="116">
        <v>4</v>
      </c>
    </row>
    <row r="74" spans="1:26" x14ac:dyDescent="0.25">
      <c r="S74" s="119" t="s">
        <v>48</v>
      </c>
      <c r="T74" s="119"/>
      <c r="U74" s="116"/>
      <c r="V74" s="116">
        <v>0</v>
      </c>
      <c r="W74" s="116">
        <v>0</v>
      </c>
      <c r="X74" s="116">
        <v>0</v>
      </c>
      <c r="Y74" s="116">
        <v>0</v>
      </c>
      <c r="Z74" s="116">
        <v>3</v>
      </c>
    </row>
    <row r="75" spans="1:26" x14ac:dyDescent="0.25">
      <c r="S75" s="119" t="s">
        <v>49</v>
      </c>
      <c r="T75" s="119"/>
      <c r="U75" s="116"/>
      <c r="V75" s="116">
        <v>0</v>
      </c>
      <c r="W75" s="116">
        <v>0</v>
      </c>
      <c r="X75" s="116">
        <v>9</v>
      </c>
      <c r="Y75" s="116">
        <v>11</v>
      </c>
      <c r="Z75" s="116">
        <v>3</v>
      </c>
    </row>
    <row r="76" spans="1:26" x14ac:dyDescent="0.25">
      <c r="S76" s="119" t="s">
        <v>50</v>
      </c>
      <c r="T76" s="119"/>
      <c r="U76" s="116"/>
      <c r="V76" s="116">
        <v>0</v>
      </c>
      <c r="W76" s="116">
        <v>0</v>
      </c>
      <c r="X76" s="116">
        <v>0</v>
      </c>
      <c r="Y76" s="116">
        <v>0</v>
      </c>
      <c r="Z76" s="116">
        <v>0</v>
      </c>
    </row>
    <row r="77" spans="1:26" x14ac:dyDescent="0.25">
      <c r="S77" s="119" t="s">
        <v>51</v>
      </c>
      <c r="T77" s="119"/>
      <c r="U77" s="116"/>
      <c r="V77" s="116">
        <v>0</v>
      </c>
      <c r="W77" s="116">
        <v>0</v>
      </c>
      <c r="X77" s="116">
        <v>0</v>
      </c>
      <c r="Y77" s="116">
        <v>0</v>
      </c>
      <c r="Z77" s="116">
        <v>0</v>
      </c>
    </row>
    <row r="78" spans="1:26" x14ac:dyDescent="0.25">
      <c r="S78" s="119" t="s">
        <v>52</v>
      </c>
      <c r="T78" s="119"/>
      <c r="U78" s="116"/>
      <c r="V78" s="116">
        <v>0</v>
      </c>
      <c r="W78" s="116">
        <v>0</v>
      </c>
      <c r="X78" s="116">
        <v>0</v>
      </c>
      <c r="Y78" s="116">
        <v>0</v>
      </c>
      <c r="Z78" s="116">
        <v>0</v>
      </c>
    </row>
    <row r="79" spans="1:26" x14ac:dyDescent="0.25">
      <c r="S79" s="119" t="s">
        <v>53</v>
      </c>
      <c r="T79" s="119"/>
      <c r="U79" s="116"/>
      <c r="V79" s="116">
        <v>0</v>
      </c>
      <c r="W79" s="116">
        <v>0</v>
      </c>
      <c r="X79" s="116">
        <v>0</v>
      </c>
      <c r="Y79" s="116">
        <v>0</v>
      </c>
      <c r="Z79" s="116">
        <v>0</v>
      </c>
    </row>
    <row r="80" spans="1:26" x14ac:dyDescent="0.25">
      <c r="S80" s="122" t="s">
        <v>54</v>
      </c>
      <c r="T80" s="122"/>
      <c r="U80" s="116"/>
      <c r="V80" s="116">
        <v>32</v>
      </c>
      <c r="W80" s="116">
        <v>64</v>
      </c>
      <c r="X80" s="116">
        <v>126</v>
      </c>
      <c r="Y80" s="116">
        <v>62</v>
      </c>
      <c r="Z80" s="116">
        <v>106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6" t="str">
        <f>S1</f>
        <v>Burke</v>
      </c>
      <c r="D83" s="146"/>
      <c r="E83" s="146"/>
      <c r="F83" s="146"/>
      <c r="G83" s="146"/>
      <c r="H83" s="49"/>
      <c r="I83" s="49"/>
      <c r="J83" s="147" t="str">
        <f>'State data for spotlight'!A1</f>
        <v>Queensland</v>
      </c>
      <c r="K83" s="147"/>
      <c r="L83" s="147"/>
      <c r="M83" s="147"/>
      <c r="N83" s="147"/>
      <c r="O83" s="147"/>
      <c r="S83" s="119" t="s">
        <v>57</v>
      </c>
      <c r="T83" s="119"/>
      <c r="U83" s="116"/>
      <c r="V83" s="116">
        <v>0</v>
      </c>
      <c r="W83" s="116">
        <v>0</v>
      </c>
      <c r="X83" s="116">
        <v>8</v>
      </c>
      <c r="Y83" s="116">
        <v>4</v>
      </c>
      <c r="Z83" s="116">
        <v>13</v>
      </c>
      <c r="AD83" s="121"/>
    </row>
    <row r="84" spans="1:30" ht="15" customHeight="1" x14ac:dyDescent="0.25">
      <c r="A84" s="48"/>
      <c r="B84" s="48"/>
      <c r="C84" s="50"/>
      <c r="D84" s="141" t="s">
        <v>0</v>
      </c>
      <c r="E84" s="141"/>
      <c r="F84" s="141" t="s">
        <v>202</v>
      </c>
      <c r="G84" s="141"/>
      <c r="H84" s="50"/>
      <c r="I84" s="50"/>
      <c r="J84" s="50"/>
      <c r="K84" s="50"/>
      <c r="L84" s="141" t="s">
        <v>0</v>
      </c>
      <c r="M84" s="141"/>
      <c r="N84" s="141" t="s">
        <v>202</v>
      </c>
      <c r="O84" s="141"/>
      <c r="S84" s="119" t="s">
        <v>58</v>
      </c>
      <c r="T84" s="119"/>
      <c r="U84" s="116"/>
      <c r="V84" s="116">
        <v>7</v>
      </c>
      <c r="W84" s="116">
        <v>10</v>
      </c>
      <c r="X84" s="116">
        <v>26</v>
      </c>
      <c r="Y84" s="116">
        <v>10</v>
      </c>
      <c r="Z84" s="116">
        <v>17</v>
      </c>
    </row>
    <row r="85" spans="1:30" ht="15" customHeight="1" x14ac:dyDescent="0.25">
      <c r="A85" s="48"/>
      <c r="B85" s="48"/>
      <c r="C85" s="62" t="s">
        <v>1</v>
      </c>
      <c r="D85" s="141" t="s">
        <v>2</v>
      </c>
      <c r="E85" s="141"/>
      <c r="F85" s="141" t="str">
        <f>"since "&amp;$V$2</f>
        <v>since 2015-16</v>
      </c>
      <c r="G85" s="141"/>
      <c r="H85" s="50"/>
      <c r="I85" s="50"/>
      <c r="J85" s="50"/>
      <c r="K85" s="62" t="s">
        <v>1</v>
      </c>
      <c r="L85" s="141" t="s">
        <v>2</v>
      </c>
      <c r="M85" s="141"/>
      <c r="N85" s="141" t="str">
        <f>"since "&amp;$V$2</f>
        <v>since 2015-16</v>
      </c>
      <c r="O85" s="141"/>
      <c r="S85" s="119" t="s">
        <v>197</v>
      </c>
      <c r="T85" s="119"/>
      <c r="U85" s="116"/>
      <c r="V85" s="116">
        <v>0</v>
      </c>
      <c r="W85" s="116">
        <v>0</v>
      </c>
      <c r="X85" s="116">
        <v>12</v>
      </c>
      <c r="Y85" s="116">
        <v>4</v>
      </c>
      <c r="Z85" s="116">
        <v>9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266</v>
      </c>
      <c r="D86" s="100">
        <f t="shared" ref="D86:D91" si="4">AD4</f>
        <v>0.65217391304347827</v>
      </c>
      <c r="E86" s="101">
        <f t="shared" ref="E86:E91" si="5">AD4</f>
        <v>0.65217391304347827</v>
      </c>
      <c r="F86" s="100">
        <f t="shared" ref="F86:F91" si="6">AF4</f>
        <v>3.290322580645161</v>
      </c>
      <c r="G86" s="101">
        <f t="shared" ref="G86:G91" si="7">AF4</f>
        <v>3.290322580645161</v>
      </c>
      <c r="H86" s="61"/>
      <c r="I86" s="61"/>
      <c r="J86" s="142" t="str">
        <f>'State data for spotlight'!J4</f>
        <v>4,043,913</v>
      </c>
      <c r="K86" s="142"/>
      <c r="L86" s="100">
        <f>'State data for spotlight'!L4</f>
        <v>-5.435055282670076E-3</v>
      </c>
      <c r="M86" s="101">
        <f>'State data for spotlight'!L4</f>
        <v>-5.435055282670076E-3</v>
      </c>
      <c r="N86" s="100">
        <f>'State data for spotlight'!N4</f>
        <v>7.968076645100175E-2</v>
      </c>
      <c r="O86" s="101">
        <f>'State data for spotlight'!N4</f>
        <v>7.968076645100175E-2</v>
      </c>
      <c r="S86" s="119" t="s">
        <v>198</v>
      </c>
      <c r="T86" s="119"/>
      <c r="U86" s="116"/>
      <c r="V86" s="116">
        <v>0</v>
      </c>
      <c r="W86" s="116">
        <v>0</v>
      </c>
      <c r="X86" s="116">
        <v>10</v>
      </c>
      <c r="Y86" s="116">
        <v>5</v>
      </c>
      <c r="Z86" s="116">
        <v>6</v>
      </c>
    </row>
    <row r="87" spans="1:30" ht="15" customHeight="1" x14ac:dyDescent="0.25">
      <c r="A87" s="102" t="s">
        <v>4</v>
      </c>
      <c r="B87" s="51"/>
      <c r="C87" s="61" t="str">
        <f t="shared" si="3"/>
        <v>159</v>
      </c>
      <c r="D87" s="100">
        <f t="shared" si="4"/>
        <v>0.51428571428571423</v>
      </c>
      <c r="E87" s="101">
        <f t="shared" si="5"/>
        <v>0.51428571428571423</v>
      </c>
      <c r="F87" s="100">
        <f t="shared" si="6"/>
        <v>4.4827586206896548</v>
      </c>
      <c r="G87" s="101">
        <f t="shared" si="7"/>
        <v>4.4827586206896548</v>
      </c>
      <c r="H87" s="61"/>
      <c r="I87" s="61"/>
      <c r="J87" s="142" t="str">
        <f>'State data for spotlight'!J5</f>
        <v>2,078,086</v>
      </c>
      <c r="K87" s="142"/>
      <c r="L87" s="100">
        <f>'State data for spotlight'!L5</f>
        <v>-9.7722570444783718E-3</v>
      </c>
      <c r="M87" s="101">
        <f>'State data for spotlight'!L5</f>
        <v>-9.7722570444783718E-3</v>
      </c>
      <c r="N87" s="100">
        <f>'State data for spotlight'!N5</f>
        <v>6.0267974446456485E-2</v>
      </c>
      <c r="O87" s="101">
        <f>'State data for spotlight'!N5</f>
        <v>6.0267974446456485E-2</v>
      </c>
      <c r="S87" s="119" t="s">
        <v>199</v>
      </c>
      <c r="T87" s="119"/>
      <c r="U87" s="116"/>
      <c r="V87" s="116">
        <v>0</v>
      </c>
      <c r="W87" s="116">
        <v>0</v>
      </c>
      <c r="X87" s="116">
        <v>0</v>
      </c>
      <c r="Y87" s="116">
        <v>0</v>
      </c>
      <c r="Z87" s="116">
        <v>4</v>
      </c>
    </row>
    <row r="88" spans="1:30" ht="15" customHeight="1" x14ac:dyDescent="0.25">
      <c r="A88" s="102" t="s">
        <v>5</v>
      </c>
      <c r="B88" s="51"/>
      <c r="C88" s="61" t="str">
        <f t="shared" si="3"/>
        <v>106</v>
      </c>
      <c r="D88" s="100">
        <f t="shared" si="4"/>
        <v>0.82758620689655182</v>
      </c>
      <c r="E88" s="101">
        <f t="shared" si="5"/>
        <v>0.82758620689655182</v>
      </c>
      <c r="F88" s="100">
        <f t="shared" si="6"/>
        <v>2.2121212121212119</v>
      </c>
      <c r="G88" s="101">
        <f t="shared" si="7"/>
        <v>2.2121212121212119</v>
      </c>
      <c r="H88" s="61"/>
      <c r="I88" s="61"/>
      <c r="J88" s="142" t="str">
        <f>'State data for spotlight'!J6</f>
        <v>1,965,825</v>
      </c>
      <c r="K88" s="142"/>
      <c r="L88" s="100">
        <f>'State data for spotlight'!L6</f>
        <v>-8.0765919120229235E-4</v>
      </c>
      <c r="M88" s="101">
        <f>'State data for spotlight'!L6</f>
        <v>-8.0765919120229235E-4</v>
      </c>
      <c r="N88" s="100">
        <f>'State data for spotlight'!N6</f>
        <v>0.10099473592536312</v>
      </c>
      <c r="O88" s="101">
        <f>'State data for spotlight'!N6</f>
        <v>0.10099473592536312</v>
      </c>
      <c r="S88" s="119" t="s">
        <v>200</v>
      </c>
      <c r="T88" s="119"/>
      <c r="U88" s="116"/>
      <c r="V88" s="116">
        <v>0</v>
      </c>
      <c r="W88" s="116">
        <v>0</v>
      </c>
      <c r="X88" s="116">
        <v>0</v>
      </c>
      <c r="Y88" s="116">
        <v>0</v>
      </c>
      <c r="Z88" s="116">
        <v>6</v>
      </c>
    </row>
    <row r="89" spans="1:30" ht="15" customHeight="1" x14ac:dyDescent="0.25">
      <c r="A89" s="51" t="s">
        <v>6</v>
      </c>
      <c r="B89" s="51"/>
      <c r="C89" s="61" t="str">
        <f t="shared" si="3"/>
        <v>173</v>
      </c>
      <c r="D89" s="100">
        <f t="shared" si="4"/>
        <v>0.66346153846153855</v>
      </c>
      <c r="E89" s="101">
        <f t="shared" si="5"/>
        <v>0.66346153846153855</v>
      </c>
      <c r="F89" s="100">
        <f t="shared" si="6"/>
        <v>3.5526315789473681</v>
      </c>
      <c r="G89" s="101">
        <f t="shared" si="7"/>
        <v>3.5526315789473681</v>
      </c>
      <c r="H89" s="61"/>
      <c r="I89" s="61"/>
      <c r="J89" s="142" t="str">
        <f>'State data for spotlight'!J7</f>
        <v>2,876,116</v>
      </c>
      <c r="K89" s="142"/>
      <c r="L89" s="100">
        <f>'State data for spotlight'!L7</f>
        <v>1.3469152455414024E-2</v>
      </c>
      <c r="M89" s="101">
        <f>'State data for spotlight'!L7</f>
        <v>1.3469152455414024E-2</v>
      </c>
      <c r="N89" s="100">
        <f>'State data for spotlight'!N7</f>
        <v>8.3508134271230716E-2</v>
      </c>
      <c r="O89" s="101">
        <f>'State data for spotlight'!N7</f>
        <v>8.3508134271230716E-2</v>
      </c>
      <c r="S89" s="119" t="s">
        <v>201</v>
      </c>
      <c r="T89" s="119"/>
      <c r="U89" s="116"/>
      <c r="V89" s="116">
        <v>0</v>
      </c>
      <c r="W89" s="116">
        <v>0</v>
      </c>
      <c r="X89" s="116">
        <v>14</v>
      </c>
      <c r="Y89" s="116">
        <v>5</v>
      </c>
      <c r="Z89" s="116">
        <v>13</v>
      </c>
    </row>
    <row r="90" spans="1:30" ht="15" customHeight="1" x14ac:dyDescent="0.25">
      <c r="A90" s="51" t="s">
        <v>100</v>
      </c>
      <c r="B90" s="51"/>
      <c r="C90" s="61" t="str">
        <f t="shared" si="3"/>
        <v>$43,953</v>
      </c>
      <c r="D90" s="100">
        <f t="shared" si="4"/>
        <v>0.16292237989001812</v>
      </c>
      <c r="E90" s="101">
        <f t="shared" si="5"/>
        <v>0.16292237989001812</v>
      </c>
      <c r="F90" s="100">
        <f t="shared" si="6"/>
        <v>0.39005730937225347</v>
      </c>
      <c r="G90" s="101">
        <f t="shared" si="7"/>
        <v>0.39005730937225347</v>
      </c>
      <c r="H90" s="61"/>
      <c r="I90" s="61"/>
      <c r="J90" s="61"/>
      <c r="K90" s="61" t="str">
        <f>'State data for spotlight'!J8</f>
        <v>$45,226</v>
      </c>
      <c r="L90" s="100">
        <f>'State data for spotlight'!L8</f>
        <v>1.6409018426646327E-3</v>
      </c>
      <c r="M90" s="101">
        <f>'State data for spotlight'!L8</f>
        <v>1.6409018426646327E-3</v>
      </c>
      <c r="N90" s="100">
        <f>'State data for spotlight'!N8</f>
        <v>6.7653739613496189E-2</v>
      </c>
      <c r="O90" s="101">
        <f>'State data for spotlight'!N8</f>
        <v>6.7653739613496189E-2</v>
      </c>
      <c r="S90" s="119" t="s">
        <v>59</v>
      </c>
      <c r="T90" s="119"/>
      <c r="U90" s="116"/>
      <c r="V90" s="116">
        <v>8</v>
      </c>
      <c r="W90" s="116">
        <v>14</v>
      </c>
      <c r="X90" s="116">
        <v>33</v>
      </c>
      <c r="Y90" s="116">
        <v>21</v>
      </c>
      <c r="Z90" s="116">
        <v>24</v>
      </c>
    </row>
    <row r="91" spans="1:30" ht="15" customHeight="1" x14ac:dyDescent="0.25">
      <c r="A91" s="51" t="s">
        <v>7</v>
      </c>
      <c r="B91" s="51"/>
      <c r="C91" s="61" t="str">
        <f t="shared" si="3"/>
        <v>$9.6 mil</v>
      </c>
      <c r="D91" s="100">
        <f t="shared" si="4"/>
        <v>0.64712705479969101</v>
      </c>
      <c r="E91" s="101">
        <f t="shared" si="5"/>
        <v>0.64712705479969101</v>
      </c>
      <c r="F91" s="100">
        <f t="shared" si="6"/>
        <v>3.972266790687268</v>
      </c>
      <c r="G91" s="101">
        <f t="shared" si="7"/>
        <v>3.972266790687268</v>
      </c>
      <c r="H91" s="61"/>
      <c r="I91" s="61"/>
      <c r="J91" s="61"/>
      <c r="K91" s="61" t="str">
        <f>'State data for spotlight'!J9</f>
        <v>$174.8 bil</v>
      </c>
      <c r="L91" s="100">
        <f>'State data for spotlight'!L9</f>
        <v>4.1540468779463158E-2</v>
      </c>
      <c r="M91" s="101">
        <f>'State data for spotlight'!L9</f>
        <v>4.1540468779463158E-2</v>
      </c>
      <c r="N91" s="100">
        <f>'State data for spotlight'!N9</f>
        <v>0.18082674757676354</v>
      </c>
      <c r="O91" s="101">
        <f>'State data for spotlight'!N9</f>
        <v>0.18082674757676354</v>
      </c>
      <c r="S91" s="122" t="s">
        <v>54</v>
      </c>
      <c r="T91" s="122"/>
      <c r="U91" s="116"/>
      <c r="V91" s="116">
        <v>21</v>
      </c>
      <c r="W91" s="116">
        <v>49</v>
      </c>
      <c r="X91" s="116">
        <v>115</v>
      </c>
      <c r="Y91" s="116">
        <v>67</v>
      </c>
      <c r="Z91" s="116">
        <v>101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203</v>
      </c>
      <c r="S93" s="119" t="s">
        <v>57</v>
      </c>
      <c r="T93" s="119"/>
      <c r="U93" s="116"/>
      <c r="V93" s="116">
        <v>7</v>
      </c>
      <c r="W93" s="116">
        <v>6</v>
      </c>
      <c r="X93" s="116">
        <v>6</v>
      </c>
      <c r="Y93" s="116">
        <v>5</v>
      </c>
      <c r="Z93" s="116">
        <v>4</v>
      </c>
    </row>
    <row r="94" spans="1:30" ht="15" customHeight="1" x14ac:dyDescent="0.25">
      <c r="A94" s="60" t="s">
        <v>204</v>
      </c>
      <c r="S94" s="119" t="s">
        <v>58</v>
      </c>
      <c r="T94" s="119"/>
      <c r="U94" s="116"/>
      <c r="V94" s="116">
        <v>0</v>
      </c>
      <c r="W94" s="116">
        <v>0</v>
      </c>
      <c r="X94" s="116">
        <v>8</v>
      </c>
      <c r="Y94" s="116">
        <v>0</v>
      </c>
      <c r="Z94" s="116">
        <v>4</v>
      </c>
    </row>
    <row r="95" spans="1:30" ht="15" customHeight="1" x14ac:dyDescent="0.25">
      <c r="A95" s="138" t="s">
        <v>287</v>
      </c>
      <c r="S95" s="119" t="s">
        <v>197</v>
      </c>
      <c r="T95" s="119"/>
      <c r="U95" s="116"/>
      <c r="V95" s="116">
        <v>0</v>
      </c>
      <c r="W95" s="116">
        <v>0</v>
      </c>
      <c r="X95" s="116">
        <v>0</v>
      </c>
      <c r="Y95" s="116">
        <v>0</v>
      </c>
      <c r="Z95" s="116">
        <v>3</v>
      </c>
    </row>
    <row r="96" spans="1:30" ht="15" customHeight="1" x14ac:dyDescent="0.25">
      <c r="A96" s="19" t="s">
        <v>278</v>
      </c>
      <c r="S96" s="119" t="s">
        <v>198</v>
      </c>
      <c r="T96" s="119"/>
      <c r="U96" s="116"/>
      <c r="V96" s="116">
        <v>10</v>
      </c>
      <c r="W96" s="116">
        <v>6</v>
      </c>
      <c r="X96" s="116">
        <v>12</v>
      </c>
      <c r="Y96" s="116">
        <v>3</v>
      </c>
      <c r="Z96" s="116">
        <v>12</v>
      </c>
    </row>
    <row r="97" spans="1:32" ht="15" customHeight="1" x14ac:dyDescent="0.25">
      <c r="S97" s="119" t="s">
        <v>199</v>
      </c>
      <c r="T97" s="119"/>
      <c r="U97" s="116"/>
      <c r="V97" s="116">
        <v>0</v>
      </c>
      <c r="W97" s="116">
        <v>11</v>
      </c>
      <c r="X97" s="116">
        <v>20</v>
      </c>
      <c r="Y97" s="116">
        <v>9</v>
      </c>
      <c r="Z97" s="116">
        <v>14</v>
      </c>
    </row>
    <row r="98" spans="1:32" ht="15" customHeight="1" x14ac:dyDescent="0.25">
      <c r="S98" s="119" t="s">
        <v>200</v>
      </c>
      <c r="T98" s="119"/>
      <c r="U98" s="116"/>
      <c r="V98" s="116">
        <v>0</v>
      </c>
      <c r="W98" s="116">
        <v>0</v>
      </c>
      <c r="X98" s="116">
        <v>5</v>
      </c>
      <c r="Y98" s="116">
        <v>7</v>
      </c>
      <c r="Z98" s="116">
        <v>5</v>
      </c>
    </row>
    <row r="99" spans="1:32" ht="15" customHeight="1" x14ac:dyDescent="0.25">
      <c r="S99" s="119" t="s">
        <v>201</v>
      </c>
      <c r="T99" s="119"/>
      <c r="U99" s="116"/>
      <c r="V99" s="116">
        <v>0</v>
      </c>
      <c r="W99" s="116">
        <v>3</v>
      </c>
      <c r="X99" s="116">
        <v>0</v>
      </c>
      <c r="Y99" s="116">
        <v>0</v>
      </c>
      <c r="Z99" s="116">
        <v>6</v>
      </c>
    </row>
    <row r="100" spans="1:32" ht="15" customHeight="1" x14ac:dyDescent="0.25">
      <c r="S100" s="119" t="s">
        <v>59</v>
      </c>
      <c r="T100" s="119"/>
      <c r="U100" s="116"/>
      <c r="V100" s="116">
        <v>0</v>
      </c>
      <c r="W100" s="116">
        <v>6</v>
      </c>
      <c r="X100" s="116">
        <v>14</v>
      </c>
      <c r="Y100" s="116">
        <v>8</v>
      </c>
      <c r="Z100" s="116">
        <v>13</v>
      </c>
    </row>
    <row r="101" spans="1:32" x14ac:dyDescent="0.25">
      <c r="A101" s="20"/>
      <c r="S101" s="122" t="s">
        <v>54</v>
      </c>
      <c r="T101" s="122"/>
      <c r="U101" s="116"/>
      <c r="V101" s="116">
        <v>22</v>
      </c>
      <c r="W101" s="116">
        <v>34</v>
      </c>
      <c r="X101" s="116">
        <v>88</v>
      </c>
      <c r="Y101" s="116">
        <v>37</v>
      </c>
      <c r="Z101" s="116">
        <v>64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205</v>
      </c>
      <c r="Z103" s="110" t="s">
        <v>282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39</v>
      </c>
      <c r="W104" s="116">
        <v>84</v>
      </c>
      <c r="X104" s="116">
        <v>169</v>
      </c>
      <c r="Y104" s="116">
        <v>90</v>
      </c>
      <c r="Z104" s="116">
        <v>136</v>
      </c>
      <c r="AB104" s="113" t="str">
        <f>TEXT(Z104,"###,###")</f>
        <v>136</v>
      </c>
      <c r="AD104" s="134">
        <f>Z104/($Z$4)*100</f>
        <v>51.127819548872175</v>
      </c>
      <c r="AF104" s="113"/>
    </row>
    <row r="105" spans="1:32" x14ac:dyDescent="0.25">
      <c r="S105" s="119" t="s">
        <v>18</v>
      </c>
      <c r="T105" s="119"/>
      <c r="U105" s="116"/>
      <c r="V105" s="116">
        <v>9</v>
      </c>
      <c r="W105" s="116">
        <v>48</v>
      </c>
      <c r="X105" s="116">
        <v>109</v>
      </c>
      <c r="Y105" s="116">
        <v>58</v>
      </c>
      <c r="Z105" s="116">
        <v>104</v>
      </c>
      <c r="AB105" s="113" t="str">
        <f>TEXT(Z105,"###,###")</f>
        <v>104</v>
      </c>
      <c r="AD105" s="134">
        <f>Z105/($Z$4)*100</f>
        <v>39.097744360902254</v>
      </c>
      <c r="AF105" s="113"/>
    </row>
    <row r="106" spans="1:32" x14ac:dyDescent="0.25">
      <c r="S106" s="122" t="s">
        <v>54</v>
      </c>
      <c r="T106" s="122"/>
      <c r="U106" s="124"/>
      <c r="V106" s="124">
        <v>48</v>
      </c>
      <c r="W106" s="124">
        <v>132</v>
      </c>
      <c r="X106" s="124">
        <v>278</v>
      </c>
      <c r="Y106" s="124">
        <v>148</v>
      </c>
      <c r="Z106" s="124">
        <v>240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9</v>
      </c>
      <c r="W108" s="116">
        <v>29</v>
      </c>
      <c r="X108" s="116">
        <v>66</v>
      </c>
      <c r="Y108" s="116">
        <v>18</v>
      </c>
      <c r="Z108" s="116">
        <v>40</v>
      </c>
      <c r="AB108" s="113" t="str">
        <f>TEXT(Z108,"###,###")</f>
        <v>40</v>
      </c>
      <c r="AD108" s="134">
        <f>Z108/($Z$4)*100</f>
        <v>15.037593984962406</v>
      </c>
      <c r="AF108" s="113"/>
    </row>
    <row r="109" spans="1:32" x14ac:dyDescent="0.25">
      <c r="S109" s="119" t="s">
        <v>21</v>
      </c>
      <c r="T109" s="119"/>
      <c r="U109" s="116"/>
      <c r="V109" s="116">
        <v>9</v>
      </c>
      <c r="W109" s="116">
        <v>26</v>
      </c>
      <c r="X109" s="116">
        <v>44</v>
      </c>
      <c r="Y109" s="116">
        <v>22</v>
      </c>
      <c r="Z109" s="116">
        <v>33</v>
      </c>
      <c r="AB109" s="113" t="str">
        <f>TEXT(Z109,"###,###")</f>
        <v>33</v>
      </c>
      <c r="AD109" s="134">
        <f>Z109/($Z$4)*100</f>
        <v>12.406015037593985</v>
      </c>
      <c r="AF109" s="113"/>
    </row>
    <row r="110" spans="1:32" x14ac:dyDescent="0.25">
      <c r="S110" s="119" t="s">
        <v>22</v>
      </c>
      <c r="T110" s="119"/>
      <c r="U110" s="116"/>
      <c r="V110" s="116">
        <v>16</v>
      </c>
      <c r="W110" s="116">
        <v>52</v>
      </c>
      <c r="X110" s="116">
        <v>124</v>
      </c>
      <c r="Y110" s="116">
        <v>78</v>
      </c>
      <c r="Z110" s="116">
        <v>127</v>
      </c>
      <c r="AB110" s="113" t="str">
        <f>TEXT(Z110,"###,###")</f>
        <v>127</v>
      </c>
      <c r="AD110" s="134">
        <f>Z110/($Z$4)*100</f>
        <v>47.744360902255636</v>
      </c>
      <c r="AF110" s="113"/>
    </row>
    <row r="111" spans="1:32" x14ac:dyDescent="0.25">
      <c r="S111" s="119" t="s">
        <v>23</v>
      </c>
      <c r="T111" s="119"/>
      <c r="U111" s="116"/>
      <c r="V111" s="116">
        <v>10</v>
      </c>
      <c r="W111" s="116">
        <v>25</v>
      </c>
      <c r="X111" s="116">
        <v>47</v>
      </c>
      <c r="Y111" s="116">
        <v>24</v>
      </c>
      <c r="Z111" s="116">
        <v>47</v>
      </c>
      <c r="AB111" s="113" t="str">
        <f>TEXT(Z111,"###,###")</f>
        <v>47</v>
      </c>
      <c r="AD111" s="134">
        <f>Z111/($Z$4)*100</f>
        <v>17.669172932330827</v>
      </c>
      <c r="AF111" s="113"/>
    </row>
    <row r="112" spans="1:32" x14ac:dyDescent="0.25">
      <c r="S112" s="122" t="s">
        <v>54</v>
      </c>
      <c r="T112" s="122"/>
      <c r="U112" s="116"/>
      <c r="V112" s="116">
        <v>61</v>
      </c>
      <c r="W112" s="116">
        <v>144</v>
      </c>
      <c r="X112" s="116">
        <v>305</v>
      </c>
      <c r="Y112" s="116">
        <v>166</v>
      </c>
      <c r="Z112" s="116">
        <v>272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36.58</v>
      </c>
      <c r="W118" s="135">
        <v>41.48</v>
      </c>
      <c r="X118" s="135">
        <v>39.53</v>
      </c>
      <c r="Y118" s="135">
        <v>42.25</v>
      </c>
      <c r="Z118" s="135">
        <v>39.96</v>
      </c>
      <c r="AB118" s="113" t="str">
        <f>TEXT(Z118,"##.0")</f>
        <v>40.0</v>
      </c>
    </row>
    <row r="120" spans="19:32" x14ac:dyDescent="0.25">
      <c r="S120" s="105" t="s">
        <v>102</v>
      </c>
      <c r="T120" s="116"/>
      <c r="U120" s="116"/>
      <c r="V120" s="116">
        <v>36</v>
      </c>
      <c r="W120" s="116">
        <v>64</v>
      </c>
      <c r="X120" s="116">
        <v>183</v>
      </c>
      <c r="Y120" s="116">
        <v>88</v>
      </c>
      <c r="Z120" s="116">
        <v>144</v>
      </c>
      <c r="AB120" s="113" t="str">
        <f>TEXT(Z120,"###,###")</f>
        <v>144</v>
      </c>
    </row>
    <row r="121" spans="19:32" x14ac:dyDescent="0.25">
      <c r="S121" s="105" t="s">
        <v>103</v>
      </c>
      <c r="T121" s="116"/>
      <c r="U121" s="116"/>
      <c r="V121" s="116">
        <v>0</v>
      </c>
      <c r="W121" s="116">
        <v>0</v>
      </c>
      <c r="X121" s="116">
        <v>11</v>
      </c>
      <c r="Y121" s="116">
        <v>4</v>
      </c>
      <c r="Z121" s="116">
        <v>11</v>
      </c>
      <c r="AB121" s="113" t="str">
        <f>TEXT(Z121,"###,###")</f>
        <v>11</v>
      </c>
    </row>
    <row r="122" spans="19:32" x14ac:dyDescent="0.25">
      <c r="S122" s="105" t="s">
        <v>104</v>
      </c>
      <c r="T122" s="116"/>
      <c r="U122" s="116"/>
      <c r="V122" s="116">
        <v>4</v>
      </c>
      <c r="W122" s="116">
        <v>14</v>
      </c>
      <c r="X122" s="116">
        <v>15</v>
      </c>
      <c r="Y122" s="116">
        <v>13</v>
      </c>
      <c r="Z122" s="116">
        <v>20</v>
      </c>
      <c r="AB122" s="113" t="str">
        <f>TEXT(Z122,"###,###")</f>
        <v>20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40</v>
      </c>
      <c r="W124" s="116">
        <v>78</v>
      </c>
      <c r="X124" s="116">
        <v>198</v>
      </c>
      <c r="Y124" s="116">
        <v>101</v>
      </c>
      <c r="Z124" s="116">
        <v>164</v>
      </c>
      <c r="AB124" s="113" t="str">
        <f>TEXT(Z124,"###,###")</f>
        <v>164</v>
      </c>
      <c r="AD124" s="131">
        <f>Z124/$Z$7*100</f>
        <v>94.797687861271669</v>
      </c>
    </row>
    <row r="125" spans="19:32" x14ac:dyDescent="0.25">
      <c r="S125" s="105" t="s">
        <v>106</v>
      </c>
      <c r="T125" s="116"/>
      <c r="U125" s="116"/>
      <c r="V125" s="116">
        <v>4</v>
      </c>
      <c r="W125" s="116">
        <v>14</v>
      </c>
      <c r="X125" s="116">
        <v>26</v>
      </c>
      <c r="Y125" s="116">
        <v>17</v>
      </c>
      <c r="Z125" s="116">
        <v>31</v>
      </c>
      <c r="AB125" s="113" t="str">
        <f>TEXT(Z125,"###,###")</f>
        <v>31</v>
      </c>
      <c r="AD125" s="131">
        <f>Z125/$Z$7*100</f>
        <v>17.919075144508671</v>
      </c>
    </row>
    <row r="127" spans="19:32" x14ac:dyDescent="0.25">
      <c r="S127" s="105" t="s">
        <v>107</v>
      </c>
      <c r="T127" s="116"/>
      <c r="U127" s="116"/>
      <c r="V127" s="116">
        <v>22</v>
      </c>
      <c r="W127" s="116">
        <v>49</v>
      </c>
      <c r="X127" s="116">
        <v>119</v>
      </c>
      <c r="Y127" s="116">
        <v>68</v>
      </c>
      <c r="Z127" s="116">
        <v>104</v>
      </c>
      <c r="AB127" s="113" t="str">
        <f>TEXT(Z127,"###,###")</f>
        <v>104</v>
      </c>
      <c r="AD127" s="131">
        <f>Z127/$Z$7*100</f>
        <v>60.115606936416185</v>
      </c>
    </row>
    <row r="128" spans="19:32" x14ac:dyDescent="0.25">
      <c r="S128" s="105" t="s">
        <v>108</v>
      </c>
      <c r="T128" s="116"/>
      <c r="U128" s="116"/>
      <c r="V128" s="116">
        <v>20</v>
      </c>
      <c r="W128" s="116">
        <v>34</v>
      </c>
      <c r="X128" s="116">
        <v>87</v>
      </c>
      <c r="Y128" s="116">
        <v>35</v>
      </c>
      <c r="Z128" s="116">
        <v>70</v>
      </c>
      <c r="AB128" s="113" t="str">
        <f>TEXT(Z128,"###,###")</f>
        <v>70</v>
      </c>
      <c r="AD128" s="131">
        <f>Z128/$Z$7*100</f>
        <v>40.462427745664741</v>
      </c>
    </row>
    <row r="130" spans="19:20" x14ac:dyDescent="0.25">
      <c r="S130" s="105" t="s">
        <v>283</v>
      </c>
      <c r="T130" s="131">
        <v>83.236994219653184</v>
      </c>
    </row>
    <row r="131" spans="19:20" x14ac:dyDescent="0.25">
      <c r="S131" s="105" t="s">
        <v>284</v>
      </c>
      <c r="T131" s="131">
        <v>6.3583815028901727</v>
      </c>
    </row>
    <row r="132" spans="19:20" x14ac:dyDescent="0.25">
      <c r="S132" s="105" t="s">
        <v>285</v>
      </c>
      <c r="T132" s="131">
        <v>11.560693641618498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DDA8CD6D-EE4E-472D-BD39-1F564AAA734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7308BF50-DD9A-4366-968E-C268CB1B099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14FC2D35-D94A-4E8D-BFDB-C3DD2E74BD8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E9015EF2-F6D5-4056-BDE9-273D44EEE47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033765-217B-411A-A68E-743DC93353D7}">
  <sheetPr codeName="Sheet77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122</v>
      </c>
      <c r="T1" s="103"/>
      <c r="U1" s="103"/>
      <c r="V1" s="103"/>
      <c r="W1" s="103"/>
      <c r="X1" s="103"/>
      <c r="Y1" s="104" t="s">
        <v>217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205</v>
      </c>
      <c r="Z2" s="107" t="s">
        <v>282</v>
      </c>
      <c r="AB2" s="143" t="str">
        <f>$Z$2</f>
        <v>2019-20</v>
      </c>
      <c r="AC2" s="143"/>
      <c r="AD2" s="143"/>
      <c r="AE2" s="143"/>
      <c r="AF2" s="143"/>
    </row>
    <row r="3" spans="1:32" ht="15" customHeight="1" x14ac:dyDescent="0.25">
      <c r="A3" s="64" t="s">
        <v>281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122</v>
      </c>
      <c r="Y3" s="109" t="s">
        <v>217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9.13 Cairns, Queensland,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129652</v>
      </c>
      <c r="W4" s="112">
        <v>135622</v>
      </c>
      <c r="X4" s="112">
        <v>139258</v>
      </c>
      <c r="Y4" s="112">
        <v>140930</v>
      </c>
      <c r="Z4" s="112">
        <v>139255</v>
      </c>
      <c r="AB4" s="113" t="str">
        <f>TEXT(Z4,"###,###")</f>
        <v>139,255</v>
      </c>
      <c r="AD4" s="114">
        <f>Z4/Y4-1</f>
        <v>-1.1885333144114107E-2</v>
      </c>
      <c r="AF4" s="114">
        <f>Z4/V4-1</f>
        <v>7.4067503779347899E-2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65644</v>
      </c>
      <c r="W5" s="112">
        <v>68995</v>
      </c>
      <c r="X5" s="112">
        <v>71290</v>
      </c>
      <c r="Y5" s="112">
        <v>71262</v>
      </c>
      <c r="Z5" s="112">
        <v>70268</v>
      </c>
      <c r="AB5" s="113" t="str">
        <f>TEXT(Z5,"###,###")</f>
        <v>70,268</v>
      </c>
      <c r="AD5" s="114">
        <f t="shared" ref="AD5:AD9" si="0">Z5/Y5-1</f>
        <v>-1.3948527967219571E-2</v>
      </c>
      <c r="AF5" s="114">
        <f t="shared" ref="AF5:AF9" si="1">Z5/V5-1</f>
        <v>7.0440558162208289E-2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64008</v>
      </c>
      <c r="W6" s="112">
        <v>66627</v>
      </c>
      <c r="X6" s="112">
        <v>67968</v>
      </c>
      <c r="Y6" s="112">
        <v>69663</v>
      </c>
      <c r="Z6" s="112">
        <v>68987</v>
      </c>
      <c r="AB6" s="113" t="str">
        <f>TEXT(Z6,"###,###")</f>
        <v>68,987</v>
      </c>
      <c r="AD6" s="114">
        <f t="shared" si="0"/>
        <v>-9.7038600117709262E-3</v>
      </c>
      <c r="AF6" s="114">
        <f t="shared" si="1"/>
        <v>7.7787151606049321E-2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90300</v>
      </c>
      <c r="W7" s="112">
        <v>93507</v>
      </c>
      <c r="X7" s="112">
        <v>96960</v>
      </c>
      <c r="Y7" s="112">
        <v>97427</v>
      </c>
      <c r="Z7" s="112">
        <v>98334</v>
      </c>
      <c r="AB7" s="113" t="str">
        <f>TEXT(Z7,"###,###")</f>
        <v>98,334</v>
      </c>
      <c r="AD7" s="114">
        <f t="shared" si="0"/>
        <v>9.3095343180022994E-3</v>
      </c>
      <c r="AF7" s="114">
        <f t="shared" si="1"/>
        <v>8.8970099667774027E-2</v>
      </c>
    </row>
    <row r="8" spans="1:32" ht="17.25" customHeight="1" x14ac:dyDescent="0.25">
      <c r="A8" s="68" t="s">
        <v>13</v>
      </c>
      <c r="B8" s="69"/>
      <c r="C8" s="31"/>
      <c r="D8" s="70" t="str">
        <f>AB4</f>
        <v>139,255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98,334</v>
      </c>
      <c r="P8" s="71"/>
      <c r="S8" s="111" t="s">
        <v>86</v>
      </c>
      <c r="T8" s="112"/>
      <c r="U8" s="112"/>
      <c r="V8" s="112">
        <v>40399.449999999997</v>
      </c>
      <c r="W8" s="112">
        <v>40579.019999999997</v>
      </c>
      <c r="X8" s="112">
        <v>42135.64</v>
      </c>
      <c r="Y8" s="112">
        <v>43364.02</v>
      </c>
      <c r="Z8" s="112">
        <v>43153.86</v>
      </c>
      <c r="AB8" s="113" t="str">
        <f>TEXT(Z8,"$###,###")</f>
        <v>$43,154</v>
      </c>
      <c r="AD8" s="114">
        <f t="shared" si="0"/>
        <v>-4.8464141470277999E-3</v>
      </c>
      <c r="AF8" s="114">
        <f t="shared" si="1"/>
        <v>6.8179393531347721E-2</v>
      </c>
    </row>
    <row r="9" spans="1:32" x14ac:dyDescent="0.25">
      <c r="A9" s="32" t="s">
        <v>15</v>
      </c>
      <c r="B9" s="75"/>
      <c r="C9" s="76"/>
      <c r="D9" s="77">
        <f>AD104</f>
        <v>74.608452120211126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50.545081050297966</v>
      </c>
      <c r="P9" s="78" t="s">
        <v>87</v>
      </c>
      <c r="S9" s="111" t="s">
        <v>7</v>
      </c>
      <c r="T9" s="112"/>
      <c r="U9" s="112"/>
      <c r="V9" s="112">
        <v>4692421287</v>
      </c>
      <c r="W9" s="112">
        <v>4913006712</v>
      </c>
      <c r="X9" s="112">
        <v>5236365075</v>
      </c>
      <c r="Y9" s="112">
        <v>5444211395</v>
      </c>
      <c r="Z9" s="112">
        <v>5638185518</v>
      </c>
      <c r="AB9" s="113" t="str">
        <f>TEXT(Z9/1000000,"$#,###.0")&amp;" mil"</f>
        <v>$5,638.2 mil</v>
      </c>
      <c r="AD9" s="114">
        <f t="shared" si="0"/>
        <v>3.5629425260405467E-2</v>
      </c>
      <c r="AF9" s="114">
        <f t="shared" si="1"/>
        <v>0.2015514322254417</v>
      </c>
    </row>
    <row r="10" spans="1:32" x14ac:dyDescent="0.25">
      <c r="A10" s="32" t="s">
        <v>18</v>
      </c>
      <c r="B10" s="75"/>
      <c r="C10" s="76"/>
      <c r="D10" s="77">
        <f>AD105</f>
        <v>19.239524613119816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49.450851180669964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86.964834136717712</v>
      </c>
      <c r="P11" s="78" t="s">
        <v>87</v>
      </c>
      <c r="S11" s="111" t="s">
        <v>30</v>
      </c>
      <c r="T11" s="116"/>
      <c r="U11" s="116"/>
      <c r="V11" s="116">
        <v>117653</v>
      </c>
      <c r="W11" s="116">
        <v>123284</v>
      </c>
      <c r="X11" s="116">
        <v>126459</v>
      </c>
      <c r="Y11" s="116">
        <v>128106</v>
      </c>
      <c r="Z11" s="116">
        <v>126445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6.4331767242255991</v>
      </c>
      <c r="P12" s="78" t="s">
        <v>87</v>
      </c>
      <c r="S12" s="111" t="s">
        <v>31</v>
      </c>
      <c r="T12" s="116"/>
      <c r="U12" s="116"/>
      <c r="V12" s="116">
        <v>11999</v>
      </c>
      <c r="W12" s="116">
        <v>12338</v>
      </c>
      <c r="X12" s="116">
        <v>12799</v>
      </c>
      <c r="Y12" s="116">
        <v>12820</v>
      </c>
      <c r="Z12" s="116">
        <v>12817</v>
      </c>
    </row>
    <row r="13" spans="1:32" ht="15" customHeight="1" x14ac:dyDescent="0.25">
      <c r="A13" s="32" t="s">
        <v>20</v>
      </c>
      <c r="B13" s="76"/>
      <c r="C13" s="76"/>
      <c r="D13" s="77">
        <f>AD108</f>
        <v>14.469857455746652</v>
      </c>
      <c r="E13" s="78" t="s">
        <v>87</v>
      </c>
      <c r="F13" s="26"/>
      <c r="G13" s="144" t="s">
        <v>286</v>
      </c>
      <c r="H13" s="145"/>
      <c r="I13" s="145"/>
      <c r="J13" s="145"/>
      <c r="K13" s="145"/>
      <c r="L13" s="145"/>
      <c r="M13" s="85"/>
      <c r="N13" s="76"/>
      <c r="O13" s="77">
        <f>T132</f>
        <v>6.5989383122826286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14.677390398908477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41.2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23.809558005098559</v>
      </c>
      <c r="E15" s="78" t="s">
        <v>87</v>
      </c>
      <c r="F15" s="26"/>
      <c r="G15" s="35" t="s">
        <v>279</v>
      </c>
      <c r="H15" s="76"/>
      <c r="I15" s="76"/>
      <c r="J15" s="76"/>
      <c r="K15" s="86"/>
      <c r="L15" s="76"/>
      <c r="M15" s="76"/>
      <c r="N15" s="76"/>
      <c r="O15" s="77">
        <f>AB38</f>
        <v>17.729436172809372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2810</v>
      </c>
      <c r="Z15" s="116">
        <v>2952</v>
      </c>
      <c r="AB15" s="121">
        <f t="shared" ref="AB15:AB34" si="2">IF(Z15="np",0,Z15/$Z$34)</f>
        <v>2.119775958638518E-2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40.603928045671609</v>
      </c>
      <c r="E16" s="89" t="s">
        <v>87</v>
      </c>
      <c r="F16" s="26"/>
      <c r="G16" s="90" t="s">
        <v>280</v>
      </c>
      <c r="H16" s="37"/>
      <c r="I16" s="37"/>
      <c r="J16" s="37"/>
      <c r="K16" s="38"/>
      <c r="L16" s="37"/>
      <c r="M16" s="37"/>
      <c r="N16" s="37"/>
      <c r="O16" s="88">
        <f>AB37</f>
        <v>82.270563827190628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1508</v>
      </c>
      <c r="Z16" s="116">
        <v>1647</v>
      </c>
      <c r="AB16" s="121">
        <f t="shared" si="2"/>
        <v>1.1826798793623439E-2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5058</v>
      </c>
      <c r="Z17" s="116">
        <v>4967</v>
      </c>
      <c r="AB17" s="121">
        <f t="shared" si="2"/>
        <v>3.5667097515438749E-2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1022</v>
      </c>
      <c r="Z18" s="116">
        <v>1049</v>
      </c>
      <c r="AB18" s="121">
        <f t="shared" si="2"/>
        <v>7.5326726985494759E-3</v>
      </c>
    </row>
    <row r="19" spans="1:28" x14ac:dyDescent="0.25">
      <c r="A19" s="67" t="str">
        <f>$S$1&amp;" ("&amp;$V$2&amp;" to "&amp;$Z$2&amp;")"</f>
        <v>Cairns (2015-16 to 2019-20)</v>
      </c>
      <c r="B19" s="67"/>
      <c r="C19" s="67"/>
      <c r="D19" s="67"/>
      <c r="E19" s="67"/>
      <c r="F19" s="67"/>
      <c r="G19" s="67" t="str">
        <f>$S$1&amp;" ("&amp;$V$2&amp;" to "&amp;$Z$2&amp;")"</f>
        <v>Cairns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11042</v>
      </c>
      <c r="Z19" s="116">
        <v>10587</v>
      </c>
      <c r="AB19" s="121">
        <f t="shared" si="2"/>
        <v>7.6023265833692372E-2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3648</v>
      </c>
      <c r="Z20" s="116">
        <v>3630</v>
      </c>
      <c r="AB20" s="121">
        <f t="shared" si="2"/>
        <v>2.6066350710900472E-2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13449</v>
      </c>
      <c r="Z21" s="116">
        <v>12886</v>
      </c>
      <c r="AB21" s="121">
        <f t="shared" si="2"/>
        <v>9.2531954617262671E-2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15773</v>
      </c>
      <c r="Z22" s="116">
        <v>15928</v>
      </c>
      <c r="AB22" s="121">
        <f t="shared" si="2"/>
        <v>0.11437598736176935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7935</v>
      </c>
      <c r="Z23" s="116">
        <v>7450</v>
      </c>
      <c r="AB23" s="121">
        <f t="shared" si="2"/>
        <v>5.3497055866724111E-2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830</v>
      </c>
      <c r="Z24" s="116">
        <v>780</v>
      </c>
      <c r="AB24" s="121">
        <f t="shared" si="2"/>
        <v>5.6010340370529947E-3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3549</v>
      </c>
      <c r="Z25" s="116">
        <v>3665</v>
      </c>
      <c r="AB25" s="121">
        <f t="shared" si="2"/>
        <v>2.6317679161281058E-2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3391</v>
      </c>
      <c r="Z26" s="116">
        <v>3263</v>
      </c>
      <c r="AB26" s="121">
        <f t="shared" si="2"/>
        <v>2.3430992388338359E-2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6804</v>
      </c>
      <c r="Z27" s="116">
        <v>6866</v>
      </c>
      <c r="AB27" s="121">
        <f t="shared" si="2"/>
        <v>4.9303461151802383E-2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11551</v>
      </c>
      <c r="Z28" s="116">
        <v>10673</v>
      </c>
      <c r="AB28" s="121">
        <f t="shared" si="2"/>
        <v>7.6640815740341803E-2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8558</v>
      </c>
      <c r="Z29" s="116">
        <v>8060</v>
      </c>
      <c r="AB29" s="121">
        <f t="shared" si="2"/>
        <v>5.7877351716214276E-2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10431</v>
      </c>
      <c r="Z30" s="116">
        <v>10590</v>
      </c>
      <c r="AB30" s="121">
        <f t="shared" si="2"/>
        <v>7.6044808272296427E-2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19159</v>
      </c>
      <c r="Z31" s="116">
        <v>20019</v>
      </c>
      <c r="AB31" s="121">
        <f t="shared" si="2"/>
        <v>0.1437526928048255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3112</v>
      </c>
      <c r="Z32" s="116">
        <v>3052</v>
      </c>
      <c r="AB32" s="121">
        <f t="shared" si="2"/>
        <v>2.1915840873186845E-2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6445</v>
      </c>
      <c r="Z33" s="116">
        <v>6578</v>
      </c>
      <c r="AB33" s="121">
        <f t="shared" si="2"/>
        <v>4.7235387045813586E-2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140925</v>
      </c>
      <c r="Z34" s="124">
        <v>139260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80895</v>
      </c>
      <c r="AB37" s="136">
        <f>Z37/Z40*100</f>
        <v>82.270563827190628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17433</v>
      </c>
      <c r="AB38" s="136">
        <f>Z38/Z40*100</f>
        <v>17.729436172809372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98328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99</v>
      </c>
      <c r="W44" s="116">
        <v>68</v>
      </c>
      <c r="X44" s="116">
        <v>117</v>
      </c>
      <c r="Y44" s="116">
        <v>83</v>
      </c>
      <c r="Z44" s="116">
        <v>100</v>
      </c>
    </row>
    <row r="45" spans="19:32" x14ac:dyDescent="0.25">
      <c r="S45" s="119" t="s">
        <v>38</v>
      </c>
      <c r="T45" s="119"/>
      <c r="U45" s="116"/>
      <c r="V45" s="116">
        <v>1403</v>
      </c>
      <c r="W45" s="116">
        <v>1448</v>
      </c>
      <c r="X45" s="116">
        <v>1531</v>
      </c>
      <c r="Y45" s="116">
        <v>1699</v>
      </c>
      <c r="Z45" s="116">
        <v>1568</v>
      </c>
    </row>
    <row r="46" spans="19:32" x14ac:dyDescent="0.25">
      <c r="S46" s="119" t="s">
        <v>39</v>
      </c>
      <c r="T46" s="119"/>
      <c r="U46" s="116"/>
      <c r="V46" s="116">
        <v>3579</v>
      </c>
      <c r="W46" s="116">
        <v>3706</v>
      </c>
      <c r="X46" s="116">
        <v>4101</v>
      </c>
      <c r="Y46" s="116">
        <v>4040</v>
      </c>
      <c r="Z46" s="116">
        <v>3786</v>
      </c>
    </row>
    <row r="47" spans="19:32" x14ac:dyDescent="0.25">
      <c r="S47" s="119" t="s">
        <v>40</v>
      </c>
      <c r="T47" s="119"/>
      <c r="U47" s="116"/>
      <c r="V47" s="116">
        <v>6167</v>
      </c>
      <c r="W47" s="116">
        <v>6564</v>
      </c>
      <c r="X47" s="116">
        <v>6577</v>
      </c>
      <c r="Y47" s="116">
        <v>6018</v>
      </c>
      <c r="Z47" s="116">
        <v>5741</v>
      </c>
    </row>
    <row r="48" spans="19:32" x14ac:dyDescent="0.25">
      <c r="S48" s="119" t="s">
        <v>41</v>
      </c>
      <c r="T48" s="119"/>
      <c r="U48" s="116"/>
      <c r="V48" s="116">
        <v>8483</v>
      </c>
      <c r="W48" s="116">
        <v>8836</v>
      </c>
      <c r="X48" s="116">
        <v>9194</v>
      </c>
      <c r="Y48" s="116">
        <v>9088</v>
      </c>
      <c r="Z48" s="116">
        <v>8870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7568</v>
      </c>
      <c r="W49" s="116">
        <v>8174</v>
      </c>
      <c r="X49" s="116">
        <v>8292</v>
      </c>
      <c r="Y49" s="116">
        <v>8301</v>
      </c>
      <c r="Z49" s="116">
        <v>8251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Cairns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6842</v>
      </c>
      <c r="W50" s="116">
        <v>7083</v>
      </c>
      <c r="X50" s="116">
        <v>7203</v>
      </c>
      <c r="Y50" s="116">
        <v>7484</v>
      </c>
      <c r="Z50" s="116">
        <v>7281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7080</v>
      </c>
      <c r="W51" s="116">
        <v>7120</v>
      </c>
      <c r="X51" s="116">
        <v>7060</v>
      </c>
      <c r="Y51" s="116">
        <v>6952</v>
      </c>
      <c r="Z51" s="116">
        <v>6936</v>
      </c>
    </row>
    <row r="52" spans="1:26" ht="15" customHeight="1" x14ac:dyDescent="0.25">
      <c r="S52" s="119" t="s">
        <v>45</v>
      </c>
      <c r="T52" s="119"/>
      <c r="U52" s="116"/>
      <c r="V52" s="116">
        <v>6714</v>
      </c>
      <c r="W52" s="116">
        <v>7158</v>
      </c>
      <c r="X52" s="116">
        <v>7416</v>
      </c>
      <c r="Y52" s="116">
        <v>7388</v>
      </c>
      <c r="Z52" s="116">
        <v>7201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6142</v>
      </c>
      <c r="W53" s="116">
        <v>6375</v>
      </c>
      <c r="X53" s="116">
        <v>6443</v>
      </c>
      <c r="Y53" s="116">
        <v>6614</v>
      </c>
      <c r="Z53" s="116">
        <v>6567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5061</v>
      </c>
      <c r="W54" s="116">
        <v>5390</v>
      </c>
      <c r="X54" s="116">
        <v>5647</v>
      </c>
      <c r="Y54" s="116">
        <v>5792</v>
      </c>
      <c r="Z54" s="116">
        <v>5885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3514</v>
      </c>
      <c r="W55" s="116">
        <v>3869</v>
      </c>
      <c r="X55" s="116">
        <v>4160</v>
      </c>
      <c r="Y55" s="116">
        <v>4235</v>
      </c>
      <c r="Z55" s="116">
        <v>4297</v>
      </c>
    </row>
    <row r="56" spans="1:26" ht="15" customHeight="1" x14ac:dyDescent="0.25">
      <c r="S56" s="119" t="s">
        <v>49</v>
      </c>
      <c r="T56" s="119"/>
      <c r="U56" s="116"/>
      <c r="V56" s="116">
        <v>1919</v>
      </c>
      <c r="W56" s="116">
        <v>2007</v>
      </c>
      <c r="X56" s="116">
        <v>2134</v>
      </c>
      <c r="Y56" s="116">
        <v>2231</v>
      </c>
      <c r="Z56" s="116">
        <v>2320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668</v>
      </c>
      <c r="W57" s="116">
        <v>781</v>
      </c>
      <c r="X57" s="116">
        <v>876</v>
      </c>
      <c r="Y57" s="116">
        <v>864</v>
      </c>
      <c r="Z57" s="116">
        <v>929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217</v>
      </c>
      <c r="W58" s="116">
        <v>233</v>
      </c>
      <c r="X58" s="116">
        <v>263</v>
      </c>
      <c r="Y58" s="116">
        <v>287</v>
      </c>
      <c r="Z58" s="116">
        <v>343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112</v>
      </c>
      <c r="W59" s="116">
        <v>113</v>
      </c>
      <c r="X59" s="116">
        <v>127</v>
      </c>
      <c r="Y59" s="116">
        <v>117</v>
      </c>
      <c r="Z59" s="116">
        <v>107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60</v>
      </c>
      <c r="W60" s="116">
        <v>70</v>
      </c>
      <c r="X60" s="116">
        <v>84</v>
      </c>
      <c r="Y60" s="116">
        <v>76</v>
      </c>
      <c r="Z60" s="116">
        <v>81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65644</v>
      </c>
      <c r="W61" s="116">
        <v>68995</v>
      </c>
      <c r="X61" s="116">
        <v>71290</v>
      </c>
      <c r="Y61" s="116">
        <v>71262</v>
      </c>
      <c r="Z61" s="116">
        <v>70269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103</v>
      </c>
      <c r="W63" s="116">
        <v>116</v>
      </c>
      <c r="X63" s="116">
        <v>167</v>
      </c>
      <c r="Y63" s="116">
        <v>139</v>
      </c>
      <c r="Z63" s="116">
        <v>160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1786</v>
      </c>
      <c r="W64" s="116">
        <v>1795</v>
      </c>
      <c r="X64" s="116">
        <v>1904</v>
      </c>
      <c r="Y64" s="116">
        <v>2001</v>
      </c>
      <c r="Z64" s="116">
        <v>1994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Cairns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3975</v>
      </c>
      <c r="W65" s="116">
        <v>4065</v>
      </c>
      <c r="X65" s="116">
        <v>4178</v>
      </c>
      <c r="Y65" s="116">
        <v>4327</v>
      </c>
      <c r="Z65" s="116">
        <v>3984</v>
      </c>
    </row>
    <row r="66" spans="1:26" x14ac:dyDescent="0.25">
      <c r="S66" s="119" t="s">
        <v>40</v>
      </c>
      <c r="T66" s="119"/>
      <c r="U66" s="116"/>
      <c r="V66" s="116">
        <v>6299</v>
      </c>
      <c r="W66" s="116">
        <v>6362</v>
      </c>
      <c r="X66" s="116">
        <v>6325</v>
      </c>
      <c r="Y66" s="116">
        <v>6186</v>
      </c>
      <c r="Z66" s="116">
        <v>5881</v>
      </c>
    </row>
    <row r="67" spans="1:26" x14ac:dyDescent="0.25">
      <c r="S67" s="119" t="s">
        <v>41</v>
      </c>
      <c r="T67" s="119"/>
      <c r="U67" s="116"/>
      <c r="V67" s="116">
        <v>8272</v>
      </c>
      <c r="W67" s="116">
        <v>8591</v>
      </c>
      <c r="X67" s="116">
        <v>8783</v>
      </c>
      <c r="Y67" s="116">
        <v>8957</v>
      </c>
      <c r="Z67" s="116">
        <v>8391</v>
      </c>
    </row>
    <row r="68" spans="1:26" x14ac:dyDescent="0.25">
      <c r="S68" s="119" t="s">
        <v>42</v>
      </c>
      <c r="T68" s="119"/>
      <c r="U68" s="116"/>
      <c r="V68" s="116">
        <v>7169</v>
      </c>
      <c r="W68" s="116">
        <v>7414</v>
      </c>
      <c r="X68" s="116">
        <v>7515</v>
      </c>
      <c r="Y68" s="116">
        <v>7803</v>
      </c>
      <c r="Z68" s="116">
        <v>7969</v>
      </c>
    </row>
    <row r="69" spans="1:26" x14ac:dyDescent="0.25">
      <c r="S69" s="119" t="s">
        <v>43</v>
      </c>
      <c r="T69" s="119"/>
      <c r="U69" s="116"/>
      <c r="V69" s="116">
        <v>6551</v>
      </c>
      <c r="W69" s="116">
        <v>6774</v>
      </c>
      <c r="X69" s="116">
        <v>6812</v>
      </c>
      <c r="Y69" s="116">
        <v>7045</v>
      </c>
      <c r="Z69" s="116">
        <v>6963</v>
      </c>
    </row>
    <row r="70" spans="1:26" x14ac:dyDescent="0.25">
      <c r="S70" s="119" t="s">
        <v>44</v>
      </c>
      <c r="T70" s="119"/>
      <c r="U70" s="116"/>
      <c r="V70" s="116">
        <v>6917</v>
      </c>
      <c r="W70" s="116">
        <v>7020</v>
      </c>
      <c r="X70" s="116">
        <v>6919</v>
      </c>
      <c r="Y70" s="116">
        <v>7005</v>
      </c>
      <c r="Z70" s="116">
        <v>7007</v>
      </c>
    </row>
    <row r="71" spans="1:26" x14ac:dyDescent="0.25">
      <c r="S71" s="119" t="s">
        <v>45</v>
      </c>
      <c r="T71" s="119"/>
      <c r="U71" s="116"/>
      <c r="V71" s="116">
        <v>6623</v>
      </c>
      <c r="W71" s="116">
        <v>7038</v>
      </c>
      <c r="X71" s="116">
        <v>7314</v>
      </c>
      <c r="Y71" s="116">
        <v>7493</v>
      </c>
      <c r="Z71" s="116">
        <v>7307</v>
      </c>
    </row>
    <row r="72" spans="1:26" x14ac:dyDescent="0.25">
      <c r="S72" s="119" t="s">
        <v>46</v>
      </c>
      <c r="T72" s="119"/>
      <c r="U72" s="116"/>
      <c r="V72" s="116">
        <v>5990</v>
      </c>
      <c r="W72" s="116">
        <v>6315</v>
      </c>
      <c r="X72" s="116">
        <v>6327</v>
      </c>
      <c r="Y72" s="116">
        <v>6424</v>
      </c>
      <c r="Z72" s="116">
        <v>6524</v>
      </c>
    </row>
    <row r="73" spans="1:26" x14ac:dyDescent="0.25">
      <c r="S73" s="119" t="s">
        <v>47</v>
      </c>
      <c r="T73" s="119"/>
      <c r="U73" s="116"/>
      <c r="V73" s="116">
        <v>4915</v>
      </c>
      <c r="W73" s="116">
        <v>5237</v>
      </c>
      <c r="X73" s="116">
        <v>5410</v>
      </c>
      <c r="Y73" s="116">
        <v>5607</v>
      </c>
      <c r="Z73" s="116">
        <v>5671</v>
      </c>
    </row>
    <row r="74" spans="1:26" x14ac:dyDescent="0.25">
      <c r="S74" s="119" t="s">
        <v>48</v>
      </c>
      <c r="T74" s="119"/>
      <c r="U74" s="116"/>
      <c r="V74" s="116">
        <v>3255</v>
      </c>
      <c r="W74" s="116">
        <v>3481</v>
      </c>
      <c r="X74" s="116">
        <v>3617</v>
      </c>
      <c r="Y74" s="116">
        <v>3864</v>
      </c>
      <c r="Z74" s="116">
        <v>4133</v>
      </c>
    </row>
    <row r="75" spans="1:26" x14ac:dyDescent="0.25">
      <c r="S75" s="119" t="s">
        <v>49</v>
      </c>
      <c r="T75" s="119"/>
      <c r="U75" s="116"/>
      <c r="V75" s="116">
        <v>1391</v>
      </c>
      <c r="W75" s="116">
        <v>1568</v>
      </c>
      <c r="X75" s="116">
        <v>1664</v>
      </c>
      <c r="Y75" s="116">
        <v>1808</v>
      </c>
      <c r="Z75" s="116">
        <v>1898</v>
      </c>
    </row>
    <row r="76" spans="1:26" x14ac:dyDescent="0.25">
      <c r="S76" s="119" t="s">
        <v>50</v>
      </c>
      <c r="T76" s="119"/>
      <c r="U76" s="116"/>
      <c r="V76" s="116">
        <v>431</v>
      </c>
      <c r="W76" s="116">
        <v>519</v>
      </c>
      <c r="X76" s="116">
        <v>602</v>
      </c>
      <c r="Y76" s="116">
        <v>657</v>
      </c>
      <c r="Z76" s="116">
        <v>717</v>
      </c>
    </row>
    <row r="77" spans="1:26" x14ac:dyDescent="0.25">
      <c r="S77" s="119" t="s">
        <v>51</v>
      </c>
      <c r="T77" s="119"/>
      <c r="U77" s="116"/>
      <c r="V77" s="116">
        <v>176</v>
      </c>
      <c r="W77" s="116">
        <v>184</v>
      </c>
      <c r="X77" s="116">
        <v>216</v>
      </c>
      <c r="Y77" s="116">
        <v>188</v>
      </c>
      <c r="Z77" s="116">
        <v>219</v>
      </c>
    </row>
    <row r="78" spans="1:26" x14ac:dyDescent="0.25">
      <c r="S78" s="119" t="s">
        <v>52</v>
      </c>
      <c r="T78" s="119"/>
      <c r="U78" s="116"/>
      <c r="V78" s="116">
        <v>77</v>
      </c>
      <c r="W78" s="116">
        <v>78</v>
      </c>
      <c r="X78" s="116">
        <v>91</v>
      </c>
      <c r="Y78" s="116">
        <v>83</v>
      </c>
      <c r="Z78" s="116">
        <v>101</v>
      </c>
    </row>
    <row r="79" spans="1:26" x14ac:dyDescent="0.25">
      <c r="S79" s="119" t="s">
        <v>53</v>
      </c>
      <c r="T79" s="119"/>
      <c r="U79" s="116"/>
      <c r="V79" s="116">
        <v>61</v>
      </c>
      <c r="W79" s="116">
        <v>70</v>
      </c>
      <c r="X79" s="116">
        <v>84</v>
      </c>
      <c r="Y79" s="116">
        <v>70</v>
      </c>
      <c r="Z79" s="116">
        <v>80</v>
      </c>
    </row>
    <row r="80" spans="1:26" x14ac:dyDescent="0.25">
      <c r="S80" s="122" t="s">
        <v>54</v>
      </c>
      <c r="T80" s="122"/>
      <c r="U80" s="116"/>
      <c r="V80" s="116">
        <v>64008</v>
      </c>
      <c r="W80" s="116">
        <v>66627</v>
      </c>
      <c r="X80" s="116">
        <v>67968</v>
      </c>
      <c r="Y80" s="116">
        <v>69662</v>
      </c>
      <c r="Z80" s="116">
        <v>68988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6" t="str">
        <f>S1</f>
        <v>Cairns</v>
      </c>
      <c r="D83" s="146"/>
      <c r="E83" s="146"/>
      <c r="F83" s="146"/>
      <c r="G83" s="146"/>
      <c r="H83" s="49"/>
      <c r="I83" s="49"/>
      <c r="J83" s="147" t="str">
        <f>'State data for spotlight'!A1</f>
        <v>Queensland</v>
      </c>
      <c r="K83" s="147"/>
      <c r="L83" s="147"/>
      <c r="M83" s="147"/>
      <c r="N83" s="147"/>
      <c r="O83" s="147"/>
      <c r="S83" s="119" t="s">
        <v>57</v>
      </c>
      <c r="T83" s="119"/>
      <c r="U83" s="116"/>
      <c r="V83" s="116">
        <v>4777</v>
      </c>
      <c r="W83" s="116">
        <v>4999</v>
      </c>
      <c r="X83" s="116">
        <v>5184</v>
      </c>
      <c r="Y83" s="116">
        <v>5094</v>
      </c>
      <c r="Z83" s="116">
        <v>5159</v>
      </c>
      <c r="AD83" s="121"/>
    </row>
    <row r="84" spans="1:30" ht="15" customHeight="1" x14ac:dyDescent="0.25">
      <c r="A84" s="48"/>
      <c r="B84" s="48"/>
      <c r="C84" s="50"/>
      <c r="D84" s="141" t="s">
        <v>0</v>
      </c>
      <c r="E84" s="141"/>
      <c r="F84" s="141" t="s">
        <v>202</v>
      </c>
      <c r="G84" s="141"/>
      <c r="H84" s="50"/>
      <c r="I84" s="50"/>
      <c r="J84" s="50"/>
      <c r="K84" s="50"/>
      <c r="L84" s="141" t="s">
        <v>0</v>
      </c>
      <c r="M84" s="141"/>
      <c r="N84" s="141" t="s">
        <v>202</v>
      </c>
      <c r="O84" s="141"/>
      <c r="S84" s="119" t="s">
        <v>58</v>
      </c>
      <c r="T84" s="119"/>
      <c r="U84" s="116"/>
      <c r="V84" s="116">
        <v>5501</v>
      </c>
      <c r="W84" s="116">
        <v>5730</v>
      </c>
      <c r="X84" s="116">
        <v>5938</v>
      </c>
      <c r="Y84" s="116">
        <v>6052</v>
      </c>
      <c r="Z84" s="116">
        <v>6221</v>
      </c>
    </row>
    <row r="85" spans="1:30" ht="15" customHeight="1" x14ac:dyDescent="0.25">
      <c r="A85" s="48"/>
      <c r="B85" s="48"/>
      <c r="C85" s="62" t="s">
        <v>1</v>
      </c>
      <c r="D85" s="141" t="s">
        <v>2</v>
      </c>
      <c r="E85" s="141"/>
      <c r="F85" s="141" t="str">
        <f>"since "&amp;$V$2</f>
        <v>since 2015-16</v>
      </c>
      <c r="G85" s="141"/>
      <c r="H85" s="50"/>
      <c r="I85" s="50"/>
      <c r="J85" s="50"/>
      <c r="K85" s="62" t="s">
        <v>1</v>
      </c>
      <c r="L85" s="141" t="s">
        <v>2</v>
      </c>
      <c r="M85" s="141"/>
      <c r="N85" s="141" t="str">
        <f>"since "&amp;$V$2</f>
        <v>since 2015-16</v>
      </c>
      <c r="O85" s="141"/>
      <c r="S85" s="119" t="s">
        <v>197</v>
      </c>
      <c r="T85" s="119"/>
      <c r="U85" s="116"/>
      <c r="V85" s="116">
        <v>9160</v>
      </c>
      <c r="W85" s="116">
        <v>9460</v>
      </c>
      <c r="X85" s="116">
        <v>9981</v>
      </c>
      <c r="Y85" s="116">
        <v>10340</v>
      </c>
      <c r="Z85" s="116">
        <v>10302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139,255</v>
      </c>
      <c r="D86" s="100">
        <f t="shared" ref="D86:D91" si="4">AD4</f>
        <v>-1.1885333144114107E-2</v>
      </c>
      <c r="E86" s="101">
        <f t="shared" ref="E86:E91" si="5">AD4</f>
        <v>-1.1885333144114107E-2</v>
      </c>
      <c r="F86" s="100">
        <f t="shared" ref="F86:F91" si="6">AF4</f>
        <v>7.4067503779347899E-2</v>
      </c>
      <c r="G86" s="101">
        <f t="shared" ref="G86:G91" si="7">AF4</f>
        <v>7.4067503779347899E-2</v>
      </c>
      <c r="H86" s="61"/>
      <c r="I86" s="61"/>
      <c r="J86" s="142" t="str">
        <f>'State data for spotlight'!J4</f>
        <v>4,043,913</v>
      </c>
      <c r="K86" s="142"/>
      <c r="L86" s="100">
        <f>'State data for spotlight'!L4</f>
        <v>-5.435055282670076E-3</v>
      </c>
      <c r="M86" s="101">
        <f>'State data for spotlight'!L4</f>
        <v>-5.435055282670076E-3</v>
      </c>
      <c r="N86" s="100">
        <f>'State data for spotlight'!N4</f>
        <v>7.968076645100175E-2</v>
      </c>
      <c r="O86" s="101">
        <f>'State data for spotlight'!N4</f>
        <v>7.968076645100175E-2</v>
      </c>
      <c r="S86" s="119" t="s">
        <v>198</v>
      </c>
      <c r="T86" s="119"/>
      <c r="U86" s="116"/>
      <c r="V86" s="116">
        <v>3737</v>
      </c>
      <c r="W86" s="116">
        <v>3967</v>
      </c>
      <c r="X86" s="116">
        <v>4130</v>
      </c>
      <c r="Y86" s="116">
        <v>4271</v>
      </c>
      <c r="Z86" s="116">
        <v>4351</v>
      </c>
    </row>
    <row r="87" spans="1:30" ht="15" customHeight="1" x14ac:dyDescent="0.25">
      <c r="A87" s="102" t="s">
        <v>4</v>
      </c>
      <c r="B87" s="51"/>
      <c r="C87" s="61" t="str">
        <f t="shared" si="3"/>
        <v>70,268</v>
      </c>
      <c r="D87" s="100">
        <f t="shared" si="4"/>
        <v>-1.3948527967219571E-2</v>
      </c>
      <c r="E87" s="101">
        <f t="shared" si="5"/>
        <v>-1.3948527967219571E-2</v>
      </c>
      <c r="F87" s="100">
        <f t="shared" si="6"/>
        <v>7.0440558162208289E-2</v>
      </c>
      <c r="G87" s="101">
        <f t="shared" si="7"/>
        <v>7.0440558162208289E-2</v>
      </c>
      <c r="H87" s="61"/>
      <c r="I87" s="61"/>
      <c r="J87" s="142" t="str">
        <f>'State data for spotlight'!J5</f>
        <v>2,078,086</v>
      </c>
      <c r="K87" s="142"/>
      <c r="L87" s="100">
        <f>'State data for spotlight'!L5</f>
        <v>-9.7722570444783718E-3</v>
      </c>
      <c r="M87" s="101">
        <f>'State data for spotlight'!L5</f>
        <v>-9.7722570444783718E-3</v>
      </c>
      <c r="N87" s="100">
        <f>'State data for spotlight'!N5</f>
        <v>6.0267974446456485E-2</v>
      </c>
      <c r="O87" s="101">
        <f>'State data for spotlight'!N5</f>
        <v>6.0267974446456485E-2</v>
      </c>
      <c r="S87" s="119" t="s">
        <v>199</v>
      </c>
      <c r="T87" s="119"/>
      <c r="U87" s="116"/>
      <c r="V87" s="116">
        <v>1776</v>
      </c>
      <c r="W87" s="116">
        <v>1820</v>
      </c>
      <c r="X87" s="116">
        <v>1823</v>
      </c>
      <c r="Y87" s="116">
        <v>1888</v>
      </c>
      <c r="Z87" s="116">
        <v>1861</v>
      </c>
    </row>
    <row r="88" spans="1:30" ht="15" customHeight="1" x14ac:dyDescent="0.25">
      <c r="A88" s="102" t="s">
        <v>5</v>
      </c>
      <c r="B88" s="51"/>
      <c r="C88" s="61" t="str">
        <f t="shared" si="3"/>
        <v>68,987</v>
      </c>
      <c r="D88" s="100">
        <f t="shared" si="4"/>
        <v>-9.7038600117709262E-3</v>
      </c>
      <c r="E88" s="101">
        <f t="shared" si="5"/>
        <v>-9.7038600117709262E-3</v>
      </c>
      <c r="F88" s="100">
        <f t="shared" si="6"/>
        <v>7.7787151606049321E-2</v>
      </c>
      <c r="G88" s="101">
        <f t="shared" si="7"/>
        <v>7.7787151606049321E-2</v>
      </c>
      <c r="H88" s="61"/>
      <c r="I88" s="61"/>
      <c r="J88" s="142" t="str">
        <f>'State data for spotlight'!J6</f>
        <v>1,965,825</v>
      </c>
      <c r="K88" s="142"/>
      <c r="L88" s="100">
        <f>'State data for spotlight'!L6</f>
        <v>-8.0765919120229235E-4</v>
      </c>
      <c r="M88" s="101">
        <f>'State data for spotlight'!L6</f>
        <v>-8.0765919120229235E-4</v>
      </c>
      <c r="N88" s="100">
        <f>'State data for spotlight'!N6</f>
        <v>0.10099473592536312</v>
      </c>
      <c r="O88" s="101">
        <f>'State data for spotlight'!N6</f>
        <v>0.10099473592536312</v>
      </c>
      <c r="S88" s="119" t="s">
        <v>200</v>
      </c>
      <c r="T88" s="119"/>
      <c r="U88" s="116"/>
      <c r="V88" s="116">
        <v>2309</v>
      </c>
      <c r="W88" s="116">
        <v>2419</v>
      </c>
      <c r="X88" s="116">
        <v>2497</v>
      </c>
      <c r="Y88" s="116">
        <v>2487</v>
      </c>
      <c r="Z88" s="116">
        <v>2476</v>
      </c>
    </row>
    <row r="89" spans="1:30" ht="15" customHeight="1" x14ac:dyDescent="0.25">
      <c r="A89" s="51" t="s">
        <v>6</v>
      </c>
      <c r="B89" s="51"/>
      <c r="C89" s="61" t="str">
        <f t="shared" si="3"/>
        <v>98,334</v>
      </c>
      <c r="D89" s="100">
        <f t="shared" si="4"/>
        <v>9.3095343180022994E-3</v>
      </c>
      <c r="E89" s="101">
        <f t="shared" si="5"/>
        <v>9.3095343180022994E-3</v>
      </c>
      <c r="F89" s="100">
        <f t="shared" si="6"/>
        <v>8.8970099667774027E-2</v>
      </c>
      <c r="G89" s="101">
        <f t="shared" si="7"/>
        <v>8.8970099667774027E-2</v>
      </c>
      <c r="H89" s="61"/>
      <c r="I89" s="61"/>
      <c r="J89" s="142" t="str">
        <f>'State data for spotlight'!J7</f>
        <v>2,876,116</v>
      </c>
      <c r="K89" s="142"/>
      <c r="L89" s="100">
        <f>'State data for spotlight'!L7</f>
        <v>1.3469152455414024E-2</v>
      </c>
      <c r="M89" s="101">
        <f>'State data for spotlight'!L7</f>
        <v>1.3469152455414024E-2</v>
      </c>
      <c r="N89" s="100">
        <f>'State data for spotlight'!N7</f>
        <v>8.3508134271230716E-2</v>
      </c>
      <c r="O89" s="101">
        <f>'State data for spotlight'!N7</f>
        <v>8.3508134271230716E-2</v>
      </c>
      <c r="S89" s="119" t="s">
        <v>201</v>
      </c>
      <c r="T89" s="119"/>
      <c r="U89" s="116"/>
      <c r="V89" s="116">
        <v>3612</v>
      </c>
      <c r="W89" s="116">
        <v>3789</v>
      </c>
      <c r="X89" s="116">
        <v>4013</v>
      </c>
      <c r="Y89" s="116">
        <v>4161</v>
      </c>
      <c r="Z89" s="116">
        <v>4163</v>
      </c>
    </row>
    <row r="90" spans="1:30" ht="15" customHeight="1" x14ac:dyDescent="0.25">
      <c r="A90" s="51" t="s">
        <v>100</v>
      </c>
      <c r="B90" s="51"/>
      <c r="C90" s="61" t="str">
        <f t="shared" si="3"/>
        <v>$43,154</v>
      </c>
      <c r="D90" s="100">
        <f t="shared" si="4"/>
        <v>-4.8464141470277999E-3</v>
      </c>
      <c r="E90" s="101">
        <f t="shared" si="5"/>
        <v>-4.8464141470277999E-3</v>
      </c>
      <c r="F90" s="100">
        <f t="shared" si="6"/>
        <v>6.8179393531347721E-2</v>
      </c>
      <c r="G90" s="101">
        <f t="shared" si="7"/>
        <v>6.8179393531347721E-2</v>
      </c>
      <c r="H90" s="61"/>
      <c r="I90" s="61"/>
      <c r="J90" s="61"/>
      <c r="K90" s="61" t="str">
        <f>'State data for spotlight'!J8</f>
        <v>$45,226</v>
      </c>
      <c r="L90" s="100">
        <f>'State data for spotlight'!L8</f>
        <v>1.6409018426646327E-3</v>
      </c>
      <c r="M90" s="101">
        <f>'State data for spotlight'!L8</f>
        <v>1.6409018426646327E-3</v>
      </c>
      <c r="N90" s="100">
        <f>'State data for spotlight'!N8</f>
        <v>6.7653739613496189E-2</v>
      </c>
      <c r="O90" s="101">
        <f>'State data for spotlight'!N8</f>
        <v>6.7653739613496189E-2</v>
      </c>
      <c r="S90" s="119" t="s">
        <v>59</v>
      </c>
      <c r="T90" s="119"/>
      <c r="U90" s="116"/>
      <c r="V90" s="116">
        <v>5156</v>
      </c>
      <c r="W90" s="116">
        <v>5389</v>
      </c>
      <c r="X90" s="116">
        <v>5563</v>
      </c>
      <c r="Y90" s="116">
        <v>5599</v>
      </c>
      <c r="Z90" s="116">
        <v>5466</v>
      </c>
    </row>
    <row r="91" spans="1:30" ht="15" customHeight="1" x14ac:dyDescent="0.25">
      <c r="A91" s="51" t="s">
        <v>7</v>
      </c>
      <c r="B91" s="51"/>
      <c r="C91" s="61" t="str">
        <f t="shared" si="3"/>
        <v>$5,638.2 mil</v>
      </c>
      <c r="D91" s="100">
        <f t="shared" si="4"/>
        <v>3.5629425260405467E-2</v>
      </c>
      <c r="E91" s="101">
        <f t="shared" si="5"/>
        <v>3.5629425260405467E-2</v>
      </c>
      <c r="F91" s="100">
        <f t="shared" si="6"/>
        <v>0.2015514322254417</v>
      </c>
      <c r="G91" s="101">
        <f t="shared" si="7"/>
        <v>0.2015514322254417</v>
      </c>
      <c r="H91" s="61"/>
      <c r="I91" s="61"/>
      <c r="J91" s="61"/>
      <c r="K91" s="61" t="str">
        <f>'State data for spotlight'!J9</f>
        <v>$174.8 bil</v>
      </c>
      <c r="L91" s="100">
        <f>'State data for spotlight'!L9</f>
        <v>4.1540468779463158E-2</v>
      </c>
      <c r="M91" s="101">
        <f>'State data for spotlight'!L9</f>
        <v>4.1540468779463158E-2</v>
      </c>
      <c r="N91" s="100">
        <f>'State data for spotlight'!N9</f>
        <v>0.18082674757676354</v>
      </c>
      <c r="O91" s="101">
        <f>'State data for spotlight'!N9</f>
        <v>0.18082674757676354</v>
      </c>
      <c r="S91" s="122" t="s">
        <v>54</v>
      </c>
      <c r="T91" s="122"/>
      <c r="U91" s="116"/>
      <c r="V91" s="116">
        <v>46006</v>
      </c>
      <c r="W91" s="116">
        <v>47541</v>
      </c>
      <c r="X91" s="116">
        <v>49323</v>
      </c>
      <c r="Y91" s="116">
        <v>49266</v>
      </c>
      <c r="Z91" s="116">
        <v>49704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203</v>
      </c>
      <c r="S93" s="119" t="s">
        <v>57</v>
      </c>
      <c r="T93" s="119"/>
      <c r="U93" s="116"/>
      <c r="V93" s="116">
        <v>3768</v>
      </c>
      <c r="W93" s="116">
        <v>4164</v>
      </c>
      <c r="X93" s="116">
        <v>4394</v>
      </c>
      <c r="Y93" s="116">
        <v>4464</v>
      </c>
      <c r="Z93" s="116">
        <v>4484</v>
      </c>
    </row>
    <row r="94" spans="1:30" ht="15" customHeight="1" x14ac:dyDescent="0.25">
      <c r="A94" s="60" t="s">
        <v>204</v>
      </c>
      <c r="S94" s="119" t="s">
        <v>58</v>
      </c>
      <c r="T94" s="119"/>
      <c r="U94" s="116"/>
      <c r="V94" s="116">
        <v>8302</v>
      </c>
      <c r="W94" s="116">
        <v>8800</v>
      </c>
      <c r="X94" s="116">
        <v>9197</v>
      </c>
      <c r="Y94" s="116">
        <v>9491</v>
      </c>
      <c r="Z94" s="116">
        <v>9712</v>
      </c>
    </row>
    <row r="95" spans="1:30" ht="15" customHeight="1" x14ac:dyDescent="0.25">
      <c r="A95" s="138" t="s">
        <v>287</v>
      </c>
      <c r="S95" s="119" t="s">
        <v>197</v>
      </c>
      <c r="T95" s="119"/>
      <c r="U95" s="116"/>
      <c r="V95" s="116">
        <v>1572</v>
      </c>
      <c r="W95" s="116">
        <v>1568</v>
      </c>
      <c r="X95" s="116">
        <v>1650</v>
      </c>
      <c r="Y95" s="116">
        <v>1692</v>
      </c>
      <c r="Z95" s="116">
        <v>1722</v>
      </c>
    </row>
    <row r="96" spans="1:30" ht="15" customHeight="1" x14ac:dyDescent="0.25">
      <c r="A96" s="19" t="s">
        <v>278</v>
      </c>
      <c r="S96" s="119" t="s">
        <v>198</v>
      </c>
      <c r="T96" s="119"/>
      <c r="U96" s="116"/>
      <c r="V96" s="116">
        <v>7093</v>
      </c>
      <c r="W96" s="116">
        <v>7455</v>
      </c>
      <c r="X96" s="116">
        <v>7896</v>
      </c>
      <c r="Y96" s="116">
        <v>8290</v>
      </c>
      <c r="Z96" s="116">
        <v>8530</v>
      </c>
    </row>
    <row r="97" spans="1:32" ht="15" customHeight="1" x14ac:dyDescent="0.25">
      <c r="S97" s="119" t="s">
        <v>199</v>
      </c>
      <c r="T97" s="119"/>
      <c r="U97" s="116"/>
      <c r="V97" s="116">
        <v>7503</v>
      </c>
      <c r="W97" s="116">
        <v>8058</v>
      </c>
      <c r="X97" s="116">
        <v>8123</v>
      </c>
      <c r="Y97" s="116">
        <v>8154</v>
      </c>
      <c r="Z97" s="116">
        <v>8023</v>
      </c>
    </row>
    <row r="98" spans="1:32" ht="15" customHeight="1" x14ac:dyDescent="0.25">
      <c r="S98" s="119" t="s">
        <v>200</v>
      </c>
      <c r="T98" s="119"/>
      <c r="U98" s="116"/>
      <c r="V98" s="116">
        <v>4698</v>
      </c>
      <c r="W98" s="116">
        <v>4768</v>
      </c>
      <c r="X98" s="116">
        <v>4955</v>
      </c>
      <c r="Y98" s="116">
        <v>4952</v>
      </c>
      <c r="Z98" s="116">
        <v>5000</v>
      </c>
    </row>
    <row r="99" spans="1:32" ht="15" customHeight="1" x14ac:dyDescent="0.25">
      <c r="S99" s="119" t="s">
        <v>201</v>
      </c>
      <c r="T99" s="119"/>
      <c r="U99" s="116"/>
      <c r="V99" s="116">
        <v>371</v>
      </c>
      <c r="W99" s="116">
        <v>374</v>
      </c>
      <c r="X99" s="116">
        <v>404</v>
      </c>
      <c r="Y99" s="116">
        <v>428</v>
      </c>
      <c r="Z99" s="116">
        <v>428</v>
      </c>
    </row>
    <row r="100" spans="1:32" ht="15" customHeight="1" x14ac:dyDescent="0.25">
      <c r="S100" s="119" t="s">
        <v>59</v>
      </c>
      <c r="T100" s="119"/>
      <c r="U100" s="116"/>
      <c r="V100" s="116">
        <v>2903</v>
      </c>
      <c r="W100" s="116">
        <v>3062</v>
      </c>
      <c r="X100" s="116">
        <v>3091</v>
      </c>
      <c r="Y100" s="116">
        <v>3240</v>
      </c>
      <c r="Z100" s="116">
        <v>3242</v>
      </c>
    </row>
    <row r="101" spans="1:32" x14ac:dyDescent="0.25">
      <c r="A101" s="20"/>
      <c r="S101" s="122" t="s">
        <v>54</v>
      </c>
      <c r="T101" s="122"/>
      <c r="U101" s="116"/>
      <c r="V101" s="116">
        <v>44294</v>
      </c>
      <c r="W101" s="116">
        <v>45966</v>
      </c>
      <c r="X101" s="116">
        <v>47637</v>
      </c>
      <c r="Y101" s="116">
        <v>48155</v>
      </c>
      <c r="Z101" s="116">
        <v>48629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205</v>
      </c>
      <c r="Z103" s="110" t="s">
        <v>282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93235</v>
      </c>
      <c r="W104" s="116">
        <v>100592</v>
      </c>
      <c r="X104" s="116">
        <v>103664</v>
      </c>
      <c r="Y104" s="116">
        <v>105088</v>
      </c>
      <c r="Z104" s="116">
        <v>103896</v>
      </c>
      <c r="AB104" s="113" t="str">
        <f>TEXT(Z104,"###,###")</f>
        <v>103,896</v>
      </c>
      <c r="AD104" s="134">
        <f>Z104/($Z$4)*100</f>
        <v>74.608452120211126</v>
      </c>
      <c r="AF104" s="113"/>
    </row>
    <row r="105" spans="1:32" x14ac:dyDescent="0.25">
      <c r="S105" s="119" t="s">
        <v>18</v>
      </c>
      <c r="T105" s="119"/>
      <c r="U105" s="116"/>
      <c r="V105" s="116">
        <v>25513</v>
      </c>
      <c r="W105" s="116">
        <v>25761</v>
      </c>
      <c r="X105" s="116">
        <v>25823</v>
      </c>
      <c r="Y105" s="116">
        <v>26995</v>
      </c>
      <c r="Z105" s="116">
        <v>26792</v>
      </c>
      <c r="AB105" s="113" t="str">
        <f>TEXT(Z105,"###,###")</f>
        <v>26,792</v>
      </c>
      <c r="AD105" s="134">
        <f>Z105/($Z$4)*100</f>
        <v>19.239524613119816</v>
      </c>
      <c r="AF105" s="113"/>
    </row>
    <row r="106" spans="1:32" x14ac:dyDescent="0.25">
      <c r="S106" s="122" t="s">
        <v>54</v>
      </c>
      <c r="T106" s="122"/>
      <c r="U106" s="124"/>
      <c r="V106" s="124">
        <v>118748</v>
      </c>
      <c r="W106" s="124">
        <v>126353</v>
      </c>
      <c r="X106" s="124">
        <v>129487</v>
      </c>
      <c r="Y106" s="124">
        <v>132083</v>
      </c>
      <c r="Z106" s="124">
        <v>130688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16448</v>
      </c>
      <c r="W108" s="116">
        <v>19427</v>
      </c>
      <c r="X108" s="116">
        <v>23088</v>
      </c>
      <c r="Y108" s="116">
        <v>19862</v>
      </c>
      <c r="Z108" s="116">
        <v>20150</v>
      </c>
      <c r="AB108" s="113" t="str">
        <f>TEXT(Z108,"###,###")</f>
        <v>20,150</v>
      </c>
      <c r="AD108" s="134">
        <f>Z108/($Z$4)*100</f>
        <v>14.469857455746652</v>
      </c>
      <c r="AF108" s="113"/>
    </row>
    <row r="109" spans="1:32" x14ac:dyDescent="0.25">
      <c r="S109" s="119" t="s">
        <v>21</v>
      </c>
      <c r="T109" s="119"/>
      <c r="U109" s="116"/>
      <c r="V109" s="116">
        <v>20687</v>
      </c>
      <c r="W109" s="116">
        <v>21682</v>
      </c>
      <c r="X109" s="116">
        <v>21697</v>
      </c>
      <c r="Y109" s="116">
        <v>21516</v>
      </c>
      <c r="Z109" s="116">
        <v>20439</v>
      </c>
      <c r="AB109" s="113" t="str">
        <f>TEXT(Z109,"###,###")</f>
        <v>20,439</v>
      </c>
      <c r="AD109" s="134">
        <f>Z109/($Z$4)*100</f>
        <v>14.677390398908477</v>
      </c>
      <c r="AF109" s="113"/>
    </row>
    <row r="110" spans="1:32" x14ac:dyDescent="0.25">
      <c r="S110" s="119" t="s">
        <v>22</v>
      </c>
      <c r="T110" s="119"/>
      <c r="U110" s="116"/>
      <c r="V110" s="116">
        <v>30104</v>
      </c>
      <c r="W110" s="116">
        <v>32318</v>
      </c>
      <c r="X110" s="116">
        <v>31597</v>
      </c>
      <c r="Y110" s="116">
        <v>34200</v>
      </c>
      <c r="Z110" s="116">
        <v>33156</v>
      </c>
      <c r="AB110" s="113" t="str">
        <f>TEXT(Z110,"###,###")</f>
        <v>33,156</v>
      </c>
      <c r="AD110" s="134">
        <f>Z110/($Z$4)*100</f>
        <v>23.809558005098559</v>
      </c>
      <c r="AF110" s="113"/>
    </row>
    <row r="111" spans="1:32" x14ac:dyDescent="0.25">
      <c r="S111" s="119" t="s">
        <v>23</v>
      </c>
      <c r="T111" s="119"/>
      <c r="U111" s="116"/>
      <c r="V111" s="116">
        <v>51509</v>
      </c>
      <c r="W111" s="116">
        <v>52926</v>
      </c>
      <c r="X111" s="116">
        <v>53105</v>
      </c>
      <c r="Y111" s="116">
        <v>56505</v>
      </c>
      <c r="Z111" s="116">
        <v>56543</v>
      </c>
      <c r="AB111" s="113" t="str">
        <f>TEXT(Z111,"###,###")</f>
        <v>56,543</v>
      </c>
      <c r="AD111" s="134">
        <f>Z111/($Z$4)*100</f>
        <v>40.603928045671609</v>
      </c>
      <c r="AF111" s="113"/>
    </row>
    <row r="112" spans="1:32" x14ac:dyDescent="0.25">
      <c r="S112" s="122" t="s">
        <v>54</v>
      </c>
      <c r="T112" s="122"/>
      <c r="U112" s="116"/>
      <c r="V112" s="116">
        <v>129652</v>
      </c>
      <c r="W112" s="116">
        <v>135622</v>
      </c>
      <c r="X112" s="116">
        <v>139258</v>
      </c>
      <c r="Y112" s="116">
        <v>140931</v>
      </c>
      <c r="Z112" s="116">
        <v>139260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39.369999999999997</v>
      </c>
      <c r="W118" s="135">
        <v>40.590000000000003</v>
      </c>
      <c r="X118" s="135">
        <v>40.69</v>
      </c>
      <c r="Y118" s="135">
        <v>40.81</v>
      </c>
      <c r="Z118" s="135">
        <v>41.17</v>
      </c>
      <c r="AB118" s="113" t="str">
        <f>TEXT(Z118,"##.0")</f>
        <v>41.2</v>
      </c>
    </row>
    <row r="120" spans="19:32" x14ac:dyDescent="0.25">
      <c r="S120" s="105" t="s">
        <v>102</v>
      </c>
      <c r="T120" s="116"/>
      <c r="U120" s="116"/>
      <c r="V120" s="116">
        <v>78301</v>
      </c>
      <c r="W120" s="116">
        <v>81169</v>
      </c>
      <c r="X120" s="116">
        <v>84161</v>
      </c>
      <c r="Y120" s="116">
        <v>84600</v>
      </c>
      <c r="Z120" s="116">
        <v>85516</v>
      </c>
      <c r="AB120" s="113" t="str">
        <f>TEXT(Z120,"###,###")</f>
        <v>85,516</v>
      </c>
    </row>
    <row r="121" spans="19:32" x14ac:dyDescent="0.25">
      <c r="S121" s="105" t="s">
        <v>103</v>
      </c>
      <c r="T121" s="116"/>
      <c r="U121" s="116"/>
      <c r="V121" s="116">
        <v>6154</v>
      </c>
      <c r="W121" s="116">
        <v>6239</v>
      </c>
      <c r="X121" s="116">
        <v>6465</v>
      </c>
      <c r="Y121" s="116">
        <v>6343</v>
      </c>
      <c r="Z121" s="116">
        <v>6326</v>
      </c>
      <c r="AB121" s="113" t="str">
        <f>TEXT(Z121,"###,###")</f>
        <v>6,326</v>
      </c>
    </row>
    <row r="122" spans="19:32" x14ac:dyDescent="0.25">
      <c r="S122" s="105" t="s">
        <v>104</v>
      </c>
      <c r="T122" s="116"/>
      <c r="U122" s="116"/>
      <c r="V122" s="116">
        <v>5841</v>
      </c>
      <c r="W122" s="116">
        <v>6099</v>
      </c>
      <c r="X122" s="116">
        <v>6331</v>
      </c>
      <c r="Y122" s="116">
        <v>6478</v>
      </c>
      <c r="Z122" s="116">
        <v>6489</v>
      </c>
      <c r="AB122" s="113" t="str">
        <f>TEXT(Z122,"###,###")</f>
        <v>6,489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84142</v>
      </c>
      <c r="W124" s="116">
        <v>87268</v>
      </c>
      <c r="X124" s="116">
        <v>90492</v>
      </c>
      <c r="Y124" s="116">
        <v>91078</v>
      </c>
      <c r="Z124" s="116">
        <v>92005</v>
      </c>
      <c r="AB124" s="113" t="str">
        <f>TEXT(Z124,"###,###")</f>
        <v>92,005</v>
      </c>
      <c r="AD124" s="131">
        <f>Z124/$Z$7*100</f>
        <v>93.563772449000354</v>
      </c>
    </row>
    <row r="125" spans="19:32" x14ac:dyDescent="0.25">
      <c r="S125" s="105" t="s">
        <v>106</v>
      </c>
      <c r="T125" s="116"/>
      <c r="U125" s="116"/>
      <c r="V125" s="116">
        <v>11995</v>
      </c>
      <c r="W125" s="116">
        <v>12338</v>
      </c>
      <c r="X125" s="116">
        <v>12796</v>
      </c>
      <c r="Y125" s="116">
        <v>12821</v>
      </c>
      <c r="Z125" s="116">
        <v>12815</v>
      </c>
      <c r="AB125" s="113" t="str">
        <f>TEXT(Z125,"###,###")</f>
        <v>12,815</v>
      </c>
      <c r="AD125" s="131">
        <f>Z125/$Z$7*100</f>
        <v>13.032115036508227</v>
      </c>
    </row>
    <row r="127" spans="19:32" x14ac:dyDescent="0.25">
      <c r="S127" s="105" t="s">
        <v>107</v>
      </c>
      <c r="T127" s="116"/>
      <c r="U127" s="116"/>
      <c r="V127" s="116">
        <v>46006</v>
      </c>
      <c r="W127" s="116">
        <v>47541</v>
      </c>
      <c r="X127" s="116">
        <v>49323</v>
      </c>
      <c r="Y127" s="116">
        <v>49270</v>
      </c>
      <c r="Z127" s="116">
        <v>49703</v>
      </c>
      <c r="AB127" s="113" t="str">
        <f>TEXT(Z127,"###,###")</f>
        <v>49,703</v>
      </c>
      <c r="AD127" s="131">
        <f>Z127/$Z$7*100</f>
        <v>50.545081050297966</v>
      </c>
    </row>
    <row r="128" spans="19:32" x14ac:dyDescent="0.25">
      <c r="S128" s="105" t="s">
        <v>108</v>
      </c>
      <c r="T128" s="116"/>
      <c r="U128" s="116"/>
      <c r="V128" s="116">
        <v>44294</v>
      </c>
      <c r="W128" s="116">
        <v>45966</v>
      </c>
      <c r="X128" s="116">
        <v>47637</v>
      </c>
      <c r="Y128" s="116">
        <v>48158</v>
      </c>
      <c r="Z128" s="116">
        <v>48627</v>
      </c>
      <c r="AB128" s="113" t="str">
        <f>TEXT(Z128,"###,###")</f>
        <v>48,627</v>
      </c>
      <c r="AD128" s="131">
        <f>Z128/$Z$7*100</f>
        <v>49.450851180669964</v>
      </c>
    </row>
    <row r="130" spans="19:20" x14ac:dyDescent="0.25">
      <c r="S130" s="105" t="s">
        <v>283</v>
      </c>
      <c r="T130" s="131">
        <v>86.964834136717712</v>
      </c>
    </row>
    <row r="131" spans="19:20" x14ac:dyDescent="0.25">
      <c r="S131" s="105" t="s">
        <v>284</v>
      </c>
      <c r="T131" s="131">
        <v>6.4331767242255991</v>
      </c>
    </row>
    <row r="132" spans="19:20" x14ac:dyDescent="0.25">
      <c r="S132" s="105" t="s">
        <v>285</v>
      </c>
      <c r="T132" s="131">
        <v>6.5989383122826286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41C93F8E-1A83-45C2-B349-31AC75B6256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50FE19AA-C200-400C-965B-E77420AA2E8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5EFE29CC-80D0-4208-8BD2-3C85C6B2C23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4E4C74A5-2D81-4FFD-8C65-0817FC5A5E5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0F5AC7-A3D6-47A8-B2FA-94C046052972}">
  <sheetPr codeName="Sheet78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123</v>
      </c>
      <c r="T1" s="103"/>
      <c r="U1" s="103"/>
      <c r="V1" s="103"/>
      <c r="W1" s="103"/>
      <c r="X1" s="103"/>
      <c r="Y1" s="104" t="s">
        <v>218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205</v>
      </c>
      <c r="Z2" s="107" t="s">
        <v>282</v>
      </c>
      <c r="AB2" s="143" t="str">
        <f>$Z$2</f>
        <v>2019-20</v>
      </c>
      <c r="AC2" s="143"/>
      <c r="AD2" s="143"/>
      <c r="AE2" s="143"/>
      <c r="AF2" s="143"/>
    </row>
    <row r="3" spans="1:32" ht="15" customHeight="1" x14ac:dyDescent="0.25">
      <c r="A3" s="64" t="s">
        <v>281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123</v>
      </c>
      <c r="Y3" s="109" t="s">
        <v>218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9.14 Carpentaria, Queensland,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1380</v>
      </c>
      <c r="W4" s="112">
        <v>1446</v>
      </c>
      <c r="X4" s="112">
        <v>1579</v>
      </c>
      <c r="Y4" s="112">
        <v>1537</v>
      </c>
      <c r="Z4" s="112">
        <v>1726</v>
      </c>
      <c r="AB4" s="113" t="str">
        <f>TEXT(Z4,"###,###")</f>
        <v>1,726</v>
      </c>
      <c r="AD4" s="114">
        <f>Z4/Y4-1</f>
        <v>0.12296681847755364</v>
      </c>
      <c r="AF4" s="114">
        <f>Z4/V4-1</f>
        <v>0.25072463768115938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732</v>
      </c>
      <c r="W5" s="112">
        <v>772</v>
      </c>
      <c r="X5" s="112">
        <v>892</v>
      </c>
      <c r="Y5" s="112">
        <v>831</v>
      </c>
      <c r="Z5" s="112">
        <v>942</v>
      </c>
      <c r="AB5" s="113" t="str">
        <f>TEXT(Z5,"###,###")</f>
        <v>942</v>
      </c>
      <c r="AD5" s="114">
        <f t="shared" ref="AD5:AD9" si="0">Z5/Y5-1</f>
        <v>0.13357400722021651</v>
      </c>
      <c r="AF5" s="114">
        <f t="shared" ref="AF5:AF9" si="1">Z5/V5-1</f>
        <v>0.28688524590163933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652</v>
      </c>
      <c r="W6" s="112">
        <v>674</v>
      </c>
      <c r="X6" s="112">
        <v>683</v>
      </c>
      <c r="Y6" s="112">
        <v>703</v>
      </c>
      <c r="Z6" s="112">
        <v>780</v>
      </c>
      <c r="AB6" s="113" t="str">
        <f>TEXT(Z6,"###,###")</f>
        <v>780</v>
      </c>
      <c r="AD6" s="114">
        <f t="shared" si="0"/>
        <v>0.1095305832147937</v>
      </c>
      <c r="AF6" s="114">
        <f t="shared" si="1"/>
        <v>0.19631901840490795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919</v>
      </c>
      <c r="W7" s="112">
        <v>973</v>
      </c>
      <c r="X7" s="112">
        <v>1102</v>
      </c>
      <c r="Y7" s="112">
        <v>1015</v>
      </c>
      <c r="Z7" s="112">
        <v>1175</v>
      </c>
      <c r="AB7" s="113" t="str">
        <f>TEXT(Z7,"###,###")</f>
        <v>1,175</v>
      </c>
      <c r="AD7" s="114">
        <f t="shared" si="0"/>
        <v>0.1576354679802956</v>
      </c>
      <c r="AF7" s="114">
        <f t="shared" si="1"/>
        <v>0.27856365614798695</v>
      </c>
    </row>
    <row r="8" spans="1:32" ht="17.25" customHeight="1" x14ac:dyDescent="0.25">
      <c r="A8" s="68" t="s">
        <v>13</v>
      </c>
      <c r="B8" s="69"/>
      <c r="C8" s="31"/>
      <c r="D8" s="70" t="str">
        <f>AB4</f>
        <v>1,726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1,175</v>
      </c>
      <c r="P8" s="71"/>
      <c r="S8" s="111" t="s">
        <v>86</v>
      </c>
      <c r="T8" s="112"/>
      <c r="U8" s="112"/>
      <c r="V8" s="112">
        <v>38197.730000000003</v>
      </c>
      <c r="W8" s="112">
        <v>35737.39</v>
      </c>
      <c r="X8" s="112">
        <v>43048.1</v>
      </c>
      <c r="Y8" s="112">
        <v>41479.01</v>
      </c>
      <c r="Z8" s="112">
        <v>39836.79</v>
      </c>
      <c r="AB8" s="113" t="str">
        <f>TEXT(Z8,"$###,###")</f>
        <v>$39,837</v>
      </c>
      <c r="AD8" s="114">
        <f t="shared" si="0"/>
        <v>-3.9591591023990236E-2</v>
      </c>
      <c r="AF8" s="114">
        <f t="shared" si="1"/>
        <v>4.2909879723219024E-2</v>
      </c>
    </row>
    <row r="9" spans="1:32" x14ac:dyDescent="0.25">
      <c r="A9" s="32" t="s">
        <v>15</v>
      </c>
      <c r="B9" s="75"/>
      <c r="C9" s="76"/>
      <c r="D9" s="77">
        <f>AD104</f>
        <v>62.977983777520272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54.723404255319153</v>
      </c>
      <c r="P9" s="78" t="s">
        <v>87</v>
      </c>
      <c r="S9" s="111" t="s">
        <v>7</v>
      </c>
      <c r="T9" s="112"/>
      <c r="U9" s="112"/>
      <c r="V9" s="112">
        <v>44865320</v>
      </c>
      <c r="W9" s="112">
        <v>46014288</v>
      </c>
      <c r="X9" s="112">
        <v>54941381</v>
      </c>
      <c r="Y9" s="112">
        <v>53808661</v>
      </c>
      <c r="Z9" s="112">
        <v>61661696</v>
      </c>
      <c r="AB9" s="113" t="str">
        <f>TEXT(Z9/1000000,"$#,###.0")&amp;" mil"</f>
        <v>$61.7 mil</v>
      </c>
      <c r="AD9" s="114">
        <f t="shared" si="0"/>
        <v>0.14594369854325118</v>
      </c>
      <c r="AF9" s="114">
        <f t="shared" si="1"/>
        <v>0.37437325756285711</v>
      </c>
    </row>
    <row r="10" spans="1:32" x14ac:dyDescent="0.25">
      <c r="A10" s="32" t="s">
        <v>18</v>
      </c>
      <c r="B10" s="75"/>
      <c r="C10" s="76"/>
      <c r="D10" s="77">
        <f>AD105</f>
        <v>26.245654692931637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45.106382978723403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83.489361702127667</v>
      </c>
      <c r="P11" s="78" t="s">
        <v>87</v>
      </c>
      <c r="S11" s="111" t="s">
        <v>30</v>
      </c>
      <c r="T11" s="116"/>
      <c r="U11" s="116"/>
      <c r="V11" s="116">
        <v>1260</v>
      </c>
      <c r="W11" s="116">
        <v>1302</v>
      </c>
      <c r="X11" s="116">
        <v>1416</v>
      </c>
      <c r="Y11" s="116">
        <v>1400</v>
      </c>
      <c r="Z11" s="116">
        <v>1530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7.2340425531914887</v>
      </c>
      <c r="P12" s="78" t="s">
        <v>87</v>
      </c>
      <c r="S12" s="111" t="s">
        <v>31</v>
      </c>
      <c r="T12" s="116"/>
      <c r="U12" s="116"/>
      <c r="V12" s="116">
        <v>122</v>
      </c>
      <c r="W12" s="116">
        <v>144</v>
      </c>
      <c r="X12" s="116">
        <v>159</v>
      </c>
      <c r="Y12" s="116">
        <v>140</v>
      </c>
      <c r="Z12" s="116">
        <v>195</v>
      </c>
    </row>
    <row r="13" spans="1:32" ht="15" customHeight="1" x14ac:dyDescent="0.25">
      <c r="A13" s="32" t="s">
        <v>20</v>
      </c>
      <c r="B13" s="76"/>
      <c r="C13" s="76"/>
      <c r="D13" s="77">
        <f>AD108</f>
        <v>13.093858632676708</v>
      </c>
      <c r="E13" s="78" t="s">
        <v>87</v>
      </c>
      <c r="F13" s="26"/>
      <c r="G13" s="144" t="s">
        <v>286</v>
      </c>
      <c r="H13" s="145"/>
      <c r="I13" s="145"/>
      <c r="J13" s="145"/>
      <c r="K13" s="145"/>
      <c r="L13" s="145"/>
      <c r="M13" s="85"/>
      <c r="N13" s="76"/>
      <c r="O13" s="77">
        <f>T132</f>
        <v>8.9361702127659584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16.570104287369642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41.7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37.079953650057938</v>
      </c>
      <c r="E15" s="78" t="s">
        <v>87</v>
      </c>
      <c r="F15" s="26"/>
      <c r="G15" s="35" t="s">
        <v>279</v>
      </c>
      <c r="H15" s="76"/>
      <c r="I15" s="76"/>
      <c r="J15" s="76"/>
      <c r="K15" s="86"/>
      <c r="L15" s="76"/>
      <c r="M15" s="76"/>
      <c r="N15" s="76"/>
      <c r="O15" s="77">
        <f>AB38</f>
        <v>19.100169779286926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207</v>
      </c>
      <c r="Z15" s="116">
        <v>268</v>
      </c>
      <c r="AB15" s="121">
        <f t="shared" ref="AB15:AB34" si="2">IF(Z15="np",0,Z15/$Z$34)</f>
        <v>0.1554524361948956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21.90034762456547</v>
      </c>
      <c r="E16" s="89" t="s">
        <v>87</v>
      </c>
      <c r="F16" s="26"/>
      <c r="G16" s="90" t="s">
        <v>280</v>
      </c>
      <c r="H16" s="37"/>
      <c r="I16" s="37"/>
      <c r="J16" s="37"/>
      <c r="K16" s="38"/>
      <c r="L16" s="37"/>
      <c r="M16" s="37"/>
      <c r="N16" s="37"/>
      <c r="O16" s="88">
        <f>AB37</f>
        <v>80.899830220713071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19</v>
      </c>
      <c r="Z16" s="116">
        <v>22</v>
      </c>
      <c r="AB16" s="121">
        <f t="shared" si="2"/>
        <v>1.2761020881670533E-2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32</v>
      </c>
      <c r="Z17" s="116">
        <v>40</v>
      </c>
      <c r="AB17" s="121">
        <f t="shared" si="2"/>
        <v>2.3201856148491878E-2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10</v>
      </c>
      <c r="Z18" s="116">
        <v>8</v>
      </c>
      <c r="AB18" s="121">
        <f t="shared" si="2"/>
        <v>4.6403712296983757E-3</v>
      </c>
    </row>
    <row r="19" spans="1:28" x14ac:dyDescent="0.25">
      <c r="A19" s="67" t="str">
        <f>$S$1&amp;" ("&amp;$V$2&amp;" to "&amp;$Z$2&amp;")"</f>
        <v>Carpentaria (2015-16 to 2019-20)</v>
      </c>
      <c r="B19" s="67"/>
      <c r="C19" s="67"/>
      <c r="D19" s="67"/>
      <c r="E19" s="67"/>
      <c r="F19" s="67"/>
      <c r="G19" s="67" t="str">
        <f>$S$1&amp;" ("&amp;$V$2&amp;" to "&amp;$Z$2&amp;")"</f>
        <v>Carpentaria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119</v>
      </c>
      <c r="Z19" s="116">
        <v>141</v>
      </c>
      <c r="AB19" s="121">
        <f t="shared" si="2"/>
        <v>8.1786542923433875E-2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10</v>
      </c>
      <c r="Z20" s="116">
        <v>14</v>
      </c>
      <c r="AB20" s="121">
        <f t="shared" si="2"/>
        <v>8.1206496519721574E-3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83</v>
      </c>
      <c r="Z21" s="116">
        <v>71</v>
      </c>
      <c r="AB21" s="121">
        <f t="shared" si="2"/>
        <v>4.1183294663573088E-2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92</v>
      </c>
      <c r="Z22" s="116">
        <v>77</v>
      </c>
      <c r="AB22" s="121">
        <f t="shared" si="2"/>
        <v>4.4663573085846869E-2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77</v>
      </c>
      <c r="Z23" s="116">
        <v>77</v>
      </c>
      <c r="AB23" s="121">
        <f t="shared" si="2"/>
        <v>4.4663573085846869E-2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4</v>
      </c>
      <c r="Z24" s="116">
        <v>6</v>
      </c>
      <c r="AB24" s="121">
        <f t="shared" si="2"/>
        <v>3.4802784222737818E-3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55</v>
      </c>
      <c r="Z25" s="116">
        <v>67</v>
      </c>
      <c r="AB25" s="121">
        <f t="shared" si="2"/>
        <v>3.88631090487239E-2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40</v>
      </c>
      <c r="Z26" s="116">
        <v>38</v>
      </c>
      <c r="AB26" s="121">
        <f t="shared" si="2"/>
        <v>2.2041763341067284E-2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37</v>
      </c>
      <c r="Z27" s="116">
        <v>44</v>
      </c>
      <c r="AB27" s="121">
        <f t="shared" si="2"/>
        <v>2.5522041763341066E-2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80</v>
      </c>
      <c r="Z28" s="116">
        <v>96</v>
      </c>
      <c r="AB28" s="121">
        <f t="shared" si="2"/>
        <v>5.5684454756380508E-2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175</v>
      </c>
      <c r="Z29" s="116">
        <v>201</v>
      </c>
      <c r="AB29" s="121">
        <f t="shared" si="2"/>
        <v>0.11658932714617169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122</v>
      </c>
      <c r="Z30" s="116">
        <v>116</v>
      </c>
      <c r="AB30" s="121">
        <f t="shared" si="2"/>
        <v>6.7285382830626447E-2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179</v>
      </c>
      <c r="Z31" s="116">
        <v>181</v>
      </c>
      <c r="AB31" s="121">
        <f t="shared" si="2"/>
        <v>0.10498839907192575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0</v>
      </c>
      <c r="Z32" s="116">
        <v>5</v>
      </c>
      <c r="AB32" s="121">
        <f t="shared" si="2"/>
        <v>2.9002320185614848E-3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128</v>
      </c>
      <c r="Z33" s="116">
        <v>135</v>
      </c>
      <c r="AB33" s="121">
        <f t="shared" si="2"/>
        <v>7.8306264501160086E-2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1541</v>
      </c>
      <c r="Z34" s="124">
        <v>1724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953</v>
      </c>
      <c r="AB37" s="136">
        <f>Z37/Z40*100</f>
        <v>80.899830220713071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225</v>
      </c>
      <c r="AB38" s="136">
        <f>Z38/Z40*100</f>
        <v>19.100169779286926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1178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0</v>
      </c>
      <c r="Y44" s="116">
        <v>0</v>
      </c>
      <c r="Z44" s="116">
        <v>0</v>
      </c>
    </row>
    <row r="45" spans="19:32" x14ac:dyDescent="0.25">
      <c r="S45" s="119" t="s">
        <v>38</v>
      </c>
      <c r="T45" s="119"/>
      <c r="U45" s="116"/>
      <c r="V45" s="116">
        <v>7</v>
      </c>
      <c r="W45" s="116">
        <v>12</v>
      </c>
      <c r="X45" s="116">
        <v>8</v>
      </c>
      <c r="Y45" s="116">
        <v>4</v>
      </c>
      <c r="Z45" s="116">
        <v>12</v>
      </c>
    </row>
    <row r="46" spans="19:32" x14ac:dyDescent="0.25">
      <c r="S46" s="119" t="s">
        <v>39</v>
      </c>
      <c r="T46" s="119"/>
      <c r="U46" s="116"/>
      <c r="V46" s="116">
        <v>37</v>
      </c>
      <c r="W46" s="116">
        <v>37</v>
      </c>
      <c r="X46" s="116">
        <v>46</v>
      </c>
      <c r="Y46" s="116">
        <v>42</v>
      </c>
      <c r="Z46" s="116">
        <v>51</v>
      </c>
    </row>
    <row r="47" spans="19:32" x14ac:dyDescent="0.25">
      <c r="S47" s="119" t="s">
        <v>40</v>
      </c>
      <c r="T47" s="119"/>
      <c r="U47" s="116"/>
      <c r="V47" s="116">
        <v>75</v>
      </c>
      <c r="W47" s="116">
        <v>64</v>
      </c>
      <c r="X47" s="116">
        <v>68</v>
      </c>
      <c r="Y47" s="116">
        <v>51</v>
      </c>
      <c r="Z47" s="116">
        <v>82</v>
      </c>
    </row>
    <row r="48" spans="19:32" x14ac:dyDescent="0.25">
      <c r="S48" s="119" t="s">
        <v>41</v>
      </c>
      <c r="T48" s="119"/>
      <c r="U48" s="116"/>
      <c r="V48" s="116">
        <v>83</v>
      </c>
      <c r="W48" s="116">
        <v>88</v>
      </c>
      <c r="X48" s="116">
        <v>118</v>
      </c>
      <c r="Y48" s="116">
        <v>118</v>
      </c>
      <c r="Z48" s="116">
        <v>114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76</v>
      </c>
      <c r="W49" s="116">
        <v>90</v>
      </c>
      <c r="X49" s="116">
        <v>107</v>
      </c>
      <c r="Y49" s="116">
        <v>95</v>
      </c>
      <c r="Z49" s="116">
        <v>110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Carpentaria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81</v>
      </c>
      <c r="W50" s="116">
        <v>76</v>
      </c>
      <c r="X50" s="116">
        <v>78</v>
      </c>
      <c r="Y50" s="116">
        <v>83</v>
      </c>
      <c r="Z50" s="116">
        <v>70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63</v>
      </c>
      <c r="W51" s="116">
        <v>70</v>
      </c>
      <c r="X51" s="116">
        <v>86</v>
      </c>
      <c r="Y51" s="116">
        <v>77</v>
      </c>
      <c r="Z51" s="116">
        <v>111</v>
      </c>
    </row>
    <row r="52" spans="1:26" ht="15" customHeight="1" x14ac:dyDescent="0.25">
      <c r="S52" s="119" t="s">
        <v>45</v>
      </c>
      <c r="T52" s="119"/>
      <c r="U52" s="116"/>
      <c r="V52" s="116">
        <v>89</v>
      </c>
      <c r="W52" s="116">
        <v>82</v>
      </c>
      <c r="X52" s="116">
        <v>97</v>
      </c>
      <c r="Y52" s="116">
        <v>75</v>
      </c>
      <c r="Z52" s="116">
        <v>88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73</v>
      </c>
      <c r="W53" s="116">
        <v>90</v>
      </c>
      <c r="X53" s="116">
        <v>79</v>
      </c>
      <c r="Y53" s="116">
        <v>84</v>
      </c>
      <c r="Z53" s="116">
        <v>103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71</v>
      </c>
      <c r="W54" s="116">
        <v>74</v>
      </c>
      <c r="X54" s="116">
        <v>84</v>
      </c>
      <c r="Y54" s="116">
        <v>95</v>
      </c>
      <c r="Z54" s="116">
        <v>77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40</v>
      </c>
      <c r="W55" s="116">
        <v>45</v>
      </c>
      <c r="X55" s="116">
        <v>70</v>
      </c>
      <c r="Y55" s="116">
        <v>68</v>
      </c>
      <c r="Z55" s="116">
        <v>80</v>
      </c>
    </row>
    <row r="56" spans="1:26" ht="15" customHeight="1" x14ac:dyDescent="0.25">
      <c r="S56" s="119" t="s">
        <v>49</v>
      </c>
      <c r="T56" s="119"/>
      <c r="U56" s="116"/>
      <c r="V56" s="116">
        <v>23</v>
      </c>
      <c r="W56" s="116">
        <v>23</v>
      </c>
      <c r="X56" s="116">
        <v>23</v>
      </c>
      <c r="Y56" s="116">
        <v>26</v>
      </c>
      <c r="Z56" s="116">
        <v>24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10</v>
      </c>
      <c r="W57" s="116">
        <v>17</v>
      </c>
      <c r="X57" s="116">
        <v>18</v>
      </c>
      <c r="Y57" s="116">
        <v>14</v>
      </c>
      <c r="Z57" s="116">
        <v>18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0</v>
      </c>
      <c r="W58" s="116">
        <v>0</v>
      </c>
      <c r="X58" s="116">
        <v>0</v>
      </c>
      <c r="Y58" s="116">
        <v>3</v>
      </c>
      <c r="Z58" s="116">
        <v>5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0</v>
      </c>
      <c r="X59" s="116">
        <v>0</v>
      </c>
      <c r="Y59" s="116">
        <v>0</v>
      </c>
      <c r="Z59" s="116">
        <v>0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0</v>
      </c>
      <c r="X60" s="116">
        <v>0</v>
      </c>
      <c r="Y60" s="116">
        <v>0</v>
      </c>
      <c r="Z60" s="116">
        <v>0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730</v>
      </c>
      <c r="W61" s="116">
        <v>772</v>
      </c>
      <c r="X61" s="116">
        <v>892</v>
      </c>
      <c r="Y61" s="116">
        <v>833</v>
      </c>
      <c r="Z61" s="116">
        <v>943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0</v>
      </c>
      <c r="W63" s="116">
        <v>0</v>
      </c>
      <c r="X63" s="116">
        <v>0</v>
      </c>
      <c r="Y63" s="116">
        <v>0</v>
      </c>
      <c r="Z63" s="116">
        <v>0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13</v>
      </c>
      <c r="W64" s="116">
        <v>19</v>
      </c>
      <c r="X64" s="116">
        <v>11</v>
      </c>
      <c r="Y64" s="116">
        <v>11</v>
      </c>
      <c r="Z64" s="116">
        <v>4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Carpentaria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41</v>
      </c>
      <c r="W65" s="116">
        <v>54</v>
      </c>
      <c r="X65" s="116">
        <v>39</v>
      </c>
      <c r="Y65" s="116">
        <v>26</v>
      </c>
      <c r="Z65" s="116">
        <v>47</v>
      </c>
    </row>
    <row r="66" spans="1:26" x14ac:dyDescent="0.25">
      <c r="S66" s="119" t="s">
        <v>40</v>
      </c>
      <c r="T66" s="119"/>
      <c r="U66" s="116"/>
      <c r="V66" s="116">
        <v>88</v>
      </c>
      <c r="W66" s="116">
        <v>68</v>
      </c>
      <c r="X66" s="116">
        <v>70</v>
      </c>
      <c r="Y66" s="116">
        <v>68</v>
      </c>
      <c r="Z66" s="116">
        <v>75</v>
      </c>
    </row>
    <row r="67" spans="1:26" x14ac:dyDescent="0.25">
      <c r="S67" s="119" t="s">
        <v>41</v>
      </c>
      <c r="T67" s="119"/>
      <c r="U67" s="116"/>
      <c r="V67" s="116">
        <v>80</v>
      </c>
      <c r="W67" s="116">
        <v>83</v>
      </c>
      <c r="X67" s="116">
        <v>104</v>
      </c>
      <c r="Y67" s="116">
        <v>103</v>
      </c>
      <c r="Z67" s="116">
        <v>101</v>
      </c>
    </row>
    <row r="68" spans="1:26" x14ac:dyDescent="0.25">
      <c r="S68" s="119" t="s">
        <v>42</v>
      </c>
      <c r="T68" s="119"/>
      <c r="U68" s="116"/>
      <c r="V68" s="116">
        <v>75</v>
      </c>
      <c r="W68" s="116">
        <v>56</v>
      </c>
      <c r="X68" s="116">
        <v>81</v>
      </c>
      <c r="Y68" s="116">
        <v>78</v>
      </c>
      <c r="Z68" s="116">
        <v>90</v>
      </c>
    </row>
    <row r="69" spans="1:26" x14ac:dyDescent="0.25">
      <c r="S69" s="119" t="s">
        <v>43</v>
      </c>
      <c r="T69" s="119"/>
      <c r="U69" s="116"/>
      <c r="V69" s="116">
        <v>57</v>
      </c>
      <c r="W69" s="116">
        <v>69</v>
      </c>
      <c r="X69" s="116">
        <v>58</v>
      </c>
      <c r="Y69" s="116">
        <v>62</v>
      </c>
      <c r="Z69" s="116">
        <v>85</v>
      </c>
    </row>
    <row r="70" spans="1:26" x14ac:dyDescent="0.25">
      <c r="S70" s="119" t="s">
        <v>44</v>
      </c>
      <c r="T70" s="119"/>
      <c r="U70" s="116"/>
      <c r="V70" s="116">
        <v>59</v>
      </c>
      <c r="W70" s="116">
        <v>66</v>
      </c>
      <c r="X70" s="116">
        <v>65</v>
      </c>
      <c r="Y70" s="116">
        <v>75</v>
      </c>
      <c r="Z70" s="116">
        <v>69</v>
      </c>
    </row>
    <row r="71" spans="1:26" x14ac:dyDescent="0.25">
      <c r="S71" s="119" t="s">
        <v>45</v>
      </c>
      <c r="T71" s="119"/>
      <c r="U71" s="116"/>
      <c r="V71" s="116">
        <v>68</v>
      </c>
      <c r="W71" s="116">
        <v>72</v>
      </c>
      <c r="X71" s="116">
        <v>63</v>
      </c>
      <c r="Y71" s="116">
        <v>69</v>
      </c>
      <c r="Z71" s="116">
        <v>81</v>
      </c>
    </row>
    <row r="72" spans="1:26" x14ac:dyDescent="0.25">
      <c r="S72" s="119" t="s">
        <v>46</v>
      </c>
      <c r="T72" s="119"/>
      <c r="U72" s="116"/>
      <c r="V72" s="116">
        <v>58</v>
      </c>
      <c r="W72" s="116">
        <v>70</v>
      </c>
      <c r="X72" s="116">
        <v>68</v>
      </c>
      <c r="Y72" s="116">
        <v>65</v>
      </c>
      <c r="Z72" s="116">
        <v>70</v>
      </c>
    </row>
    <row r="73" spans="1:26" x14ac:dyDescent="0.25">
      <c r="S73" s="119" t="s">
        <v>47</v>
      </c>
      <c r="T73" s="119"/>
      <c r="U73" s="116"/>
      <c r="V73" s="116">
        <v>72</v>
      </c>
      <c r="W73" s="116">
        <v>53</v>
      </c>
      <c r="X73" s="116">
        <v>67</v>
      </c>
      <c r="Y73" s="116">
        <v>78</v>
      </c>
      <c r="Z73" s="116">
        <v>79</v>
      </c>
    </row>
    <row r="74" spans="1:26" x14ac:dyDescent="0.25">
      <c r="S74" s="119" t="s">
        <v>48</v>
      </c>
      <c r="T74" s="119"/>
      <c r="U74" s="116"/>
      <c r="V74" s="116">
        <v>27</v>
      </c>
      <c r="W74" s="116">
        <v>41</v>
      </c>
      <c r="X74" s="116">
        <v>35</v>
      </c>
      <c r="Y74" s="116">
        <v>44</v>
      </c>
      <c r="Z74" s="116">
        <v>56</v>
      </c>
    </row>
    <row r="75" spans="1:26" x14ac:dyDescent="0.25">
      <c r="S75" s="119" t="s">
        <v>49</v>
      </c>
      <c r="T75" s="119"/>
      <c r="U75" s="116"/>
      <c r="V75" s="116">
        <v>16</v>
      </c>
      <c r="W75" s="116">
        <v>17</v>
      </c>
      <c r="X75" s="116">
        <v>22</v>
      </c>
      <c r="Y75" s="116">
        <v>21</v>
      </c>
      <c r="Z75" s="116">
        <v>20</v>
      </c>
    </row>
    <row r="76" spans="1:26" x14ac:dyDescent="0.25">
      <c r="S76" s="119" t="s">
        <v>50</v>
      </c>
      <c r="T76" s="119"/>
      <c r="U76" s="116"/>
      <c r="V76" s="116">
        <v>7</v>
      </c>
      <c r="W76" s="116">
        <v>3</v>
      </c>
      <c r="X76" s="116">
        <v>7</v>
      </c>
      <c r="Y76" s="116">
        <v>3</v>
      </c>
      <c r="Z76" s="116">
        <v>7</v>
      </c>
    </row>
    <row r="77" spans="1:26" x14ac:dyDescent="0.25">
      <c r="S77" s="119" t="s">
        <v>51</v>
      </c>
      <c r="T77" s="119"/>
      <c r="U77" s="116"/>
      <c r="V77" s="116">
        <v>0</v>
      </c>
      <c r="W77" s="116">
        <v>0</v>
      </c>
      <c r="X77" s="116">
        <v>0</v>
      </c>
      <c r="Y77" s="116">
        <v>0</v>
      </c>
      <c r="Z77" s="116">
        <v>0</v>
      </c>
    </row>
    <row r="78" spans="1:26" x14ac:dyDescent="0.25">
      <c r="S78" s="119" t="s">
        <v>52</v>
      </c>
      <c r="T78" s="119"/>
      <c r="U78" s="116"/>
      <c r="V78" s="116">
        <v>0</v>
      </c>
      <c r="W78" s="116">
        <v>0</v>
      </c>
      <c r="X78" s="116">
        <v>0</v>
      </c>
      <c r="Y78" s="116">
        <v>0</v>
      </c>
      <c r="Z78" s="116">
        <v>0</v>
      </c>
    </row>
    <row r="79" spans="1:26" x14ac:dyDescent="0.25">
      <c r="S79" s="119" t="s">
        <v>53</v>
      </c>
      <c r="T79" s="119"/>
      <c r="U79" s="116"/>
      <c r="V79" s="116">
        <v>0</v>
      </c>
      <c r="W79" s="116">
        <v>0</v>
      </c>
      <c r="X79" s="116">
        <v>0</v>
      </c>
      <c r="Y79" s="116">
        <v>0</v>
      </c>
      <c r="Z79" s="116">
        <v>0</v>
      </c>
    </row>
    <row r="80" spans="1:26" x14ac:dyDescent="0.25">
      <c r="S80" s="122" t="s">
        <v>54</v>
      </c>
      <c r="T80" s="122"/>
      <c r="U80" s="116"/>
      <c r="V80" s="116">
        <v>654</v>
      </c>
      <c r="W80" s="116">
        <v>674</v>
      </c>
      <c r="X80" s="116">
        <v>686</v>
      </c>
      <c r="Y80" s="116">
        <v>704</v>
      </c>
      <c r="Z80" s="116">
        <v>785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6" t="str">
        <f>S1</f>
        <v>Carpentaria</v>
      </c>
      <c r="D83" s="146"/>
      <c r="E83" s="146"/>
      <c r="F83" s="146"/>
      <c r="G83" s="146"/>
      <c r="H83" s="49"/>
      <c r="I83" s="49"/>
      <c r="J83" s="147" t="str">
        <f>'State data for spotlight'!A1</f>
        <v>Queensland</v>
      </c>
      <c r="K83" s="147"/>
      <c r="L83" s="147"/>
      <c r="M83" s="147"/>
      <c r="N83" s="147"/>
      <c r="O83" s="147"/>
      <c r="S83" s="119" t="s">
        <v>57</v>
      </c>
      <c r="T83" s="119"/>
      <c r="U83" s="116"/>
      <c r="V83" s="116">
        <v>45</v>
      </c>
      <c r="W83" s="116">
        <v>43</v>
      </c>
      <c r="X83" s="116">
        <v>51</v>
      </c>
      <c r="Y83" s="116">
        <v>38</v>
      </c>
      <c r="Z83" s="116">
        <v>49</v>
      </c>
      <c r="AD83" s="121"/>
    </row>
    <row r="84" spans="1:30" ht="15" customHeight="1" x14ac:dyDescent="0.25">
      <c r="A84" s="48"/>
      <c r="B84" s="48"/>
      <c r="C84" s="50"/>
      <c r="D84" s="141" t="s">
        <v>0</v>
      </c>
      <c r="E84" s="141"/>
      <c r="F84" s="141" t="s">
        <v>202</v>
      </c>
      <c r="G84" s="141"/>
      <c r="H84" s="50"/>
      <c r="I84" s="50"/>
      <c r="J84" s="50"/>
      <c r="K84" s="50"/>
      <c r="L84" s="141" t="s">
        <v>0</v>
      </c>
      <c r="M84" s="141"/>
      <c r="N84" s="141" t="s">
        <v>202</v>
      </c>
      <c r="O84" s="141"/>
      <c r="S84" s="119" t="s">
        <v>58</v>
      </c>
      <c r="T84" s="119"/>
      <c r="U84" s="116"/>
      <c r="V84" s="116">
        <v>40</v>
      </c>
      <c r="W84" s="116">
        <v>43</v>
      </c>
      <c r="X84" s="116">
        <v>47</v>
      </c>
      <c r="Y84" s="116">
        <v>55</v>
      </c>
      <c r="Z84" s="116">
        <v>53</v>
      </c>
    </row>
    <row r="85" spans="1:30" ht="15" customHeight="1" x14ac:dyDescent="0.25">
      <c r="A85" s="48"/>
      <c r="B85" s="48"/>
      <c r="C85" s="62" t="s">
        <v>1</v>
      </c>
      <c r="D85" s="141" t="s">
        <v>2</v>
      </c>
      <c r="E85" s="141"/>
      <c r="F85" s="141" t="str">
        <f>"since "&amp;$V$2</f>
        <v>since 2015-16</v>
      </c>
      <c r="G85" s="141"/>
      <c r="H85" s="50"/>
      <c r="I85" s="50"/>
      <c r="J85" s="50"/>
      <c r="K85" s="62" t="s">
        <v>1</v>
      </c>
      <c r="L85" s="141" t="s">
        <v>2</v>
      </c>
      <c r="M85" s="141"/>
      <c r="N85" s="141" t="str">
        <f>"since "&amp;$V$2</f>
        <v>since 2015-16</v>
      </c>
      <c r="O85" s="141"/>
      <c r="S85" s="119" t="s">
        <v>197</v>
      </c>
      <c r="T85" s="119"/>
      <c r="U85" s="116"/>
      <c r="V85" s="116">
        <v>69</v>
      </c>
      <c r="W85" s="116">
        <v>76</v>
      </c>
      <c r="X85" s="116">
        <v>86</v>
      </c>
      <c r="Y85" s="116">
        <v>74</v>
      </c>
      <c r="Z85" s="116">
        <v>87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1,726</v>
      </c>
      <c r="D86" s="100">
        <f t="shared" ref="D86:D91" si="4">AD4</f>
        <v>0.12296681847755364</v>
      </c>
      <c r="E86" s="101">
        <f t="shared" ref="E86:E91" si="5">AD4</f>
        <v>0.12296681847755364</v>
      </c>
      <c r="F86" s="100">
        <f t="shared" ref="F86:F91" si="6">AF4</f>
        <v>0.25072463768115938</v>
      </c>
      <c r="G86" s="101">
        <f t="shared" ref="G86:G91" si="7">AF4</f>
        <v>0.25072463768115938</v>
      </c>
      <c r="H86" s="61"/>
      <c r="I86" s="61"/>
      <c r="J86" s="142" t="str">
        <f>'State data for spotlight'!J4</f>
        <v>4,043,913</v>
      </c>
      <c r="K86" s="142"/>
      <c r="L86" s="100">
        <f>'State data for spotlight'!L4</f>
        <v>-5.435055282670076E-3</v>
      </c>
      <c r="M86" s="101">
        <f>'State data for spotlight'!L4</f>
        <v>-5.435055282670076E-3</v>
      </c>
      <c r="N86" s="100">
        <f>'State data for spotlight'!N4</f>
        <v>7.968076645100175E-2</v>
      </c>
      <c r="O86" s="101">
        <f>'State data for spotlight'!N4</f>
        <v>7.968076645100175E-2</v>
      </c>
      <c r="S86" s="119" t="s">
        <v>198</v>
      </c>
      <c r="T86" s="119"/>
      <c r="U86" s="116"/>
      <c r="V86" s="116">
        <v>31</v>
      </c>
      <c r="W86" s="116">
        <v>39</v>
      </c>
      <c r="X86" s="116">
        <v>39</v>
      </c>
      <c r="Y86" s="116">
        <v>27</v>
      </c>
      <c r="Z86" s="116">
        <v>31</v>
      </c>
    </row>
    <row r="87" spans="1:30" ht="15" customHeight="1" x14ac:dyDescent="0.25">
      <c r="A87" s="102" t="s">
        <v>4</v>
      </c>
      <c r="B87" s="51"/>
      <c r="C87" s="61" t="str">
        <f t="shared" si="3"/>
        <v>942</v>
      </c>
      <c r="D87" s="100">
        <f t="shared" si="4"/>
        <v>0.13357400722021651</v>
      </c>
      <c r="E87" s="101">
        <f t="shared" si="5"/>
        <v>0.13357400722021651</v>
      </c>
      <c r="F87" s="100">
        <f t="shared" si="6"/>
        <v>0.28688524590163933</v>
      </c>
      <c r="G87" s="101">
        <f t="shared" si="7"/>
        <v>0.28688524590163933</v>
      </c>
      <c r="H87" s="61"/>
      <c r="I87" s="61"/>
      <c r="J87" s="142" t="str">
        <f>'State data for spotlight'!J5</f>
        <v>2,078,086</v>
      </c>
      <c r="K87" s="142"/>
      <c r="L87" s="100">
        <f>'State data for spotlight'!L5</f>
        <v>-9.7722570444783718E-3</v>
      </c>
      <c r="M87" s="101">
        <f>'State data for spotlight'!L5</f>
        <v>-9.7722570444783718E-3</v>
      </c>
      <c r="N87" s="100">
        <f>'State data for spotlight'!N5</f>
        <v>6.0267974446456485E-2</v>
      </c>
      <c r="O87" s="101">
        <f>'State data for spotlight'!N5</f>
        <v>6.0267974446456485E-2</v>
      </c>
      <c r="S87" s="119" t="s">
        <v>199</v>
      </c>
      <c r="T87" s="119"/>
      <c r="U87" s="116"/>
      <c r="V87" s="116">
        <v>8</v>
      </c>
      <c r="W87" s="116">
        <v>11</v>
      </c>
      <c r="X87" s="116">
        <v>11</v>
      </c>
      <c r="Y87" s="116">
        <v>14</v>
      </c>
      <c r="Z87" s="116">
        <v>12</v>
      </c>
    </row>
    <row r="88" spans="1:30" ht="15" customHeight="1" x14ac:dyDescent="0.25">
      <c r="A88" s="102" t="s">
        <v>5</v>
      </c>
      <c r="B88" s="51"/>
      <c r="C88" s="61" t="str">
        <f t="shared" si="3"/>
        <v>780</v>
      </c>
      <c r="D88" s="100">
        <f t="shared" si="4"/>
        <v>0.1095305832147937</v>
      </c>
      <c r="E88" s="101">
        <f t="shared" si="5"/>
        <v>0.1095305832147937</v>
      </c>
      <c r="F88" s="100">
        <f t="shared" si="6"/>
        <v>0.19631901840490795</v>
      </c>
      <c r="G88" s="101">
        <f t="shared" si="7"/>
        <v>0.19631901840490795</v>
      </c>
      <c r="H88" s="61"/>
      <c r="I88" s="61"/>
      <c r="J88" s="142" t="str">
        <f>'State data for spotlight'!J6</f>
        <v>1,965,825</v>
      </c>
      <c r="K88" s="142"/>
      <c r="L88" s="100">
        <f>'State data for spotlight'!L6</f>
        <v>-8.0765919120229235E-4</v>
      </c>
      <c r="M88" s="101">
        <f>'State data for spotlight'!L6</f>
        <v>-8.0765919120229235E-4</v>
      </c>
      <c r="N88" s="100">
        <f>'State data for spotlight'!N6</f>
        <v>0.10099473592536312</v>
      </c>
      <c r="O88" s="101">
        <f>'State data for spotlight'!N6</f>
        <v>0.10099473592536312</v>
      </c>
      <c r="S88" s="119" t="s">
        <v>200</v>
      </c>
      <c r="T88" s="119"/>
      <c r="U88" s="116"/>
      <c r="V88" s="116">
        <v>7</v>
      </c>
      <c r="W88" s="116">
        <v>6</v>
      </c>
      <c r="X88" s="116">
        <v>10</v>
      </c>
      <c r="Y88" s="116">
        <v>7</v>
      </c>
      <c r="Z88" s="116">
        <v>5</v>
      </c>
    </row>
    <row r="89" spans="1:30" ht="15" customHeight="1" x14ac:dyDescent="0.25">
      <c r="A89" s="51" t="s">
        <v>6</v>
      </c>
      <c r="B89" s="51"/>
      <c r="C89" s="61" t="str">
        <f t="shared" si="3"/>
        <v>1,175</v>
      </c>
      <c r="D89" s="100">
        <f t="shared" si="4"/>
        <v>0.1576354679802956</v>
      </c>
      <c r="E89" s="101">
        <f t="shared" si="5"/>
        <v>0.1576354679802956</v>
      </c>
      <c r="F89" s="100">
        <f t="shared" si="6"/>
        <v>0.27856365614798695</v>
      </c>
      <c r="G89" s="101">
        <f t="shared" si="7"/>
        <v>0.27856365614798695</v>
      </c>
      <c r="H89" s="61"/>
      <c r="I89" s="61"/>
      <c r="J89" s="142" t="str">
        <f>'State data for spotlight'!J7</f>
        <v>2,876,116</v>
      </c>
      <c r="K89" s="142"/>
      <c r="L89" s="100">
        <f>'State data for spotlight'!L7</f>
        <v>1.3469152455414024E-2</v>
      </c>
      <c r="M89" s="101">
        <f>'State data for spotlight'!L7</f>
        <v>1.3469152455414024E-2</v>
      </c>
      <c r="N89" s="100">
        <f>'State data for spotlight'!N7</f>
        <v>8.3508134271230716E-2</v>
      </c>
      <c r="O89" s="101">
        <f>'State data for spotlight'!N7</f>
        <v>8.3508134271230716E-2</v>
      </c>
      <c r="S89" s="119" t="s">
        <v>201</v>
      </c>
      <c r="T89" s="119"/>
      <c r="U89" s="116"/>
      <c r="V89" s="116">
        <v>62</v>
      </c>
      <c r="W89" s="116">
        <v>62</v>
      </c>
      <c r="X89" s="116">
        <v>83</v>
      </c>
      <c r="Y89" s="116">
        <v>88</v>
      </c>
      <c r="Z89" s="116">
        <v>98</v>
      </c>
    </row>
    <row r="90" spans="1:30" ht="15" customHeight="1" x14ac:dyDescent="0.25">
      <c r="A90" s="51" t="s">
        <v>100</v>
      </c>
      <c r="B90" s="51"/>
      <c r="C90" s="61" t="str">
        <f t="shared" si="3"/>
        <v>$39,837</v>
      </c>
      <c r="D90" s="100">
        <f t="shared" si="4"/>
        <v>-3.9591591023990236E-2</v>
      </c>
      <c r="E90" s="101">
        <f t="shared" si="5"/>
        <v>-3.9591591023990236E-2</v>
      </c>
      <c r="F90" s="100">
        <f t="shared" si="6"/>
        <v>4.2909879723219024E-2</v>
      </c>
      <c r="G90" s="101">
        <f t="shared" si="7"/>
        <v>4.2909879723219024E-2</v>
      </c>
      <c r="H90" s="61"/>
      <c r="I90" s="61"/>
      <c r="J90" s="61"/>
      <c r="K90" s="61" t="str">
        <f>'State data for spotlight'!J8</f>
        <v>$45,226</v>
      </c>
      <c r="L90" s="100">
        <f>'State data for spotlight'!L8</f>
        <v>1.6409018426646327E-3</v>
      </c>
      <c r="M90" s="101">
        <f>'State data for spotlight'!L8</f>
        <v>1.6409018426646327E-3</v>
      </c>
      <c r="N90" s="100">
        <f>'State data for spotlight'!N8</f>
        <v>6.7653739613496189E-2</v>
      </c>
      <c r="O90" s="101">
        <f>'State data for spotlight'!N8</f>
        <v>6.7653739613496189E-2</v>
      </c>
      <c r="S90" s="119" t="s">
        <v>59</v>
      </c>
      <c r="T90" s="119"/>
      <c r="U90" s="116"/>
      <c r="V90" s="116">
        <v>108</v>
      </c>
      <c r="W90" s="116">
        <v>138</v>
      </c>
      <c r="X90" s="116">
        <v>166</v>
      </c>
      <c r="Y90" s="116">
        <v>154</v>
      </c>
      <c r="Z90" s="116">
        <v>165</v>
      </c>
    </row>
    <row r="91" spans="1:30" ht="15" customHeight="1" x14ac:dyDescent="0.25">
      <c r="A91" s="51" t="s">
        <v>7</v>
      </c>
      <c r="B91" s="51"/>
      <c r="C91" s="61" t="str">
        <f t="shared" si="3"/>
        <v>$61.7 mil</v>
      </c>
      <c r="D91" s="100">
        <f t="shared" si="4"/>
        <v>0.14594369854325118</v>
      </c>
      <c r="E91" s="101">
        <f t="shared" si="5"/>
        <v>0.14594369854325118</v>
      </c>
      <c r="F91" s="100">
        <f t="shared" si="6"/>
        <v>0.37437325756285711</v>
      </c>
      <c r="G91" s="101">
        <f t="shared" si="7"/>
        <v>0.37437325756285711</v>
      </c>
      <c r="H91" s="61"/>
      <c r="I91" s="61"/>
      <c r="J91" s="61"/>
      <c r="K91" s="61" t="str">
        <f>'State data for spotlight'!J9</f>
        <v>$174.8 bil</v>
      </c>
      <c r="L91" s="100">
        <f>'State data for spotlight'!L9</f>
        <v>4.1540468779463158E-2</v>
      </c>
      <c r="M91" s="101">
        <f>'State data for spotlight'!L9</f>
        <v>4.1540468779463158E-2</v>
      </c>
      <c r="N91" s="100">
        <f>'State data for spotlight'!N9</f>
        <v>0.18082674757676354</v>
      </c>
      <c r="O91" s="101">
        <f>'State data for spotlight'!N9</f>
        <v>0.18082674757676354</v>
      </c>
      <c r="S91" s="122" t="s">
        <v>54</v>
      </c>
      <c r="T91" s="122"/>
      <c r="U91" s="116"/>
      <c r="V91" s="116">
        <v>507</v>
      </c>
      <c r="W91" s="116">
        <v>539</v>
      </c>
      <c r="X91" s="116">
        <v>614</v>
      </c>
      <c r="Y91" s="116">
        <v>562</v>
      </c>
      <c r="Z91" s="116">
        <v>643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203</v>
      </c>
      <c r="S93" s="119" t="s">
        <v>57</v>
      </c>
      <c r="T93" s="119"/>
      <c r="U93" s="116"/>
      <c r="V93" s="116">
        <v>37</v>
      </c>
      <c r="W93" s="116">
        <v>36</v>
      </c>
      <c r="X93" s="116">
        <v>43</v>
      </c>
      <c r="Y93" s="116">
        <v>35</v>
      </c>
      <c r="Z93" s="116">
        <v>44</v>
      </c>
    </row>
    <row r="94" spans="1:30" ht="15" customHeight="1" x14ac:dyDescent="0.25">
      <c r="A94" s="60" t="s">
        <v>204</v>
      </c>
      <c r="S94" s="119" t="s">
        <v>58</v>
      </c>
      <c r="T94" s="119"/>
      <c r="U94" s="116"/>
      <c r="V94" s="116">
        <v>42</v>
      </c>
      <c r="W94" s="116">
        <v>45</v>
      </c>
      <c r="X94" s="116">
        <v>63</v>
      </c>
      <c r="Y94" s="116">
        <v>58</v>
      </c>
      <c r="Z94" s="116">
        <v>66</v>
      </c>
    </row>
    <row r="95" spans="1:30" ht="15" customHeight="1" x14ac:dyDescent="0.25">
      <c r="A95" s="138" t="s">
        <v>287</v>
      </c>
      <c r="S95" s="119" t="s">
        <v>197</v>
      </c>
      <c r="T95" s="119"/>
      <c r="U95" s="116"/>
      <c r="V95" s="116">
        <v>11</v>
      </c>
      <c r="W95" s="116">
        <v>10</v>
      </c>
      <c r="X95" s="116">
        <v>17</v>
      </c>
      <c r="Y95" s="116">
        <v>6</v>
      </c>
      <c r="Z95" s="116">
        <v>12</v>
      </c>
    </row>
    <row r="96" spans="1:30" ht="15" customHeight="1" x14ac:dyDescent="0.25">
      <c r="A96" s="19" t="s">
        <v>278</v>
      </c>
      <c r="S96" s="119" t="s">
        <v>198</v>
      </c>
      <c r="T96" s="119"/>
      <c r="U96" s="116"/>
      <c r="V96" s="116">
        <v>86</v>
      </c>
      <c r="W96" s="116">
        <v>95</v>
      </c>
      <c r="X96" s="116">
        <v>114</v>
      </c>
      <c r="Y96" s="116">
        <v>124</v>
      </c>
      <c r="Z96" s="116">
        <v>123</v>
      </c>
    </row>
    <row r="97" spans="1:32" ht="15" customHeight="1" x14ac:dyDescent="0.25">
      <c r="S97" s="119" t="s">
        <v>199</v>
      </c>
      <c r="T97" s="119"/>
      <c r="U97" s="116"/>
      <c r="V97" s="116">
        <v>56</v>
      </c>
      <c r="W97" s="116">
        <v>59</v>
      </c>
      <c r="X97" s="116">
        <v>75</v>
      </c>
      <c r="Y97" s="116">
        <v>66</v>
      </c>
      <c r="Z97" s="116">
        <v>74</v>
      </c>
    </row>
    <row r="98" spans="1:32" ht="15" customHeight="1" x14ac:dyDescent="0.25">
      <c r="S98" s="119" t="s">
        <v>200</v>
      </c>
      <c r="T98" s="119"/>
      <c r="U98" s="116"/>
      <c r="V98" s="116">
        <v>28</v>
      </c>
      <c r="W98" s="116">
        <v>29</v>
      </c>
      <c r="X98" s="116">
        <v>28</v>
      </c>
      <c r="Y98" s="116">
        <v>21</v>
      </c>
      <c r="Z98" s="116">
        <v>29</v>
      </c>
    </row>
    <row r="99" spans="1:32" ht="15" customHeight="1" x14ac:dyDescent="0.25">
      <c r="S99" s="119" t="s">
        <v>201</v>
      </c>
      <c r="T99" s="119"/>
      <c r="U99" s="116"/>
      <c r="V99" s="116">
        <v>8</v>
      </c>
      <c r="W99" s="116">
        <v>7</v>
      </c>
      <c r="X99" s="116">
        <v>6</v>
      </c>
      <c r="Y99" s="116">
        <v>14</v>
      </c>
      <c r="Z99" s="116">
        <v>11</v>
      </c>
    </row>
    <row r="100" spans="1:32" ht="15" customHeight="1" x14ac:dyDescent="0.25">
      <c r="S100" s="119" t="s">
        <v>59</v>
      </c>
      <c r="T100" s="119"/>
      <c r="U100" s="116"/>
      <c r="V100" s="116">
        <v>53</v>
      </c>
      <c r="W100" s="116">
        <v>56</v>
      </c>
      <c r="X100" s="116">
        <v>62</v>
      </c>
      <c r="Y100" s="116">
        <v>54</v>
      </c>
      <c r="Z100" s="116">
        <v>67</v>
      </c>
    </row>
    <row r="101" spans="1:32" x14ac:dyDescent="0.25">
      <c r="A101" s="20"/>
      <c r="S101" s="122" t="s">
        <v>54</v>
      </c>
      <c r="T101" s="122"/>
      <c r="U101" s="116"/>
      <c r="V101" s="116">
        <v>418</v>
      </c>
      <c r="W101" s="116">
        <v>434</v>
      </c>
      <c r="X101" s="116">
        <v>488</v>
      </c>
      <c r="Y101" s="116">
        <v>450</v>
      </c>
      <c r="Z101" s="116">
        <v>527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205</v>
      </c>
      <c r="Z103" s="110" t="s">
        <v>282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784</v>
      </c>
      <c r="W104" s="116">
        <v>982</v>
      </c>
      <c r="X104" s="116">
        <v>944</v>
      </c>
      <c r="Y104" s="116">
        <v>989</v>
      </c>
      <c r="Z104" s="116">
        <v>1087</v>
      </c>
      <c r="AB104" s="113" t="str">
        <f>TEXT(Z104,"###,###")</f>
        <v>1,087</v>
      </c>
      <c r="AD104" s="134">
        <f>Z104/($Z$4)*100</f>
        <v>62.977983777520272</v>
      </c>
      <c r="AF104" s="113"/>
    </row>
    <row r="105" spans="1:32" x14ac:dyDescent="0.25">
      <c r="S105" s="119" t="s">
        <v>18</v>
      </c>
      <c r="T105" s="119"/>
      <c r="U105" s="116"/>
      <c r="V105" s="116">
        <v>475</v>
      </c>
      <c r="W105" s="116">
        <v>356</v>
      </c>
      <c r="X105" s="116">
        <v>450</v>
      </c>
      <c r="Y105" s="116">
        <v>422</v>
      </c>
      <c r="Z105" s="116">
        <v>453</v>
      </c>
      <c r="AB105" s="113" t="str">
        <f>TEXT(Z105,"###,###")</f>
        <v>453</v>
      </c>
      <c r="AD105" s="134">
        <f>Z105/($Z$4)*100</f>
        <v>26.245654692931637</v>
      </c>
      <c r="AF105" s="113"/>
    </row>
    <row r="106" spans="1:32" x14ac:dyDescent="0.25">
      <c r="S106" s="122" t="s">
        <v>54</v>
      </c>
      <c r="T106" s="122"/>
      <c r="U106" s="124"/>
      <c r="V106" s="124">
        <v>1259</v>
      </c>
      <c r="W106" s="124">
        <v>1338</v>
      </c>
      <c r="X106" s="124">
        <v>1394</v>
      </c>
      <c r="Y106" s="124">
        <v>1411</v>
      </c>
      <c r="Z106" s="124">
        <v>1540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163</v>
      </c>
      <c r="W108" s="116">
        <v>180</v>
      </c>
      <c r="X108" s="116">
        <v>204</v>
      </c>
      <c r="Y108" s="116">
        <v>156</v>
      </c>
      <c r="Z108" s="116">
        <v>226</v>
      </c>
      <c r="AB108" s="113" t="str">
        <f>TEXT(Z108,"###,###")</f>
        <v>226</v>
      </c>
      <c r="AD108" s="134">
        <f>Z108/($Z$4)*100</f>
        <v>13.093858632676708</v>
      </c>
      <c r="AF108" s="113"/>
    </row>
    <row r="109" spans="1:32" x14ac:dyDescent="0.25">
      <c r="S109" s="119" t="s">
        <v>21</v>
      </c>
      <c r="T109" s="119"/>
      <c r="U109" s="116"/>
      <c r="V109" s="116">
        <v>260</v>
      </c>
      <c r="W109" s="116">
        <v>258</v>
      </c>
      <c r="X109" s="116">
        <v>296</v>
      </c>
      <c r="Y109" s="116">
        <v>324</v>
      </c>
      <c r="Z109" s="116">
        <v>286</v>
      </c>
      <c r="AB109" s="113" t="str">
        <f>TEXT(Z109,"###,###")</f>
        <v>286</v>
      </c>
      <c r="AD109" s="134">
        <f>Z109/($Z$4)*100</f>
        <v>16.570104287369642</v>
      </c>
      <c r="AF109" s="113"/>
    </row>
    <row r="110" spans="1:32" x14ac:dyDescent="0.25">
      <c r="S110" s="119" t="s">
        <v>22</v>
      </c>
      <c r="T110" s="119"/>
      <c r="U110" s="116"/>
      <c r="V110" s="116">
        <v>531</v>
      </c>
      <c r="W110" s="116">
        <v>626</v>
      </c>
      <c r="X110" s="116">
        <v>538</v>
      </c>
      <c r="Y110" s="116">
        <v>562</v>
      </c>
      <c r="Z110" s="116">
        <v>640</v>
      </c>
      <c r="AB110" s="113" t="str">
        <f>TEXT(Z110,"###,###")</f>
        <v>640</v>
      </c>
      <c r="AD110" s="134">
        <f>Z110/($Z$4)*100</f>
        <v>37.079953650057938</v>
      </c>
      <c r="AF110" s="113"/>
    </row>
    <row r="111" spans="1:32" x14ac:dyDescent="0.25">
      <c r="S111" s="119" t="s">
        <v>23</v>
      </c>
      <c r="T111" s="119"/>
      <c r="U111" s="116"/>
      <c r="V111" s="116">
        <v>309</v>
      </c>
      <c r="W111" s="116">
        <v>274</v>
      </c>
      <c r="X111" s="116">
        <v>366</v>
      </c>
      <c r="Y111" s="116">
        <v>368</v>
      </c>
      <c r="Z111" s="116">
        <v>378</v>
      </c>
      <c r="AB111" s="113" t="str">
        <f>TEXT(Z111,"###,###")</f>
        <v>378</v>
      </c>
      <c r="AD111" s="134">
        <f>Z111/($Z$4)*100</f>
        <v>21.90034762456547</v>
      </c>
      <c r="AF111" s="113"/>
    </row>
    <row r="112" spans="1:32" x14ac:dyDescent="0.25">
      <c r="S112" s="122" t="s">
        <v>54</v>
      </c>
      <c r="T112" s="122"/>
      <c r="U112" s="116"/>
      <c r="V112" s="116">
        <v>1381</v>
      </c>
      <c r="W112" s="116">
        <v>1446</v>
      </c>
      <c r="X112" s="116">
        <v>1578</v>
      </c>
      <c r="Y112" s="116">
        <v>1541</v>
      </c>
      <c r="Z112" s="116">
        <v>1724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44.15</v>
      </c>
      <c r="W118" s="135">
        <v>41.14</v>
      </c>
      <c r="X118" s="135">
        <v>41.53</v>
      </c>
      <c r="Y118" s="135">
        <v>42.32</v>
      </c>
      <c r="Z118" s="135">
        <v>41.71</v>
      </c>
      <c r="AB118" s="113" t="str">
        <f>TEXT(Z118,"##.0")</f>
        <v>41.7</v>
      </c>
    </row>
    <row r="120" spans="19:32" x14ac:dyDescent="0.25">
      <c r="S120" s="105" t="s">
        <v>102</v>
      </c>
      <c r="T120" s="116"/>
      <c r="U120" s="116"/>
      <c r="V120" s="116">
        <v>801</v>
      </c>
      <c r="W120" s="116">
        <v>829</v>
      </c>
      <c r="X120" s="116">
        <v>944</v>
      </c>
      <c r="Y120" s="116">
        <v>878</v>
      </c>
      <c r="Z120" s="116">
        <v>981</v>
      </c>
      <c r="AB120" s="113" t="str">
        <f>TEXT(Z120,"###,###")</f>
        <v>981</v>
      </c>
    </row>
    <row r="121" spans="19:32" x14ac:dyDescent="0.25">
      <c r="S121" s="105" t="s">
        <v>103</v>
      </c>
      <c r="T121" s="116"/>
      <c r="U121" s="116"/>
      <c r="V121" s="116">
        <v>61</v>
      </c>
      <c r="W121" s="116">
        <v>64</v>
      </c>
      <c r="X121" s="116">
        <v>83</v>
      </c>
      <c r="Y121" s="116">
        <v>61</v>
      </c>
      <c r="Z121" s="116">
        <v>85</v>
      </c>
      <c r="AB121" s="113" t="str">
        <f>TEXT(Z121,"###,###")</f>
        <v>85</v>
      </c>
    </row>
    <row r="122" spans="19:32" x14ac:dyDescent="0.25">
      <c r="S122" s="105" t="s">
        <v>104</v>
      </c>
      <c r="T122" s="116"/>
      <c r="U122" s="116"/>
      <c r="V122" s="116">
        <v>62</v>
      </c>
      <c r="W122" s="116">
        <v>80</v>
      </c>
      <c r="X122" s="116">
        <v>81</v>
      </c>
      <c r="Y122" s="116">
        <v>74</v>
      </c>
      <c r="Z122" s="116">
        <v>105</v>
      </c>
      <c r="AB122" s="113" t="str">
        <f>TEXT(Z122,"###,###")</f>
        <v>105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863</v>
      </c>
      <c r="W124" s="116">
        <v>909</v>
      </c>
      <c r="X124" s="116">
        <v>1025</v>
      </c>
      <c r="Y124" s="116">
        <v>952</v>
      </c>
      <c r="Z124" s="116">
        <v>1086</v>
      </c>
      <c r="AB124" s="113" t="str">
        <f>TEXT(Z124,"###,###")</f>
        <v>1,086</v>
      </c>
      <c r="AD124" s="131">
        <f>Z124/$Z$7*100</f>
        <v>92.425531914893625</v>
      </c>
    </row>
    <row r="125" spans="19:32" x14ac:dyDescent="0.25">
      <c r="S125" s="105" t="s">
        <v>106</v>
      </c>
      <c r="T125" s="116"/>
      <c r="U125" s="116"/>
      <c r="V125" s="116">
        <v>123</v>
      </c>
      <c r="W125" s="116">
        <v>144</v>
      </c>
      <c r="X125" s="116">
        <v>164</v>
      </c>
      <c r="Y125" s="116">
        <v>135</v>
      </c>
      <c r="Z125" s="116">
        <v>190</v>
      </c>
      <c r="AB125" s="113" t="str">
        <f>TEXT(Z125,"###,###")</f>
        <v>190</v>
      </c>
      <c r="AD125" s="131">
        <f>Z125/$Z$7*100</f>
        <v>16.170212765957448</v>
      </c>
    </row>
    <row r="127" spans="19:32" x14ac:dyDescent="0.25">
      <c r="S127" s="105" t="s">
        <v>107</v>
      </c>
      <c r="T127" s="116"/>
      <c r="U127" s="116"/>
      <c r="V127" s="116">
        <v>504</v>
      </c>
      <c r="W127" s="116">
        <v>539</v>
      </c>
      <c r="X127" s="116">
        <v>615</v>
      </c>
      <c r="Y127" s="116">
        <v>563</v>
      </c>
      <c r="Z127" s="116">
        <v>643</v>
      </c>
      <c r="AB127" s="113" t="str">
        <f>TEXT(Z127,"###,###")</f>
        <v>643</v>
      </c>
      <c r="AD127" s="131">
        <f>Z127/$Z$7*100</f>
        <v>54.723404255319153</v>
      </c>
    </row>
    <row r="128" spans="19:32" x14ac:dyDescent="0.25">
      <c r="S128" s="105" t="s">
        <v>108</v>
      </c>
      <c r="T128" s="116"/>
      <c r="U128" s="116"/>
      <c r="V128" s="116">
        <v>415</v>
      </c>
      <c r="W128" s="116">
        <v>434</v>
      </c>
      <c r="X128" s="116">
        <v>487</v>
      </c>
      <c r="Y128" s="116">
        <v>453</v>
      </c>
      <c r="Z128" s="116">
        <v>530</v>
      </c>
      <c r="AB128" s="113" t="str">
        <f>TEXT(Z128,"###,###")</f>
        <v>530</v>
      </c>
      <c r="AD128" s="131">
        <f>Z128/$Z$7*100</f>
        <v>45.106382978723403</v>
      </c>
    </row>
    <row r="130" spans="19:20" x14ac:dyDescent="0.25">
      <c r="S130" s="105" t="s">
        <v>283</v>
      </c>
      <c r="T130" s="131">
        <v>83.489361702127667</v>
      </c>
    </row>
    <row r="131" spans="19:20" x14ac:dyDescent="0.25">
      <c r="S131" s="105" t="s">
        <v>284</v>
      </c>
      <c r="T131" s="131">
        <v>7.2340425531914887</v>
      </c>
    </row>
    <row r="132" spans="19:20" x14ac:dyDescent="0.25">
      <c r="S132" s="105" t="s">
        <v>285</v>
      </c>
      <c r="T132" s="131">
        <v>8.9361702127659584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C262368A-48C9-42BA-8FD0-EDECFF90B0D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5E7B1637-D8AE-48A3-9D94-EEA37705A63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7BC733EB-D670-4C4F-B255-43911D34EC7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350172CB-3EF9-4155-83C2-C6860F049D2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B3109E-8887-4D2F-A523-0C2FA72BE355}">
  <sheetPr codeName="Sheet79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124</v>
      </c>
      <c r="T1" s="103"/>
      <c r="U1" s="103"/>
      <c r="V1" s="103"/>
      <c r="W1" s="103"/>
      <c r="X1" s="103"/>
      <c r="Y1" s="104" t="s">
        <v>219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205</v>
      </c>
      <c r="Z2" s="107" t="s">
        <v>282</v>
      </c>
      <c r="AB2" s="143" t="str">
        <f>$Z$2</f>
        <v>2019-20</v>
      </c>
      <c r="AC2" s="143"/>
      <c r="AD2" s="143"/>
      <c r="AE2" s="143"/>
      <c r="AF2" s="143"/>
    </row>
    <row r="3" spans="1:32" ht="15" customHeight="1" x14ac:dyDescent="0.25">
      <c r="A3" s="64" t="s">
        <v>281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124</v>
      </c>
      <c r="Y3" s="109" t="s">
        <v>219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9.15 Cassowary Coast, Queensland,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24400</v>
      </c>
      <c r="W4" s="112">
        <v>24975</v>
      </c>
      <c r="X4" s="112">
        <v>26094</v>
      </c>
      <c r="Y4" s="112">
        <v>25763</v>
      </c>
      <c r="Z4" s="112">
        <v>26119</v>
      </c>
      <c r="AB4" s="113" t="str">
        <f>TEXT(Z4,"###,###")</f>
        <v>26,119</v>
      </c>
      <c r="AD4" s="114">
        <f>Z4/Y4-1</f>
        <v>1.3818266506229859E-2</v>
      </c>
      <c r="AF4" s="114">
        <f>Z4/V4-1</f>
        <v>7.0450819672131182E-2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13651</v>
      </c>
      <c r="W5" s="112">
        <v>14056</v>
      </c>
      <c r="X5" s="112">
        <v>14679</v>
      </c>
      <c r="Y5" s="112">
        <v>14167</v>
      </c>
      <c r="Z5" s="112">
        <v>14507</v>
      </c>
      <c r="AB5" s="113" t="str">
        <f>TEXT(Z5,"###,###")</f>
        <v>14,507</v>
      </c>
      <c r="AD5" s="114">
        <f t="shared" ref="AD5:AD9" si="0">Z5/Y5-1</f>
        <v>2.3999435307404449E-2</v>
      </c>
      <c r="AF5" s="114">
        <f t="shared" ref="AF5:AF9" si="1">Z5/V5-1</f>
        <v>6.2706028862354435E-2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10749</v>
      </c>
      <c r="W6" s="112">
        <v>10919</v>
      </c>
      <c r="X6" s="112">
        <v>11414</v>
      </c>
      <c r="Y6" s="112">
        <v>11593</v>
      </c>
      <c r="Z6" s="112">
        <v>11615</v>
      </c>
      <c r="AB6" s="113" t="str">
        <f>TEXT(Z6,"###,###")</f>
        <v>11,615</v>
      </c>
      <c r="AD6" s="114">
        <f t="shared" si="0"/>
        <v>1.8976968860520138E-3</v>
      </c>
      <c r="AF6" s="114">
        <f t="shared" si="1"/>
        <v>8.0565634012466303E-2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16233</v>
      </c>
      <c r="W7" s="112">
        <v>16640</v>
      </c>
      <c r="X7" s="112">
        <v>17802</v>
      </c>
      <c r="Y7" s="112">
        <v>17593</v>
      </c>
      <c r="Z7" s="112">
        <v>18133</v>
      </c>
      <c r="AB7" s="113" t="str">
        <f>TEXT(Z7,"###,###")</f>
        <v>18,133</v>
      </c>
      <c r="AD7" s="114">
        <f t="shared" si="0"/>
        <v>3.0694026033081245E-2</v>
      </c>
      <c r="AF7" s="114">
        <f t="shared" si="1"/>
        <v>0.11704552454875872</v>
      </c>
    </row>
    <row r="8" spans="1:32" ht="17.25" customHeight="1" x14ac:dyDescent="0.25">
      <c r="A8" s="68" t="s">
        <v>13</v>
      </c>
      <c r="B8" s="69"/>
      <c r="C8" s="31"/>
      <c r="D8" s="70" t="str">
        <f>AB4</f>
        <v>26,119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18,133</v>
      </c>
      <c r="P8" s="71"/>
      <c r="S8" s="111" t="s">
        <v>86</v>
      </c>
      <c r="T8" s="112"/>
      <c r="U8" s="112"/>
      <c r="V8" s="112">
        <v>35337.699999999997</v>
      </c>
      <c r="W8" s="112">
        <v>35665.4</v>
      </c>
      <c r="X8" s="112">
        <v>37001.19</v>
      </c>
      <c r="Y8" s="112">
        <v>36000</v>
      </c>
      <c r="Z8" s="112">
        <v>35852.94</v>
      </c>
      <c r="AB8" s="113" t="str">
        <f>TEXT(Z8,"$###,###")</f>
        <v>$35,853</v>
      </c>
      <c r="AD8" s="114">
        <f t="shared" si="0"/>
        <v>-4.0849999999998943E-3</v>
      </c>
      <c r="AF8" s="114">
        <f t="shared" si="1"/>
        <v>1.458046222589493E-2</v>
      </c>
    </row>
    <row r="9" spans="1:32" x14ac:dyDescent="0.25">
      <c r="A9" s="32" t="s">
        <v>15</v>
      </c>
      <c r="B9" s="75"/>
      <c r="C9" s="76"/>
      <c r="D9" s="77">
        <f>AD104</f>
        <v>75.255561085799599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55.986323278001436</v>
      </c>
      <c r="P9" s="78" t="s">
        <v>87</v>
      </c>
      <c r="S9" s="111" t="s">
        <v>7</v>
      </c>
      <c r="T9" s="112"/>
      <c r="U9" s="112"/>
      <c r="V9" s="112">
        <v>646560437</v>
      </c>
      <c r="W9" s="112">
        <v>693206673</v>
      </c>
      <c r="X9" s="112">
        <v>745286776</v>
      </c>
      <c r="Y9" s="112">
        <v>747625138</v>
      </c>
      <c r="Z9" s="112">
        <v>784251138</v>
      </c>
      <c r="AB9" s="113" t="str">
        <f>TEXT(Z9/1000000,"$#,###.0")&amp;" mil"</f>
        <v>$784.3 mil</v>
      </c>
      <c r="AD9" s="114">
        <f t="shared" si="0"/>
        <v>4.8989791993858889E-2</v>
      </c>
      <c r="AF9" s="114">
        <f t="shared" si="1"/>
        <v>0.21295874773729784</v>
      </c>
    </row>
    <row r="10" spans="1:32" x14ac:dyDescent="0.25">
      <c r="A10" s="32" t="s">
        <v>18</v>
      </c>
      <c r="B10" s="75"/>
      <c r="C10" s="76"/>
      <c r="D10" s="77">
        <f>AD105</f>
        <v>13.825184731421569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43.997132300226106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79.799261015827497</v>
      </c>
      <c r="P11" s="78" t="s">
        <v>87</v>
      </c>
      <c r="S11" s="111" t="s">
        <v>30</v>
      </c>
      <c r="T11" s="116"/>
      <c r="U11" s="116"/>
      <c r="V11" s="116">
        <v>21067</v>
      </c>
      <c r="W11" s="116">
        <v>21487</v>
      </c>
      <c r="X11" s="116">
        <v>22386</v>
      </c>
      <c r="Y11" s="116">
        <v>22188</v>
      </c>
      <c r="Z11" s="116">
        <v>22457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11.068218165775107</v>
      </c>
      <c r="P12" s="78" t="s">
        <v>87</v>
      </c>
      <c r="S12" s="111" t="s">
        <v>31</v>
      </c>
      <c r="T12" s="116"/>
      <c r="U12" s="116"/>
      <c r="V12" s="116">
        <v>3331</v>
      </c>
      <c r="W12" s="116">
        <v>3488</v>
      </c>
      <c r="X12" s="116">
        <v>3709</v>
      </c>
      <c r="Y12" s="116">
        <v>3572</v>
      </c>
      <c r="Z12" s="116">
        <v>3658</v>
      </c>
    </row>
    <row r="13" spans="1:32" ht="15" customHeight="1" x14ac:dyDescent="0.25">
      <c r="A13" s="32" t="s">
        <v>20</v>
      </c>
      <c r="B13" s="76"/>
      <c r="C13" s="76"/>
      <c r="D13" s="77">
        <f>AD108</f>
        <v>15.75481450285233</v>
      </c>
      <c r="E13" s="78" t="s">
        <v>87</v>
      </c>
      <c r="F13" s="26"/>
      <c r="G13" s="144" t="s">
        <v>286</v>
      </c>
      <c r="H13" s="145"/>
      <c r="I13" s="145"/>
      <c r="J13" s="145"/>
      <c r="K13" s="145"/>
      <c r="L13" s="145"/>
      <c r="M13" s="85"/>
      <c r="N13" s="76"/>
      <c r="O13" s="77">
        <f>T132</f>
        <v>9.0994319748524788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16.198935640721317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41.9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24.357747233814464</v>
      </c>
      <c r="E15" s="78" t="s">
        <v>87</v>
      </c>
      <c r="F15" s="26"/>
      <c r="G15" s="35" t="s">
        <v>279</v>
      </c>
      <c r="H15" s="76"/>
      <c r="I15" s="76"/>
      <c r="J15" s="76"/>
      <c r="K15" s="86"/>
      <c r="L15" s="76"/>
      <c r="M15" s="76"/>
      <c r="N15" s="76"/>
      <c r="O15" s="77">
        <f>AB38</f>
        <v>17.71942406355161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4602</v>
      </c>
      <c r="Z15" s="116">
        <v>4511</v>
      </c>
      <c r="AB15" s="121">
        <f t="shared" ref="AB15:AB34" si="2">IF(Z15="np",0,Z15/$Z$34)</f>
        <v>0.17271613446665135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32.459129369424552</v>
      </c>
      <c r="E16" s="89" t="s">
        <v>87</v>
      </c>
      <c r="F16" s="26"/>
      <c r="G16" s="90" t="s">
        <v>280</v>
      </c>
      <c r="H16" s="37"/>
      <c r="I16" s="37"/>
      <c r="J16" s="37"/>
      <c r="K16" s="38"/>
      <c r="L16" s="37"/>
      <c r="M16" s="37"/>
      <c r="N16" s="37"/>
      <c r="O16" s="88">
        <f>AB37</f>
        <v>82.2805759364484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289</v>
      </c>
      <c r="Z16" s="116">
        <v>326</v>
      </c>
      <c r="AB16" s="121">
        <f t="shared" si="2"/>
        <v>1.248181330882916E-2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1403</v>
      </c>
      <c r="Z17" s="116">
        <v>1338</v>
      </c>
      <c r="AB17" s="121">
        <f t="shared" si="2"/>
        <v>5.1229037445439926E-2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176</v>
      </c>
      <c r="Z18" s="116">
        <v>181</v>
      </c>
      <c r="AB18" s="121">
        <f t="shared" si="2"/>
        <v>6.9300865303622023E-3</v>
      </c>
    </row>
    <row r="19" spans="1:28" x14ac:dyDescent="0.25">
      <c r="A19" s="67" t="str">
        <f>$S$1&amp;" ("&amp;$V$2&amp;" to "&amp;$Z$2&amp;")"</f>
        <v>Cassowary Coast (2015-16 to 2019-20)</v>
      </c>
      <c r="B19" s="67"/>
      <c r="C19" s="67"/>
      <c r="D19" s="67"/>
      <c r="E19" s="67"/>
      <c r="F19" s="67"/>
      <c r="G19" s="67" t="str">
        <f>$S$1&amp;" ("&amp;$V$2&amp;" to "&amp;$Z$2&amp;")"</f>
        <v>Cassowary Coast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1538</v>
      </c>
      <c r="Z19" s="116">
        <v>1545</v>
      </c>
      <c r="AB19" s="121">
        <f t="shared" si="2"/>
        <v>5.9154606018837583E-2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573</v>
      </c>
      <c r="Z20" s="116">
        <v>627</v>
      </c>
      <c r="AB20" s="121">
        <f t="shared" si="2"/>
        <v>2.4006432345508845E-2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1804</v>
      </c>
      <c r="Z21" s="116">
        <v>1767</v>
      </c>
      <c r="AB21" s="121">
        <f t="shared" si="2"/>
        <v>6.7654491155524923E-2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1611</v>
      </c>
      <c r="Z22" s="116">
        <v>1697</v>
      </c>
      <c r="AB22" s="121">
        <f t="shared" si="2"/>
        <v>6.4974347193506393E-2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820</v>
      </c>
      <c r="Z23" s="116">
        <v>857</v>
      </c>
      <c r="AB23" s="121">
        <f t="shared" si="2"/>
        <v>3.2812619649284017E-2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60</v>
      </c>
      <c r="Z24" s="116">
        <v>72</v>
      </c>
      <c r="AB24" s="121">
        <f t="shared" si="2"/>
        <v>2.7567195037904893E-3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453</v>
      </c>
      <c r="Z25" s="116">
        <v>512</v>
      </c>
      <c r="AB25" s="121">
        <f t="shared" si="2"/>
        <v>1.9603338693621259E-2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501</v>
      </c>
      <c r="Z26" s="116">
        <v>470</v>
      </c>
      <c r="AB26" s="121">
        <f t="shared" si="2"/>
        <v>1.7995252316410137E-2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764</v>
      </c>
      <c r="Z27" s="116">
        <v>853</v>
      </c>
      <c r="AB27" s="121">
        <f t="shared" si="2"/>
        <v>3.2659468565740105E-2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3189</v>
      </c>
      <c r="Z28" s="116">
        <v>3422</v>
      </c>
      <c r="AB28" s="121">
        <f t="shared" si="2"/>
        <v>0.1310207519718202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1039</v>
      </c>
      <c r="Z29" s="116">
        <v>996</v>
      </c>
      <c r="AB29" s="121">
        <f t="shared" si="2"/>
        <v>3.8134619802435099E-2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1811</v>
      </c>
      <c r="Z30" s="116">
        <v>1713</v>
      </c>
      <c r="AB30" s="121">
        <f t="shared" si="2"/>
        <v>6.5586951527682055E-2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1952</v>
      </c>
      <c r="Z31" s="116">
        <v>2096</v>
      </c>
      <c r="AB31" s="121">
        <f t="shared" si="2"/>
        <v>8.0251167777012022E-2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354</v>
      </c>
      <c r="Z32" s="116">
        <v>345</v>
      </c>
      <c r="AB32" s="121">
        <f t="shared" si="2"/>
        <v>1.3209280955662761E-2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837</v>
      </c>
      <c r="Z33" s="116">
        <v>847</v>
      </c>
      <c r="AB33" s="121">
        <f t="shared" si="2"/>
        <v>3.242974194042423E-2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25757</v>
      </c>
      <c r="Z34" s="124">
        <v>26118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14915</v>
      </c>
      <c r="AB37" s="136">
        <f>Z37/Z40*100</f>
        <v>82.2805759364484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3212</v>
      </c>
      <c r="AB38" s="136">
        <f>Z38/Z40*100</f>
        <v>17.71942406355161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18127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24</v>
      </c>
      <c r="W44" s="116">
        <v>23</v>
      </c>
      <c r="X44" s="116">
        <v>20</v>
      </c>
      <c r="Y44" s="116">
        <v>20</v>
      </c>
      <c r="Z44" s="116">
        <v>34</v>
      </c>
    </row>
    <row r="45" spans="19:32" x14ac:dyDescent="0.25">
      <c r="S45" s="119" t="s">
        <v>38</v>
      </c>
      <c r="T45" s="119"/>
      <c r="U45" s="116"/>
      <c r="V45" s="116">
        <v>364</v>
      </c>
      <c r="W45" s="116">
        <v>318</v>
      </c>
      <c r="X45" s="116">
        <v>305</v>
      </c>
      <c r="Y45" s="116">
        <v>316</v>
      </c>
      <c r="Z45" s="116">
        <v>321</v>
      </c>
    </row>
    <row r="46" spans="19:32" x14ac:dyDescent="0.25">
      <c r="S46" s="119" t="s">
        <v>39</v>
      </c>
      <c r="T46" s="119"/>
      <c r="U46" s="116"/>
      <c r="V46" s="116">
        <v>884</v>
      </c>
      <c r="W46" s="116">
        <v>941</v>
      </c>
      <c r="X46" s="116">
        <v>947</v>
      </c>
      <c r="Y46" s="116">
        <v>935</v>
      </c>
      <c r="Z46" s="116">
        <v>849</v>
      </c>
    </row>
    <row r="47" spans="19:32" x14ac:dyDescent="0.25">
      <c r="S47" s="119" t="s">
        <v>40</v>
      </c>
      <c r="T47" s="119"/>
      <c r="U47" s="116"/>
      <c r="V47" s="116">
        <v>2037</v>
      </c>
      <c r="W47" s="116">
        <v>1820</v>
      </c>
      <c r="X47" s="116">
        <v>1762</v>
      </c>
      <c r="Y47" s="116">
        <v>1669</v>
      </c>
      <c r="Z47" s="116">
        <v>1578</v>
      </c>
    </row>
    <row r="48" spans="19:32" x14ac:dyDescent="0.25">
      <c r="S48" s="119" t="s">
        <v>41</v>
      </c>
      <c r="T48" s="119"/>
      <c r="U48" s="116"/>
      <c r="V48" s="116">
        <v>2038</v>
      </c>
      <c r="W48" s="116">
        <v>1971</v>
      </c>
      <c r="X48" s="116">
        <v>2186</v>
      </c>
      <c r="Y48" s="116">
        <v>2112</v>
      </c>
      <c r="Z48" s="116">
        <v>2153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1455</v>
      </c>
      <c r="W49" s="116">
        <v>1439</v>
      </c>
      <c r="X49" s="116">
        <v>1503</v>
      </c>
      <c r="Y49" s="116">
        <v>1461</v>
      </c>
      <c r="Z49" s="116">
        <v>1557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Cassowary Coast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934</v>
      </c>
      <c r="W50" s="116">
        <v>1015</v>
      </c>
      <c r="X50" s="116">
        <v>1106</v>
      </c>
      <c r="Y50" s="116">
        <v>1153</v>
      </c>
      <c r="Z50" s="116">
        <v>1239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969</v>
      </c>
      <c r="W51" s="116">
        <v>1006</v>
      </c>
      <c r="X51" s="116">
        <v>1114</v>
      </c>
      <c r="Y51" s="116">
        <v>1071</v>
      </c>
      <c r="Z51" s="116">
        <v>1028</v>
      </c>
    </row>
    <row r="52" spans="1:26" ht="15" customHeight="1" x14ac:dyDescent="0.25">
      <c r="S52" s="119" t="s">
        <v>45</v>
      </c>
      <c r="T52" s="119"/>
      <c r="U52" s="116"/>
      <c r="V52" s="116">
        <v>1074</v>
      </c>
      <c r="W52" s="116">
        <v>1181</v>
      </c>
      <c r="X52" s="116">
        <v>1220</v>
      </c>
      <c r="Y52" s="116">
        <v>1107</v>
      </c>
      <c r="Z52" s="116">
        <v>1158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1090</v>
      </c>
      <c r="W53" s="116">
        <v>1190</v>
      </c>
      <c r="X53" s="116">
        <v>1191</v>
      </c>
      <c r="Y53" s="116">
        <v>1188</v>
      </c>
      <c r="Z53" s="116">
        <v>1208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1129</v>
      </c>
      <c r="W54" s="116">
        <v>1273</v>
      </c>
      <c r="X54" s="116">
        <v>1267</v>
      </c>
      <c r="Y54" s="116">
        <v>1158</v>
      </c>
      <c r="Z54" s="116">
        <v>1169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851</v>
      </c>
      <c r="W55" s="116">
        <v>959</v>
      </c>
      <c r="X55" s="116">
        <v>1050</v>
      </c>
      <c r="Y55" s="116">
        <v>1018</v>
      </c>
      <c r="Z55" s="116">
        <v>1121</v>
      </c>
    </row>
    <row r="56" spans="1:26" ht="15" customHeight="1" x14ac:dyDescent="0.25">
      <c r="S56" s="119" t="s">
        <v>49</v>
      </c>
      <c r="T56" s="119"/>
      <c r="U56" s="116"/>
      <c r="V56" s="116">
        <v>461</v>
      </c>
      <c r="W56" s="116">
        <v>509</v>
      </c>
      <c r="X56" s="116">
        <v>551</v>
      </c>
      <c r="Y56" s="116">
        <v>539</v>
      </c>
      <c r="Z56" s="116">
        <v>629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181</v>
      </c>
      <c r="W57" s="116">
        <v>215</v>
      </c>
      <c r="X57" s="116">
        <v>219</v>
      </c>
      <c r="Y57" s="116">
        <v>218</v>
      </c>
      <c r="Z57" s="116">
        <v>234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106</v>
      </c>
      <c r="W58" s="116">
        <v>118</v>
      </c>
      <c r="X58" s="116">
        <v>131</v>
      </c>
      <c r="Y58" s="116">
        <v>110</v>
      </c>
      <c r="Z58" s="116">
        <v>127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47</v>
      </c>
      <c r="W59" s="116">
        <v>49</v>
      </c>
      <c r="X59" s="116">
        <v>67</v>
      </c>
      <c r="Y59" s="116">
        <v>63</v>
      </c>
      <c r="Z59" s="116">
        <v>70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22</v>
      </c>
      <c r="W60" s="116">
        <v>29</v>
      </c>
      <c r="X60" s="116">
        <v>30</v>
      </c>
      <c r="Y60" s="116">
        <v>23</v>
      </c>
      <c r="Z60" s="116">
        <v>34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13651</v>
      </c>
      <c r="W61" s="116">
        <v>14056</v>
      </c>
      <c r="X61" s="116">
        <v>14679</v>
      </c>
      <c r="Y61" s="116">
        <v>14166</v>
      </c>
      <c r="Z61" s="116">
        <v>14502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19</v>
      </c>
      <c r="W63" s="116">
        <v>33</v>
      </c>
      <c r="X63" s="116">
        <v>29</v>
      </c>
      <c r="Y63" s="116">
        <v>30</v>
      </c>
      <c r="Z63" s="116">
        <v>32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303</v>
      </c>
      <c r="W64" s="116">
        <v>280</v>
      </c>
      <c r="X64" s="116">
        <v>311</v>
      </c>
      <c r="Y64" s="116">
        <v>316</v>
      </c>
      <c r="Z64" s="116">
        <v>328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Cassowary Coast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819</v>
      </c>
      <c r="W65" s="116">
        <v>811</v>
      </c>
      <c r="X65" s="116">
        <v>831</v>
      </c>
      <c r="Y65" s="116">
        <v>777</v>
      </c>
      <c r="Z65" s="116">
        <v>763</v>
      </c>
    </row>
    <row r="66" spans="1:26" x14ac:dyDescent="0.25">
      <c r="S66" s="119" t="s">
        <v>40</v>
      </c>
      <c r="T66" s="119"/>
      <c r="U66" s="116"/>
      <c r="V66" s="116">
        <v>1364</v>
      </c>
      <c r="W66" s="116">
        <v>1164</v>
      </c>
      <c r="X66" s="116">
        <v>1265</v>
      </c>
      <c r="Y66" s="116">
        <v>1387</v>
      </c>
      <c r="Z66" s="116">
        <v>1184</v>
      </c>
    </row>
    <row r="67" spans="1:26" x14ac:dyDescent="0.25">
      <c r="S67" s="119" t="s">
        <v>41</v>
      </c>
      <c r="T67" s="119"/>
      <c r="U67" s="116"/>
      <c r="V67" s="116">
        <v>1514</v>
      </c>
      <c r="W67" s="116">
        <v>1481</v>
      </c>
      <c r="X67" s="116">
        <v>1606</v>
      </c>
      <c r="Y67" s="116">
        <v>1571</v>
      </c>
      <c r="Z67" s="116">
        <v>1533</v>
      </c>
    </row>
    <row r="68" spans="1:26" x14ac:dyDescent="0.25">
      <c r="S68" s="119" t="s">
        <v>42</v>
      </c>
      <c r="T68" s="119"/>
      <c r="U68" s="116"/>
      <c r="V68" s="116">
        <v>968</v>
      </c>
      <c r="W68" s="116">
        <v>963</v>
      </c>
      <c r="X68" s="116">
        <v>908</v>
      </c>
      <c r="Y68" s="116">
        <v>997</v>
      </c>
      <c r="Z68" s="116">
        <v>1026</v>
      </c>
    </row>
    <row r="69" spans="1:26" x14ac:dyDescent="0.25">
      <c r="S69" s="119" t="s">
        <v>43</v>
      </c>
      <c r="T69" s="119"/>
      <c r="U69" s="116"/>
      <c r="V69" s="116">
        <v>760</v>
      </c>
      <c r="W69" s="116">
        <v>851</v>
      </c>
      <c r="X69" s="116">
        <v>865</v>
      </c>
      <c r="Y69" s="116">
        <v>890</v>
      </c>
      <c r="Z69" s="116">
        <v>897</v>
      </c>
    </row>
    <row r="70" spans="1:26" x14ac:dyDescent="0.25">
      <c r="S70" s="119" t="s">
        <v>44</v>
      </c>
      <c r="T70" s="119"/>
      <c r="U70" s="116"/>
      <c r="V70" s="116">
        <v>852</v>
      </c>
      <c r="W70" s="116">
        <v>848</v>
      </c>
      <c r="X70" s="116">
        <v>859</v>
      </c>
      <c r="Y70" s="116">
        <v>884</v>
      </c>
      <c r="Z70" s="116">
        <v>949</v>
      </c>
    </row>
    <row r="71" spans="1:26" x14ac:dyDescent="0.25">
      <c r="S71" s="119" t="s">
        <v>45</v>
      </c>
      <c r="T71" s="119"/>
      <c r="U71" s="116"/>
      <c r="V71" s="116">
        <v>1003</v>
      </c>
      <c r="W71" s="116">
        <v>1097</v>
      </c>
      <c r="X71" s="116">
        <v>1091</v>
      </c>
      <c r="Y71" s="116">
        <v>1081</v>
      </c>
      <c r="Z71" s="116">
        <v>1055</v>
      </c>
    </row>
    <row r="72" spans="1:26" x14ac:dyDescent="0.25">
      <c r="S72" s="119" t="s">
        <v>46</v>
      </c>
      <c r="T72" s="119"/>
      <c r="U72" s="116"/>
      <c r="V72" s="116">
        <v>1047</v>
      </c>
      <c r="W72" s="116">
        <v>1078</v>
      </c>
      <c r="X72" s="116">
        <v>1100</v>
      </c>
      <c r="Y72" s="116">
        <v>1124</v>
      </c>
      <c r="Z72" s="116">
        <v>1135</v>
      </c>
    </row>
    <row r="73" spans="1:26" x14ac:dyDescent="0.25">
      <c r="S73" s="119" t="s">
        <v>47</v>
      </c>
      <c r="T73" s="119"/>
      <c r="U73" s="116"/>
      <c r="V73" s="116">
        <v>938</v>
      </c>
      <c r="W73" s="116">
        <v>1052</v>
      </c>
      <c r="X73" s="116">
        <v>1099</v>
      </c>
      <c r="Y73" s="116">
        <v>1049</v>
      </c>
      <c r="Z73" s="116">
        <v>1087</v>
      </c>
    </row>
    <row r="74" spans="1:26" x14ac:dyDescent="0.25">
      <c r="S74" s="119" t="s">
        <v>48</v>
      </c>
      <c r="T74" s="119"/>
      <c r="U74" s="116"/>
      <c r="V74" s="116">
        <v>666</v>
      </c>
      <c r="W74" s="116">
        <v>705</v>
      </c>
      <c r="X74" s="116">
        <v>778</v>
      </c>
      <c r="Y74" s="116">
        <v>839</v>
      </c>
      <c r="Z74" s="116">
        <v>877</v>
      </c>
    </row>
    <row r="75" spans="1:26" x14ac:dyDescent="0.25">
      <c r="S75" s="119" t="s">
        <v>49</v>
      </c>
      <c r="T75" s="119"/>
      <c r="U75" s="116"/>
      <c r="V75" s="116">
        <v>287</v>
      </c>
      <c r="W75" s="116">
        <v>319</v>
      </c>
      <c r="X75" s="116">
        <v>337</v>
      </c>
      <c r="Y75" s="116">
        <v>372</v>
      </c>
      <c r="Z75" s="116">
        <v>431</v>
      </c>
    </row>
    <row r="76" spans="1:26" x14ac:dyDescent="0.25">
      <c r="S76" s="119" t="s">
        <v>50</v>
      </c>
      <c r="T76" s="119"/>
      <c r="U76" s="116"/>
      <c r="V76" s="116">
        <v>97</v>
      </c>
      <c r="W76" s="116">
        <v>126</v>
      </c>
      <c r="X76" s="116">
        <v>165</v>
      </c>
      <c r="Y76" s="116">
        <v>166</v>
      </c>
      <c r="Z76" s="116">
        <v>185</v>
      </c>
    </row>
    <row r="77" spans="1:26" x14ac:dyDescent="0.25">
      <c r="S77" s="119" t="s">
        <v>51</v>
      </c>
      <c r="T77" s="119"/>
      <c r="U77" s="116"/>
      <c r="V77" s="116">
        <v>57</v>
      </c>
      <c r="W77" s="116">
        <v>59</v>
      </c>
      <c r="X77" s="116">
        <v>73</v>
      </c>
      <c r="Y77" s="116">
        <v>53</v>
      </c>
      <c r="Z77" s="116">
        <v>73</v>
      </c>
    </row>
    <row r="78" spans="1:26" x14ac:dyDescent="0.25">
      <c r="S78" s="119" t="s">
        <v>52</v>
      </c>
      <c r="T78" s="119"/>
      <c r="U78" s="116"/>
      <c r="V78" s="116">
        <v>28</v>
      </c>
      <c r="W78" s="116">
        <v>33</v>
      </c>
      <c r="X78" s="116">
        <v>43</v>
      </c>
      <c r="Y78" s="116">
        <v>31</v>
      </c>
      <c r="Z78" s="116">
        <v>40</v>
      </c>
    </row>
    <row r="79" spans="1:26" x14ac:dyDescent="0.25">
      <c r="S79" s="119" t="s">
        <v>53</v>
      </c>
      <c r="T79" s="119"/>
      <c r="U79" s="116"/>
      <c r="V79" s="116">
        <v>15</v>
      </c>
      <c r="W79" s="116">
        <v>19</v>
      </c>
      <c r="X79" s="116">
        <v>28</v>
      </c>
      <c r="Y79" s="116">
        <v>23</v>
      </c>
      <c r="Z79" s="116">
        <v>33</v>
      </c>
    </row>
    <row r="80" spans="1:26" x14ac:dyDescent="0.25">
      <c r="S80" s="122" t="s">
        <v>54</v>
      </c>
      <c r="T80" s="122"/>
      <c r="U80" s="116"/>
      <c r="V80" s="116">
        <v>10749</v>
      </c>
      <c r="W80" s="116">
        <v>10919</v>
      </c>
      <c r="X80" s="116">
        <v>11414</v>
      </c>
      <c r="Y80" s="116">
        <v>11593</v>
      </c>
      <c r="Z80" s="116">
        <v>11614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6" t="str">
        <f>S1</f>
        <v>Cassowary Coast</v>
      </c>
      <c r="D83" s="146"/>
      <c r="E83" s="146"/>
      <c r="F83" s="146"/>
      <c r="G83" s="146"/>
      <c r="H83" s="49"/>
      <c r="I83" s="49"/>
      <c r="J83" s="147" t="str">
        <f>'State data for spotlight'!A1</f>
        <v>Queensland</v>
      </c>
      <c r="K83" s="147"/>
      <c r="L83" s="147"/>
      <c r="M83" s="147"/>
      <c r="N83" s="147"/>
      <c r="O83" s="147"/>
      <c r="S83" s="119" t="s">
        <v>57</v>
      </c>
      <c r="T83" s="119"/>
      <c r="U83" s="116"/>
      <c r="V83" s="116">
        <v>641</v>
      </c>
      <c r="W83" s="116">
        <v>697</v>
      </c>
      <c r="X83" s="116">
        <v>713</v>
      </c>
      <c r="Y83" s="116">
        <v>663</v>
      </c>
      <c r="Z83" s="116">
        <v>736</v>
      </c>
      <c r="AD83" s="121"/>
    </row>
    <row r="84" spans="1:30" ht="15" customHeight="1" x14ac:dyDescent="0.25">
      <c r="A84" s="48"/>
      <c r="B84" s="48"/>
      <c r="C84" s="50"/>
      <c r="D84" s="141" t="s">
        <v>0</v>
      </c>
      <c r="E84" s="141"/>
      <c r="F84" s="141" t="s">
        <v>202</v>
      </c>
      <c r="G84" s="141"/>
      <c r="H84" s="50"/>
      <c r="I84" s="50"/>
      <c r="J84" s="50"/>
      <c r="K84" s="50"/>
      <c r="L84" s="141" t="s">
        <v>0</v>
      </c>
      <c r="M84" s="141"/>
      <c r="N84" s="141" t="s">
        <v>202</v>
      </c>
      <c r="O84" s="141"/>
      <c r="S84" s="119" t="s">
        <v>58</v>
      </c>
      <c r="T84" s="119"/>
      <c r="U84" s="116"/>
      <c r="V84" s="116">
        <v>485</v>
      </c>
      <c r="W84" s="116">
        <v>503</v>
      </c>
      <c r="X84" s="116">
        <v>512</v>
      </c>
      <c r="Y84" s="116">
        <v>491</v>
      </c>
      <c r="Z84" s="116">
        <v>532</v>
      </c>
    </row>
    <row r="85" spans="1:30" ht="15" customHeight="1" x14ac:dyDescent="0.25">
      <c r="A85" s="48"/>
      <c r="B85" s="48"/>
      <c r="C85" s="62" t="s">
        <v>1</v>
      </c>
      <c r="D85" s="141" t="s">
        <v>2</v>
      </c>
      <c r="E85" s="141"/>
      <c r="F85" s="141" t="str">
        <f>"since "&amp;$V$2</f>
        <v>since 2015-16</v>
      </c>
      <c r="G85" s="141"/>
      <c r="H85" s="50"/>
      <c r="I85" s="50"/>
      <c r="J85" s="50"/>
      <c r="K85" s="62" t="s">
        <v>1</v>
      </c>
      <c r="L85" s="141" t="s">
        <v>2</v>
      </c>
      <c r="M85" s="141"/>
      <c r="N85" s="141" t="str">
        <f>"since "&amp;$V$2</f>
        <v>since 2015-16</v>
      </c>
      <c r="O85" s="141"/>
      <c r="S85" s="119" t="s">
        <v>197</v>
      </c>
      <c r="T85" s="119"/>
      <c r="U85" s="116"/>
      <c r="V85" s="116">
        <v>1340</v>
      </c>
      <c r="W85" s="116">
        <v>1387</v>
      </c>
      <c r="X85" s="116">
        <v>1445</v>
      </c>
      <c r="Y85" s="116">
        <v>1404</v>
      </c>
      <c r="Z85" s="116">
        <v>1449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26,119</v>
      </c>
      <c r="D86" s="100">
        <f t="shared" ref="D86:D91" si="4">AD4</f>
        <v>1.3818266506229859E-2</v>
      </c>
      <c r="E86" s="101">
        <f t="shared" ref="E86:E91" si="5">AD4</f>
        <v>1.3818266506229859E-2</v>
      </c>
      <c r="F86" s="100">
        <f t="shared" ref="F86:F91" si="6">AF4</f>
        <v>7.0450819672131182E-2</v>
      </c>
      <c r="G86" s="101">
        <f t="shared" ref="G86:G91" si="7">AF4</f>
        <v>7.0450819672131182E-2</v>
      </c>
      <c r="H86" s="61"/>
      <c r="I86" s="61"/>
      <c r="J86" s="142" t="str">
        <f>'State data for spotlight'!J4</f>
        <v>4,043,913</v>
      </c>
      <c r="K86" s="142"/>
      <c r="L86" s="100">
        <f>'State data for spotlight'!L4</f>
        <v>-5.435055282670076E-3</v>
      </c>
      <c r="M86" s="101">
        <f>'State data for spotlight'!L4</f>
        <v>-5.435055282670076E-3</v>
      </c>
      <c r="N86" s="100">
        <f>'State data for spotlight'!N4</f>
        <v>7.968076645100175E-2</v>
      </c>
      <c r="O86" s="101">
        <f>'State data for spotlight'!N4</f>
        <v>7.968076645100175E-2</v>
      </c>
      <c r="S86" s="119" t="s">
        <v>198</v>
      </c>
      <c r="T86" s="119"/>
      <c r="U86" s="116"/>
      <c r="V86" s="116">
        <v>314</v>
      </c>
      <c r="W86" s="116">
        <v>320</v>
      </c>
      <c r="X86" s="116">
        <v>339</v>
      </c>
      <c r="Y86" s="116">
        <v>344</v>
      </c>
      <c r="Z86" s="116">
        <v>371</v>
      </c>
    </row>
    <row r="87" spans="1:30" ht="15" customHeight="1" x14ac:dyDescent="0.25">
      <c r="A87" s="102" t="s">
        <v>4</v>
      </c>
      <c r="B87" s="51"/>
      <c r="C87" s="61" t="str">
        <f t="shared" si="3"/>
        <v>14,507</v>
      </c>
      <c r="D87" s="100">
        <f t="shared" si="4"/>
        <v>2.3999435307404449E-2</v>
      </c>
      <c r="E87" s="101">
        <f t="shared" si="5"/>
        <v>2.3999435307404449E-2</v>
      </c>
      <c r="F87" s="100">
        <f t="shared" si="6"/>
        <v>6.2706028862354435E-2</v>
      </c>
      <c r="G87" s="101">
        <f t="shared" si="7"/>
        <v>6.2706028862354435E-2</v>
      </c>
      <c r="H87" s="61"/>
      <c r="I87" s="61"/>
      <c r="J87" s="142" t="str">
        <f>'State data for spotlight'!J5</f>
        <v>2,078,086</v>
      </c>
      <c r="K87" s="142"/>
      <c r="L87" s="100">
        <f>'State data for spotlight'!L5</f>
        <v>-9.7722570444783718E-3</v>
      </c>
      <c r="M87" s="101">
        <f>'State data for spotlight'!L5</f>
        <v>-9.7722570444783718E-3</v>
      </c>
      <c r="N87" s="100">
        <f>'State data for spotlight'!N5</f>
        <v>6.0267974446456485E-2</v>
      </c>
      <c r="O87" s="101">
        <f>'State data for spotlight'!N5</f>
        <v>6.0267974446456485E-2</v>
      </c>
      <c r="S87" s="119" t="s">
        <v>199</v>
      </c>
      <c r="T87" s="119"/>
      <c r="U87" s="116"/>
      <c r="V87" s="116">
        <v>143</v>
      </c>
      <c r="W87" s="116">
        <v>151</v>
      </c>
      <c r="X87" s="116">
        <v>156</v>
      </c>
      <c r="Y87" s="116">
        <v>136</v>
      </c>
      <c r="Z87" s="116">
        <v>140</v>
      </c>
    </row>
    <row r="88" spans="1:30" ht="15" customHeight="1" x14ac:dyDescent="0.25">
      <c r="A88" s="102" t="s">
        <v>5</v>
      </c>
      <c r="B88" s="51"/>
      <c r="C88" s="61" t="str">
        <f t="shared" si="3"/>
        <v>11,615</v>
      </c>
      <c r="D88" s="100">
        <f t="shared" si="4"/>
        <v>1.8976968860520138E-3</v>
      </c>
      <c r="E88" s="101">
        <f t="shared" si="5"/>
        <v>1.8976968860520138E-3</v>
      </c>
      <c r="F88" s="100">
        <f t="shared" si="6"/>
        <v>8.0565634012466303E-2</v>
      </c>
      <c r="G88" s="101">
        <f t="shared" si="7"/>
        <v>8.0565634012466303E-2</v>
      </c>
      <c r="H88" s="61"/>
      <c r="I88" s="61"/>
      <c r="J88" s="142" t="str">
        <f>'State data for spotlight'!J6</f>
        <v>1,965,825</v>
      </c>
      <c r="K88" s="142"/>
      <c r="L88" s="100">
        <f>'State data for spotlight'!L6</f>
        <v>-8.0765919120229235E-4</v>
      </c>
      <c r="M88" s="101">
        <f>'State data for spotlight'!L6</f>
        <v>-8.0765919120229235E-4</v>
      </c>
      <c r="N88" s="100">
        <f>'State data for spotlight'!N6</f>
        <v>0.10099473592536312</v>
      </c>
      <c r="O88" s="101">
        <f>'State data for spotlight'!N6</f>
        <v>0.10099473592536312</v>
      </c>
      <c r="S88" s="119" t="s">
        <v>200</v>
      </c>
      <c r="T88" s="119"/>
      <c r="U88" s="116"/>
      <c r="V88" s="116">
        <v>237</v>
      </c>
      <c r="W88" s="116">
        <v>250</v>
      </c>
      <c r="X88" s="116">
        <v>245</v>
      </c>
      <c r="Y88" s="116">
        <v>277</v>
      </c>
      <c r="Z88" s="116">
        <v>274</v>
      </c>
    </row>
    <row r="89" spans="1:30" ht="15" customHeight="1" x14ac:dyDescent="0.25">
      <c r="A89" s="51" t="s">
        <v>6</v>
      </c>
      <c r="B89" s="51"/>
      <c r="C89" s="61" t="str">
        <f t="shared" si="3"/>
        <v>18,133</v>
      </c>
      <c r="D89" s="100">
        <f t="shared" si="4"/>
        <v>3.0694026033081245E-2</v>
      </c>
      <c r="E89" s="101">
        <f t="shared" si="5"/>
        <v>3.0694026033081245E-2</v>
      </c>
      <c r="F89" s="100">
        <f t="shared" si="6"/>
        <v>0.11704552454875872</v>
      </c>
      <c r="G89" s="101">
        <f t="shared" si="7"/>
        <v>0.11704552454875872</v>
      </c>
      <c r="H89" s="61"/>
      <c r="I89" s="61"/>
      <c r="J89" s="142" t="str">
        <f>'State data for spotlight'!J7</f>
        <v>2,876,116</v>
      </c>
      <c r="K89" s="142"/>
      <c r="L89" s="100">
        <f>'State data for spotlight'!L7</f>
        <v>1.3469152455414024E-2</v>
      </c>
      <c r="M89" s="101">
        <f>'State data for spotlight'!L7</f>
        <v>1.3469152455414024E-2</v>
      </c>
      <c r="N89" s="100">
        <f>'State data for spotlight'!N7</f>
        <v>8.3508134271230716E-2</v>
      </c>
      <c r="O89" s="101">
        <f>'State data for spotlight'!N7</f>
        <v>8.3508134271230716E-2</v>
      </c>
      <c r="S89" s="119" t="s">
        <v>201</v>
      </c>
      <c r="T89" s="119"/>
      <c r="U89" s="116"/>
      <c r="V89" s="116">
        <v>919</v>
      </c>
      <c r="W89" s="116">
        <v>992</v>
      </c>
      <c r="X89" s="116">
        <v>1024</v>
      </c>
      <c r="Y89" s="116">
        <v>1039</v>
      </c>
      <c r="Z89" s="116">
        <v>1080</v>
      </c>
    </row>
    <row r="90" spans="1:30" ht="15" customHeight="1" x14ac:dyDescent="0.25">
      <c r="A90" s="51" t="s">
        <v>100</v>
      </c>
      <c r="B90" s="51"/>
      <c r="C90" s="61" t="str">
        <f t="shared" si="3"/>
        <v>$35,853</v>
      </c>
      <c r="D90" s="100">
        <f t="shared" si="4"/>
        <v>-4.0849999999998943E-3</v>
      </c>
      <c r="E90" s="101">
        <f t="shared" si="5"/>
        <v>-4.0849999999998943E-3</v>
      </c>
      <c r="F90" s="100">
        <f t="shared" si="6"/>
        <v>1.458046222589493E-2</v>
      </c>
      <c r="G90" s="101">
        <f t="shared" si="7"/>
        <v>1.458046222589493E-2</v>
      </c>
      <c r="H90" s="61"/>
      <c r="I90" s="61"/>
      <c r="J90" s="61"/>
      <c r="K90" s="61" t="str">
        <f>'State data for spotlight'!J8</f>
        <v>$45,226</v>
      </c>
      <c r="L90" s="100">
        <f>'State data for spotlight'!L8</f>
        <v>1.6409018426646327E-3</v>
      </c>
      <c r="M90" s="101">
        <f>'State data for spotlight'!L8</f>
        <v>1.6409018426646327E-3</v>
      </c>
      <c r="N90" s="100">
        <f>'State data for spotlight'!N8</f>
        <v>6.7653739613496189E-2</v>
      </c>
      <c r="O90" s="101">
        <f>'State data for spotlight'!N8</f>
        <v>6.7653739613496189E-2</v>
      </c>
      <c r="S90" s="119" t="s">
        <v>59</v>
      </c>
      <c r="T90" s="119"/>
      <c r="U90" s="116"/>
      <c r="V90" s="116">
        <v>2213</v>
      </c>
      <c r="W90" s="116">
        <v>2031</v>
      </c>
      <c r="X90" s="116">
        <v>2004</v>
      </c>
      <c r="Y90" s="116">
        <v>2018</v>
      </c>
      <c r="Z90" s="116">
        <v>2116</v>
      </c>
    </row>
    <row r="91" spans="1:30" ht="15" customHeight="1" x14ac:dyDescent="0.25">
      <c r="A91" s="51" t="s">
        <v>7</v>
      </c>
      <c r="B91" s="51"/>
      <c r="C91" s="61" t="str">
        <f t="shared" si="3"/>
        <v>$784.3 mil</v>
      </c>
      <c r="D91" s="100">
        <f t="shared" si="4"/>
        <v>4.8989791993858889E-2</v>
      </c>
      <c r="E91" s="101">
        <f t="shared" si="5"/>
        <v>4.8989791993858889E-2</v>
      </c>
      <c r="F91" s="100">
        <f t="shared" si="6"/>
        <v>0.21295874773729784</v>
      </c>
      <c r="G91" s="101">
        <f t="shared" si="7"/>
        <v>0.21295874773729784</v>
      </c>
      <c r="H91" s="61"/>
      <c r="I91" s="61"/>
      <c r="J91" s="61"/>
      <c r="K91" s="61" t="str">
        <f>'State data for spotlight'!J9</f>
        <v>$174.8 bil</v>
      </c>
      <c r="L91" s="100">
        <f>'State data for spotlight'!L9</f>
        <v>4.1540468779463158E-2</v>
      </c>
      <c r="M91" s="101">
        <f>'State data for spotlight'!L9</f>
        <v>4.1540468779463158E-2</v>
      </c>
      <c r="N91" s="100">
        <f>'State data for spotlight'!N9</f>
        <v>0.18082674757676354</v>
      </c>
      <c r="O91" s="101">
        <f>'State data for spotlight'!N9</f>
        <v>0.18082674757676354</v>
      </c>
      <c r="S91" s="122" t="s">
        <v>54</v>
      </c>
      <c r="T91" s="122"/>
      <c r="U91" s="116"/>
      <c r="V91" s="116">
        <v>8992</v>
      </c>
      <c r="W91" s="116">
        <v>9250</v>
      </c>
      <c r="X91" s="116">
        <v>9950</v>
      </c>
      <c r="Y91" s="116">
        <v>9796</v>
      </c>
      <c r="Z91" s="116">
        <v>10154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203</v>
      </c>
      <c r="S93" s="119" t="s">
        <v>57</v>
      </c>
      <c r="T93" s="119"/>
      <c r="U93" s="116"/>
      <c r="V93" s="116">
        <v>388</v>
      </c>
      <c r="W93" s="116">
        <v>427</v>
      </c>
      <c r="X93" s="116">
        <v>473</v>
      </c>
      <c r="Y93" s="116">
        <v>467</v>
      </c>
      <c r="Z93" s="116">
        <v>496</v>
      </c>
    </row>
    <row r="94" spans="1:30" ht="15" customHeight="1" x14ac:dyDescent="0.25">
      <c r="A94" s="60" t="s">
        <v>204</v>
      </c>
      <c r="S94" s="119" t="s">
        <v>58</v>
      </c>
      <c r="T94" s="119"/>
      <c r="U94" s="116"/>
      <c r="V94" s="116">
        <v>843</v>
      </c>
      <c r="W94" s="116">
        <v>897</v>
      </c>
      <c r="X94" s="116">
        <v>934</v>
      </c>
      <c r="Y94" s="116">
        <v>943</v>
      </c>
      <c r="Z94" s="116">
        <v>991</v>
      </c>
    </row>
    <row r="95" spans="1:30" ht="15" customHeight="1" x14ac:dyDescent="0.25">
      <c r="A95" s="138" t="s">
        <v>287</v>
      </c>
      <c r="S95" s="119" t="s">
        <v>197</v>
      </c>
      <c r="T95" s="119"/>
      <c r="U95" s="116"/>
      <c r="V95" s="116">
        <v>181</v>
      </c>
      <c r="W95" s="116">
        <v>188</v>
      </c>
      <c r="X95" s="116">
        <v>200</v>
      </c>
      <c r="Y95" s="116">
        <v>224</v>
      </c>
      <c r="Z95" s="116">
        <v>224</v>
      </c>
    </row>
    <row r="96" spans="1:30" ht="15" customHeight="1" x14ac:dyDescent="0.25">
      <c r="A96" s="19" t="s">
        <v>278</v>
      </c>
      <c r="S96" s="119" t="s">
        <v>198</v>
      </c>
      <c r="T96" s="119"/>
      <c r="U96" s="116"/>
      <c r="V96" s="116">
        <v>987</v>
      </c>
      <c r="W96" s="116">
        <v>1055</v>
      </c>
      <c r="X96" s="116">
        <v>1096</v>
      </c>
      <c r="Y96" s="116">
        <v>1154</v>
      </c>
      <c r="Z96" s="116">
        <v>1168</v>
      </c>
    </row>
    <row r="97" spans="1:32" ht="15" customHeight="1" x14ac:dyDescent="0.25">
      <c r="S97" s="119" t="s">
        <v>199</v>
      </c>
      <c r="T97" s="119"/>
      <c r="U97" s="116"/>
      <c r="V97" s="116">
        <v>981</v>
      </c>
      <c r="W97" s="116">
        <v>1080</v>
      </c>
      <c r="X97" s="116">
        <v>1087</v>
      </c>
      <c r="Y97" s="116">
        <v>1068</v>
      </c>
      <c r="Z97" s="116">
        <v>1084</v>
      </c>
    </row>
    <row r="98" spans="1:32" ht="15" customHeight="1" x14ac:dyDescent="0.25">
      <c r="S98" s="119" t="s">
        <v>200</v>
      </c>
      <c r="T98" s="119"/>
      <c r="U98" s="116"/>
      <c r="V98" s="116">
        <v>682</v>
      </c>
      <c r="W98" s="116">
        <v>706</v>
      </c>
      <c r="X98" s="116">
        <v>718</v>
      </c>
      <c r="Y98" s="116">
        <v>699</v>
      </c>
      <c r="Z98" s="116">
        <v>701</v>
      </c>
    </row>
    <row r="99" spans="1:32" ht="15" customHeight="1" x14ac:dyDescent="0.25">
      <c r="S99" s="119" t="s">
        <v>201</v>
      </c>
      <c r="T99" s="119"/>
      <c r="U99" s="116"/>
      <c r="V99" s="116">
        <v>84</v>
      </c>
      <c r="W99" s="116">
        <v>84</v>
      </c>
      <c r="X99" s="116">
        <v>104</v>
      </c>
      <c r="Y99" s="116">
        <v>103</v>
      </c>
      <c r="Z99" s="116">
        <v>116</v>
      </c>
    </row>
    <row r="100" spans="1:32" ht="15" customHeight="1" x14ac:dyDescent="0.25">
      <c r="S100" s="119" t="s">
        <v>59</v>
      </c>
      <c r="T100" s="119"/>
      <c r="U100" s="116"/>
      <c r="V100" s="116">
        <v>1329</v>
      </c>
      <c r="W100" s="116">
        <v>1220</v>
      </c>
      <c r="X100" s="116">
        <v>1207</v>
      </c>
      <c r="Y100" s="116">
        <v>1225</v>
      </c>
      <c r="Z100" s="116">
        <v>1261</v>
      </c>
    </row>
    <row r="101" spans="1:32" x14ac:dyDescent="0.25">
      <c r="A101" s="20"/>
      <c r="S101" s="122" t="s">
        <v>54</v>
      </c>
      <c r="T101" s="122"/>
      <c r="U101" s="116"/>
      <c r="V101" s="116">
        <v>7236</v>
      </c>
      <c r="W101" s="116">
        <v>7390</v>
      </c>
      <c r="X101" s="116">
        <v>7852</v>
      </c>
      <c r="Y101" s="116">
        <v>7796</v>
      </c>
      <c r="Z101" s="116">
        <v>7974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205</v>
      </c>
      <c r="Z103" s="110" t="s">
        <v>282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18219</v>
      </c>
      <c r="W104" s="116">
        <v>18709</v>
      </c>
      <c r="X104" s="116">
        <v>19286</v>
      </c>
      <c r="Y104" s="116">
        <v>19267</v>
      </c>
      <c r="Z104" s="116">
        <v>19656</v>
      </c>
      <c r="AB104" s="113" t="str">
        <f>TEXT(Z104,"###,###")</f>
        <v>19,656</v>
      </c>
      <c r="AD104" s="134">
        <f>Z104/($Z$4)*100</f>
        <v>75.255561085799599</v>
      </c>
      <c r="AF104" s="113"/>
    </row>
    <row r="105" spans="1:32" x14ac:dyDescent="0.25">
      <c r="S105" s="119" t="s">
        <v>18</v>
      </c>
      <c r="T105" s="119"/>
      <c r="U105" s="116"/>
      <c r="V105" s="116">
        <v>3335</v>
      </c>
      <c r="W105" s="116">
        <v>3619</v>
      </c>
      <c r="X105" s="116">
        <v>3629</v>
      </c>
      <c r="Y105" s="116">
        <v>3620</v>
      </c>
      <c r="Z105" s="116">
        <v>3611</v>
      </c>
      <c r="AB105" s="113" t="str">
        <f>TEXT(Z105,"###,###")</f>
        <v>3,611</v>
      </c>
      <c r="AD105" s="134">
        <f>Z105/($Z$4)*100</f>
        <v>13.825184731421569</v>
      </c>
      <c r="AF105" s="113"/>
    </row>
    <row r="106" spans="1:32" x14ac:dyDescent="0.25">
      <c r="S106" s="122" t="s">
        <v>54</v>
      </c>
      <c r="T106" s="122"/>
      <c r="U106" s="124"/>
      <c r="V106" s="124">
        <v>21554</v>
      </c>
      <c r="W106" s="124">
        <v>22328</v>
      </c>
      <c r="X106" s="124">
        <v>22915</v>
      </c>
      <c r="Y106" s="124">
        <v>22887</v>
      </c>
      <c r="Z106" s="124">
        <v>23267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3688</v>
      </c>
      <c r="W108" s="116">
        <v>4292</v>
      </c>
      <c r="X108" s="116">
        <v>4709</v>
      </c>
      <c r="Y108" s="116">
        <v>4001</v>
      </c>
      <c r="Z108" s="116">
        <v>4115</v>
      </c>
      <c r="AB108" s="113" t="str">
        <f>TEXT(Z108,"###,###")</f>
        <v>4,115</v>
      </c>
      <c r="AD108" s="134">
        <f>Z108/($Z$4)*100</f>
        <v>15.75481450285233</v>
      </c>
      <c r="AF108" s="113"/>
    </row>
    <row r="109" spans="1:32" x14ac:dyDescent="0.25">
      <c r="S109" s="119" t="s">
        <v>21</v>
      </c>
      <c r="T109" s="119"/>
      <c r="U109" s="116"/>
      <c r="V109" s="116">
        <v>4270</v>
      </c>
      <c r="W109" s="116">
        <v>3974</v>
      </c>
      <c r="X109" s="116">
        <v>4000</v>
      </c>
      <c r="Y109" s="116">
        <v>4407</v>
      </c>
      <c r="Z109" s="116">
        <v>4231</v>
      </c>
      <c r="AB109" s="113" t="str">
        <f>TEXT(Z109,"###,###")</f>
        <v>4,231</v>
      </c>
      <c r="AD109" s="134">
        <f>Z109/($Z$4)*100</f>
        <v>16.198935640721317</v>
      </c>
      <c r="AF109" s="113"/>
    </row>
    <row r="110" spans="1:32" x14ac:dyDescent="0.25">
      <c r="S110" s="119" t="s">
        <v>22</v>
      </c>
      <c r="T110" s="119"/>
      <c r="U110" s="116"/>
      <c r="V110" s="116">
        <v>6642</v>
      </c>
      <c r="W110" s="116">
        <v>6272</v>
      </c>
      <c r="X110" s="116">
        <v>6459</v>
      </c>
      <c r="Y110" s="116">
        <v>5852</v>
      </c>
      <c r="Z110" s="116">
        <v>6362</v>
      </c>
      <c r="AB110" s="113" t="str">
        <f>TEXT(Z110,"###,###")</f>
        <v>6,362</v>
      </c>
      <c r="AD110" s="134">
        <f>Z110/($Z$4)*100</f>
        <v>24.357747233814464</v>
      </c>
      <c r="AF110" s="113"/>
    </row>
    <row r="111" spans="1:32" x14ac:dyDescent="0.25">
      <c r="S111" s="119" t="s">
        <v>23</v>
      </c>
      <c r="T111" s="119"/>
      <c r="U111" s="116"/>
      <c r="V111" s="116">
        <v>6950</v>
      </c>
      <c r="W111" s="116">
        <v>7790</v>
      </c>
      <c r="X111" s="116">
        <v>7743</v>
      </c>
      <c r="Y111" s="116">
        <v>8625</v>
      </c>
      <c r="Z111" s="116">
        <v>8478</v>
      </c>
      <c r="AB111" s="113" t="str">
        <f>TEXT(Z111,"###,###")</f>
        <v>8,478</v>
      </c>
      <c r="AD111" s="134">
        <f>Z111/($Z$4)*100</f>
        <v>32.459129369424552</v>
      </c>
      <c r="AF111" s="113"/>
    </row>
    <row r="112" spans="1:32" x14ac:dyDescent="0.25">
      <c r="S112" s="122" t="s">
        <v>54</v>
      </c>
      <c r="T112" s="122"/>
      <c r="U112" s="116"/>
      <c r="V112" s="116">
        <v>24400</v>
      </c>
      <c r="W112" s="116">
        <v>24975</v>
      </c>
      <c r="X112" s="116">
        <v>26094</v>
      </c>
      <c r="Y112" s="116">
        <v>25761</v>
      </c>
      <c r="Z112" s="116">
        <v>26122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42.59</v>
      </c>
      <c r="W118" s="135">
        <v>41.41</v>
      </c>
      <c r="X118" s="135">
        <v>41.53</v>
      </c>
      <c r="Y118" s="135">
        <v>41.34</v>
      </c>
      <c r="Z118" s="135">
        <v>41.88</v>
      </c>
      <c r="AB118" s="113" t="str">
        <f>TEXT(Z118,"##.0")</f>
        <v>41.9</v>
      </c>
    </row>
    <row r="120" spans="19:32" x14ac:dyDescent="0.25">
      <c r="S120" s="105" t="s">
        <v>102</v>
      </c>
      <c r="T120" s="116"/>
      <c r="U120" s="116"/>
      <c r="V120" s="116">
        <v>12900</v>
      </c>
      <c r="W120" s="116">
        <v>13152</v>
      </c>
      <c r="X120" s="116">
        <v>14094</v>
      </c>
      <c r="Y120" s="116">
        <v>14020</v>
      </c>
      <c r="Z120" s="116">
        <v>14470</v>
      </c>
      <c r="AB120" s="113" t="str">
        <f>TEXT(Z120,"###,###")</f>
        <v>14,470</v>
      </c>
    </row>
    <row r="121" spans="19:32" x14ac:dyDescent="0.25">
      <c r="S121" s="105" t="s">
        <v>103</v>
      </c>
      <c r="T121" s="116"/>
      <c r="U121" s="116"/>
      <c r="V121" s="116">
        <v>1853</v>
      </c>
      <c r="W121" s="116">
        <v>1931</v>
      </c>
      <c r="X121" s="116">
        <v>2080</v>
      </c>
      <c r="Y121" s="116">
        <v>1963</v>
      </c>
      <c r="Z121" s="116">
        <v>2007</v>
      </c>
      <c r="AB121" s="113" t="str">
        <f>TEXT(Z121,"###,###")</f>
        <v>2,007</v>
      </c>
    </row>
    <row r="122" spans="19:32" x14ac:dyDescent="0.25">
      <c r="S122" s="105" t="s">
        <v>104</v>
      </c>
      <c r="T122" s="116"/>
      <c r="U122" s="116"/>
      <c r="V122" s="116">
        <v>1474</v>
      </c>
      <c r="W122" s="116">
        <v>1557</v>
      </c>
      <c r="X122" s="116">
        <v>1624</v>
      </c>
      <c r="Y122" s="116">
        <v>1608</v>
      </c>
      <c r="Z122" s="116">
        <v>1650</v>
      </c>
      <c r="AB122" s="113" t="str">
        <f>TEXT(Z122,"###,###")</f>
        <v>1,650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14374</v>
      </c>
      <c r="W124" s="116">
        <v>14709</v>
      </c>
      <c r="X124" s="116">
        <v>15718</v>
      </c>
      <c r="Y124" s="116">
        <v>15628</v>
      </c>
      <c r="Z124" s="116">
        <v>16120</v>
      </c>
      <c r="AB124" s="113" t="str">
        <f>TEXT(Z124,"###,###")</f>
        <v>16,120</v>
      </c>
      <c r="AD124" s="131">
        <f>Z124/$Z$7*100</f>
        <v>88.898692990679976</v>
      </c>
    </row>
    <row r="125" spans="19:32" x14ac:dyDescent="0.25">
      <c r="S125" s="105" t="s">
        <v>106</v>
      </c>
      <c r="T125" s="116"/>
      <c r="U125" s="116"/>
      <c r="V125" s="116">
        <v>3327</v>
      </c>
      <c r="W125" s="116">
        <v>3488</v>
      </c>
      <c r="X125" s="116">
        <v>3704</v>
      </c>
      <c r="Y125" s="116">
        <v>3571</v>
      </c>
      <c r="Z125" s="116">
        <v>3657</v>
      </c>
      <c r="AB125" s="113" t="str">
        <f>TEXT(Z125,"###,###")</f>
        <v>3,657</v>
      </c>
      <c r="AD125" s="131">
        <f>Z125/$Z$7*100</f>
        <v>20.167650140627586</v>
      </c>
    </row>
    <row r="127" spans="19:32" x14ac:dyDescent="0.25">
      <c r="S127" s="105" t="s">
        <v>107</v>
      </c>
      <c r="T127" s="116"/>
      <c r="U127" s="116"/>
      <c r="V127" s="116">
        <v>8993</v>
      </c>
      <c r="W127" s="116">
        <v>9250</v>
      </c>
      <c r="X127" s="116">
        <v>9954</v>
      </c>
      <c r="Y127" s="116">
        <v>9795</v>
      </c>
      <c r="Z127" s="116">
        <v>10152</v>
      </c>
      <c r="AB127" s="113" t="str">
        <f>TEXT(Z127,"###,###")</f>
        <v>10,152</v>
      </c>
      <c r="AD127" s="131">
        <f>Z127/$Z$7*100</f>
        <v>55.986323278001436</v>
      </c>
    </row>
    <row r="128" spans="19:32" x14ac:dyDescent="0.25">
      <c r="S128" s="105" t="s">
        <v>108</v>
      </c>
      <c r="T128" s="116"/>
      <c r="U128" s="116"/>
      <c r="V128" s="116">
        <v>7241</v>
      </c>
      <c r="W128" s="116">
        <v>7390</v>
      </c>
      <c r="X128" s="116">
        <v>7847</v>
      </c>
      <c r="Y128" s="116">
        <v>7796</v>
      </c>
      <c r="Z128" s="116">
        <v>7978</v>
      </c>
      <c r="AB128" s="113" t="str">
        <f>TEXT(Z128,"###,###")</f>
        <v>7,978</v>
      </c>
      <c r="AD128" s="131">
        <f>Z128/$Z$7*100</f>
        <v>43.997132300226106</v>
      </c>
    </row>
    <row r="130" spans="19:20" x14ac:dyDescent="0.25">
      <c r="S130" s="105" t="s">
        <v>283</v>
      </c>
      <c r="T130" s="131">
        <v>79.799261015827497</v>
      </c>
    </row>
    <row r="131" spans="19:20" x14ac:dyDescent="0.25">
      <c r="S131" s="105" t="s">
        <v>284</v>
      </c>
      <c r="T131" s="131">
        <v>11.068218165775107</v>
      </c>
    </row>
    <row r="132" spans="19:20" x14ac:dyDescent="0.25">
      <c r="S132" s="105" t="s">
        <v>285</v>
      </c>
      <c r="T132" s="131">
        <v>9.0994319748524788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C666DAA7-5731-4AC6-8155-6573311D77C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34BE22EF-6CF7-4D28-BF23-F151EA55638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A5A90736-57DB-4703-A7C4-D717854C3A7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7723FDD0-6C0E-49EA-8D8B-4C3C9D84C8A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61819C-4CE1-4878-B685-E880F7722D60}">
  <sheetPr codeName="Sheet80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125</v>
      </c>
      <c r="T1" s="103"/>
      <c r="U1" s="103"/>
      <c r="V1" s="103"/>
      <c r="W1" s="103"/>
      <c r="X1" s="103"/>
      <c r="Y1" s="104" t="s">
        <v>220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205</v>
      </c>
      <c r="Z2" s="107" t="s">
        <v>282</v>
      </c>
      <c r="AB2" s="143" t="str">
        <f>$Z$2</f>
        <v>2019-20</v>
      </c>
      <c r="AC2" s="143"/>
      <c r="AD2" s="143"/>
      <c r="AE2" s="143"/>
      <c r="AF2" s="143"/>
    </row>
    <row r="3" spans="1:32" ht="15" customHeight="1" x14ac:dyDescent="0.25">
      <c r="A3" s="64" t="s">
        <v>281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125</v>
      </c>
      <c r="Y3" s="109" t="s">
        <v>220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9.16 Central Highlands, Queensland,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20343</v>
      </c>
      <c r="W4" s="112">
        <v>22147</v>
      </c>
      <c r="X4" s="112">
        <v>25550</v>
      </c>
      <c r="Y4" s="112">
        <v>24466</v>
      </c>
      <c r="Z4" s="112">
        <v>27069</v>
      </c>
      <c r="AB4" s="113" t="str">
        <f>TEXT(Z4,"###,###")</f>
        <v>27,069</v>
      </c>
      <c r="AD4" s="114">
        <f>Z4/Y4-1</f>
        <v>0.10639254475598792</v>
      </c>
      <c r="AF4" s="114">
        <f>Z4/V4-1</f>
        <v>0.33062970063412478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11235</v>
      </c>
      <c r="W5" s="112">
        <v>12283</v>
      </c>
      <c r="X5" s="112">
        <v>14143</v>
      </c>
      <c r="Y5" s="112">
        <v>13322</v>
      </c>
      <c r="Z5" s="112">
        <v>14855</v>
      </c>
      <c r="AB5" s="113" t="str">
        <f>TEXT(Z5,"###,###")</f>
        <v>14,855</v>
      </c>
      <c r="AD5" s="114">
        <f t="shared" ref="AD5:AD9" si="0">Z5/Y5-1</f>
        <v>0.11507281189010654</v>
      </c>
      <c r="AF5" s="114">
        <f t="shared" ref="AF5:AF9" si="1">Z5/V5-1</f>
        <v>0.32220738762794832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9107</v>
      </c>
      <c r="W6" s="112">
        <v>9864</v>
      </c>
      <c r="X6" s="112">
        <v>11407</v>
      </c>
      <c r="Y6" s="112">
        <v>11147</v>
      </c>
      <c r="Z6" s="112">
        <v>12213</v>
      </c>
      <c r="AB6" s="113" t="str">
        <f>TEXT(Z6,"###,###")</f>
        <v>12,213</v>
      </c>
      <c r="AD6" s="114">
        <f t="shared" si="0"/>
        <v>9.5631111509823175E-2</v>
      </c>
      <c r="AF6" s="114">
        <f t="shared" si="1"/>
        <v>0.34105633029537707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14209</v>
      </c>
      <c r="W7" s="112">
        <v>15122</v>
      </c>
      <c r="X7" s="112">
        <v>17334</v>
      </c>
      <c r="Y7" s="112">
        <v>16478</v>
      </c>
      <c r="Z7" s="112">
        <v>18087</v>
      </c>
      <c r="AB7" s="113" t="str">
        <f>TEXT(Z7,"###,###")</f>
        <v>18,087</v>
      </c>
      <c r="AD7" s="114">
        <f t="shared" si="0"/>
        <v>9.7645345308896792E-2</v>
      </c>
      <c r="AF7" s="114">
        <f t="shared" si="1"/>
        <v>0.27292561052853825</v>
      </c>
    </row>
    <row r="8" spans="1:32" ht="17.25" customHeight="1" x14ac:dyDescent="0.25">
      <c r="A8" s="68" t="s">
        <v>13</v>
      </c>
      <c r="B8" s="69"/>
      <c r="C8" s="31"/>
      <c r="D8" s="70" t="str">
        <f>AB4</f>
        <v>27,069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18,087</v>
      </c>
      <c r="P8" s="71"/>
      <c r="S8" s="111" t="s">
        <v>86</v>
      </c>
      <c r="T8" s="112"/>
      <c r="U8" s="112"/>
      <c r="V8" s="112">
        <v>50346</v>
      </c>
      <c r="W8" s="112">
        <v>48511.96</v>
      </c>
      <c r="X8" s="112">
        <v>50260</v>
      </c>
      <c r="Y8" s="112">
        <v>51615.040000000001</v>
      </c>
      <c r="Z8" s="112">
        <v>49390.26</v>
      </c>
      <c r="AB8" s="113" t="str">
        <f>TEXT(Z8,"$###,###")</f>
        <v>$49,390</v>
      </c>
      <c r="AD8" s="114">
        <f t="shared" si="0"/>
        <v>-4.3103328022219833E-2</v>
      </c>
      <c r="AF8" s="114">
        <f t="shared" si="1"/>
        <v>-1.8983434632344087E-2</v>
      </c>
    </row>
    <row r="9" spans="1:32" x14ac:dyDescent="0.25">
      <c r="A9" s="32" t="s">
        <v>15</v>
      </c>
      <c r="B9" s="75"/>
      <c r="C9" s="76"/>
      <c r="D9" s="77">
        <f>AD104</f>
        <v>78.905759355720562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55.614529772764968</v>
      </c>
      <c r="P9" s="78" t="s">
        <v>87</v>
      </c>
      <c r="S9" s="111" t="s">
        <v>7</v>
      </c>
      <c r="T9" s="112"/>
      <c r="U9" s="112"/>
      <c r="V9" s="112">
        <v>991499225</v>
      </c>
      <c r="W9" s="112">
        <v>1046034216</v>
      </c>
      <c r="X9" s="112">
        <v>1199567801</v>
      </c>
      <c r="Y9" s="112">
        <v>1168440580</v>
      </c>
      <c r="Z9" s="112">
        <v>1297765053</v>
      </c>
      <c r="AB9" s="113" t="str">
        <f>TEXT(Z9/1000000,"$#,###.0")&amp;" mil"</f>
        <v>$1,297.8 mil</v>
      </c>
      <c r="AD9" s="114">
        <f t="shared" si="0"/>
        <v>0.11068125774953819</v>
      </c>
      <c r="AF9" s="114">
        <f t="shared" si="1"/>
        <v>0.30889164638530109</v>
      </c>
    </row>
    <row r="10" spans="1:32" x14ac:dyDescent="0.25">
      <c r="A10" s="32" t="s">
        <v>18</v>
      </c>
      <c r="B10" s="75"/>
      <c r="C10" s="76"/>
      <c r="D10" s="77">
        <f>AD105</f>
        <v>11.426354870885515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44.368883728644882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82.584176480344993</v>
      </c>
      <c r="P11" s="78" t="s">
        <v>87</v>
      </c>
      <c r="S11" s="111" t="s">
        <v>30</v>
      </c>
      <c r="T11" s="116"/>
      <c r="U11" s="116"/>
      <c r="V11" s="116">
        <v>18373</v>
      </c>
      <c r="W11" s="116">
        <v>19874</v>
      </c>
      <c r="X11" s="116">
        <v>22321</v>
      </c>
      <c r="Y11" s="116">
        <v>21913</v>
      </c>
      <c r="Z11" s="116">
        <v>23923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8.4314701166583745</v>
      </c>
      <c r="P12" s="78" t="s">
        <v>87</v>
      </c>
      <c r="S12" s="111" t="s">
        <v>31</v>
      </c>
      <c r="T12" s="116"/>
      <c r="U12" s="116"/>
      <c r="V12" s="116">
        <v>1973</v>
      </c>
      <c r="W12" s="116">
        <v>2273</v>
      </c>
      <c r="X12" s="116">
        <v>3232</v>
      </c>
      <c r="Y12" s="116">
        <v>2553</v>
      </c>
      <c r="Z12" s="116">
        <v>3151</v>
      </c>
    </row>
    <row r="13" spans="1:32" ht="15" customHeight="1" x14ac:dyDescent="0.25">
      <c r="A13" s="32" t="s">
        <v>20</v>
      </c>
      <c r="B13" s="76"/>
      <c r="C13" s="76"/>
      <c r="D13" s="77">
        <f>AD108</f>
        <v>14.008644574975063</v>
      </c>
      <c r="E13" s="78" t="s">
        <v>87</v>
      </c>
      <c r="F13" s="26"/>
      <c r="G13" s="144" t="s">
        <v>286</v>
      </c>
      <c r="H13" s="145"/>
      <c r="I13" s="145"/>
      <c r="J13" s="145"/>
      <c r="K13" s="145"/>
      <c r="L13" s="145"/>
      <c r="M13" s="85"/>
      <c r="N13" s="76"/>
      <c r="O13" s="77">
        <f>T132</f>
        <v>8.9677669044064796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15.423547231150023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39.5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21.740736636004286</v>
      </c>
      <c r="E15" s="78" t="s">
        <v>87</v>
      </c>
      <c r="F15" s="26"/>
      <c r="G15" s="35" t="s">
        <v>279</v>
      </c>
      <c r="H15" s="76"/>
      <c r="I15" s="76"/>
      <c r="J15" s="76"/>
      <c r="K15" s="86"/>
      <c r="L15" s="76"/>
      <c r="M15" s="76"/>
      <c r="N15" s="76"/>
      <c r="O15" s="77">
        <f>AB38</f>
        <v>18.415961974244183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2075</v>
      </c>
      <c r="Z15" s="116">
        <v>2877</v>
      </c>
      <c r="AB15" s="121">
        <f t="shared" ref="AB15:AB34" si="2">IF(Z15="np",0,Z15/$Z$34)</f>
        <v>0.10628394103956555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38.967084118364184</v>
      </c>
      <c r="E16" s="89" t="s">
        <v>87</v>
      </c>
      <c r="F16" s="26"/>
      <c r="G16" s="90" t="s">
        <v>280</v>
      </c>
      <c r="H16" s="37"/>
      <c r="I16" s="37"/>
      <c r="J16" s="37"/>
      <c r="K16" s="38"/>
      <c r="L16" s="37"/>
      <c r="M16" s="37"/>
      <c r="N16" s="37"/>
      <c r="O16" s="88">
        <f>AB37</f>
        <v>81.584038025755817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2602</v>
      </c>
      <c r="Z16" s="116">
        <v>2838</v>
      </c>
      <c r="AB16" s="121">
        <f t="shared" si="2"/>
        <v>0.1048431785437216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832</v>
      </c>
      <c r="Z17" s="116">
        <v>827</v>
      </c>
      <c r="AB17" s="121">
        <f t="shared" si="2"/>
        <v>3.0551553437511543E-2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198</v>
      </c>
      <c r="Z18" s="116">
        <v>240</v>
      </c>
      <c r="AB18" s="121">
        <f t="shared" si="2"/>
        <v>8.8662307436551038E-3</v>
      </c>
    </row>
    <row r="19" spans="1:28" x14ac:dyDescent="0.25">
      <c r="A19" s="67" t="str">
        <f>$S$1&amp;" ("&amp;$V$2&amp;" to "&amp;$Z$2&amp;")"</f>
        <v>Central Highlands (2015-16 to 2019-20)</v>
      </c>
      <c r="B19" s="67"/>
      <c r="C19" s="67"/>
      <c r="D19" s="67"/>
      <c r="E19" s="67"/>
      <c r="F19" s="67"/>
      <c r="G19" s="67" t="str">
        <f>$S$1&amp;" ("&amp;$V$2&amp;" to "&amp;$Z$2&amp;")"</f>
        <v>Central Highlands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1639</v>
      </c>
      <c r="Z19" s="116">
        <v>1863</v>
      </c>
      <c r="AB19" s="121">
        <f t="shared" si="2"/>
        <v>6.8824116147622738E-2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842</v>
      </c>
      <c r="Z20" s="116">
        <v>883</v>
      </c>
      <c r="AB20" s="121">
        <f t="shared" si="2"/>
        <v>3.2620340611031071E-2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2114</v>
      </c>
      <c r="Z21" s="116">
        <v>2095</v>
      </c>
      <c r="AB21" s="121">
        <f t="shared" si="2"/>
        <v>7.7394805866489336E-2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2022</v>
      </c>
      <c r="Z22" s="116">
        <v>2060</v>
      </c>
      <c r="AB22" s="121">
        <f t="shared" si="2"/>
        <v>7.6101813883039646E-2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756</v>
      </c>
      <c r="Z23" s="116">
        <v>765</v>
      </c>
      <c r="AB23" s="121">
        <f t="shared" si="2"/>
        <v>2.8261110495400643E-2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66</v>
      </c>
      <c r="Z24" s="116">
        <v>76</v>
      </c>
      <c r="AB24" s="121">
        <f t="shared" si="2"/>
        <v>2.8076397354907827E-3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390</v>
      </c>
      <c r="Z25" s="116">
        <v>421</v>
      </c>
      <c r="AB25" s="121">
        <f t="shared" si="2"/>
        <v>1.5552846429494994E-2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826</v>
      </c>
      <c r="Z26" s="116">
        <v>703</v>
      </c>
      <c r="AB26" s="121">
        <f t="shared" si="2"/>
        <v>2.597066755328974E-2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1207</v>
      </c>
      <c r="Z27" s="116">
        <v>1200</v>
      </c>
      <c r="AB27" s="121">
        <f t="shared" si="2"/>
        <v>4.4331153718275521E-2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2577</v>
      </c>
      <c r="Z28" s="116">
        <v>3201</v>
      </c>
      <c r="AB28" s="121">
        <f t="shared" si="2"/>
        <v>0.11825335254349995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976</v>
      </c>
      <c r="Z29" s="116">
        <v>969</v>
      </c>
      <c r="AB29" s="121">
        <f t="shared" si="2"/>
        <v>3.579740662750748E-2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1544</v>
      </c>
      <c r="Z30" s="116">
        <v>1638</v>
      </c>
      <c r="AB30" s="121">
        <f t="shared" si="2"/>
        <v>6.0512024825446084E-2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1277</v>
      </c>
      <c r="Z31" s="116">
        <v>1308</v>
      </c>
      <c r="AB31" s="121">
        <f t="shared" si="2"/>
        <v>4.8320957552920311E-2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106</v>
      </c>
      <c r="Z32" s="116">
        <v>134</v>
      </c>
      <c r="AB32" s="121">
        <f t="shared" si="2"/>
        <v>4.9503121652074329E-3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1100</v>
      </c>
      <c r="Z33" s="116">
        <v>1388</v>
      </c>
      <c r="AB33" s="121">
        <f t="shared" si="2"/>
        <v>5.1276367800805349E-2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24471</v>
      </c>
      <c r="Z34" s="124">
        <v>27069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14761</v>
      </c>
      <c r="AB37" s="136">
        <f>Z37/Z40*100</f>
        <v>81.584038025755817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3332</v>
      </c>
      <c r="AB38" s="136">
        <f>Z38/Z40*100</f>
        <v>18.415961974244183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18093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18</v>
      </c>
      <c r="W44" s="116">
        <v>19</v>
      </c>
      <c r="X44" s="116">
        <v>34</v>
      </c>
      <c r="Y44" s="116">
        <v>37</v>
      </c>
      <c r="Z44" s="116">
        <v>53</v>
      </c>
    </row>
    <row r="45" spans="19:32" x14ac:dyDescent="0.25">
      <c r="S45" s="119" t="s">
        <v>38</v>
      </c>
      <c r="T45" s="119"/>
      <c r="U45" s="116"/>
      <c r="V45" s="116">
        <v>293</v>
      </c>
      <c r="W45" s="116">
        <v>360</v>
      </c>
      <c r="X45" s="116">
        <v>435</v>
      </c>
      <c r="Y45" s="116">
        <v>415</v>
      </c>
      <c r="Z45" s="116">
        <v>409</v>
      </c>
    </row>
    <row r="46" spans="19:32" x14ac:dyDescent="0.25">
      <c r="S46" s="119" t="s">
        <v>39</v>
      </c>
      <c r="T46" s="119"/>
      <c r="U46" s="116"/>
      <c r="V46" s="116">
        <v>665</v>
      </c>
      <c r="W46" s="116">
        <v>756</v>
      </c>
      <c r="X46" s="116">
        <v>858</v>
      </c>
      <c r="Y46" s="116">
        <v>862</v>
      </c>
      <c r="Z46" s="116">
        <v>1013</v>
      </c>
    </row>
    <row r="47" spans="19:32" x14ac:dyDescent="0.25">
      <c r="S47" s="119" t="s">
        <v>40</v>
      </c>
      <c r="T47" s="119"/>
      <c r="U47" s="116"/>
      <c r="V47" s="116">
        <v>1091</v>
      </c>
      <c r="W47" s="116">
        <v>1200</v>
      </c>
      <c r="X47" s="116">
        <v>1327</v>
      </c>
      <c r="Y47" s="116">
        <v>1190</v>
      </c>
      <c r="Z47" s="116">
        <v>1374</v>
      </c>
    </row>
    <row r="48" spans="19:32" x14ac:dyDescent="0.25">
      <c r="S48" s="119" t="s">
        <v>41</v>
      </c>
      <c r="T48" s="119"/>
      <c r="U48" s="116"/>
      <c r="V48" s="116">
        <v>1453</v>
      </c>
      <c r="W48" s="116">
        <v>1567</v>
      </c>
      <c r="X48" s="116">
        <v>1940</v>
      </c>
      <c r="Y48" s="116">
        <v>1862</v>
      </c>
      <c r="Z48" s="116">
        <v>2111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1538</v>
      </c>
      <c r="W49" s="116">
        <v>1605</v>
      </c>
      <c r="X49" s="116">
        <v>1694</v>
      </c>
      <c r="Y49" s="116">
        <v>1543</v>
      </c>
      <c r="Z49" s="116">
        <v>1753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Central Highlands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1209</v>
      </c>
      <c r="W50" s="116">
        <v>1434</v>
      </c>
      <c r="X50" s="116">
        <v>1605</v>
      </c>
      <c r="Y50" s="116">
        <v>1569</v>
      </c>
      <c r="Z50" s="116">
        <v>1596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1241</v>
      </c>
      <c r="W51" s="116">
        <v>1236</v>
      </c>
      <c r="X51" s="116">
        <v>1326</v>
      </c>
      <c r="Y51" s="116">
        <v>1262</v>
      </c>
      <c r="Z51" s="116">
        <v>1346</v>
      </c>
    </row>
    <row r="52" spans="1:26" ht="15" customHeight="1" x14ac:dyDescent="0.25">
      <c r="S52" s="119" t="s">
        <v>45</v>
      </c>
      <c r="T52" s="119"/>
      <c r="U52" s="116"/>
      <c r="V52" s="116">
        <v>1116</v>
      </c>
      <c r="W52" s="116">
        <v>1187</v>
      </c>
      <c r="X52" s="116">
        <v>1367</v>
      </c>
      <c r="Y52" s="116">
        <v>1323</v>
      </c>
      <c r="Z52" s="116">
        <v>1389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992</v>
      </c>
      <c r="W53" s="116">
        <v>1029</v>
      </c>
      <c r="X53" s="116">
        <v>1142</v>
      </c>
      <c r="Y53" s="116">
        <v>1056</v>
      </c>
      <c r="Z53" s="116">
        <v>1187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793</v>
      </c>
      <c r="W54" s="116">
        <v>916</v>
      </c>
      <c r="X54" s="116">
        <v>1076</v>
      </c>
      <c r="Y54" s="116">
        <v>1010</v>
      </c>
      <c r="Z54" s="116">
        <v>1092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475</v>
      </c>
      <c r="W55" s="116">
        <v>547</v>
      </c>
      <c r="X55" s="116">
        <v>752</v>
      </c>
      <c r="Y55" s="116">
        <v>694</v>
      </c>
      <c r="Z55" s="116">
        <v>864</v>
      </c>
    </row>
    <row r="56" spans="1:26" ht="15" customHeight="1" x14ac:dyDescent="0.25">
      <c r="S56" s="119" t="s">
        <v>49</v>
      </c>
      <c r="T56" s="119"/>
      <c r="U56" s="116"/>
      <c r="V56" s="116">
        <v>209</v>
      </c>
      <c r="W56" s="116">
        <v>240</v>
      </c>
      <c r="X56" s="116">
        <v>315</v>
      </c>
      <c r="Y56" s="116">
        <v>300</v>
      </c>
      <c r="Z56" s="116">
        <v>384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81</v>
      </c>
      <c r="W57" s="116">
        <v>118</v>
      </c>
      <c r="X57" s="116">
        <v>171</v>
      </c>
      <c r="Y57" s="116">
        <v>128</v>
      </c>
      <c r="Z57" s="116">
        <v>145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34</v>
      </c>
      <c r="W58" s="116">
        <v>43</v>
      </c>
      <c r="X58" s="116">
        <v>67</v>
      </c>
      <c r="Y58" s="116">
        <v>58</v>
      </c>
      <c r="Z58" s="116">
        <v>88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14</v>
      </c>
      <c r="W59" s="116">
        <v>20</v>
      </c>
      <c r="X59" s="116">
        <v>30</v>
      </c>
      <c r="Y59" s="116">
        <v>16</v>
      </c>
      <c r="Z59" s="116">
        <v>31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3</v>
      </c>
      <c r="W60" s="116">
        <v>9</v>
      </c>
      <c r="X60" s="116">
        <v>9</v>
      </c>
      <c r="Y60" s="116">
        <v>12</v>
      </c>
      <c r="Z60" s="116">
        <v>17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11235</v>
      </c>
      <c r="W61" s="116">
        <v>12283</v>
      </c>
      <c r="X61" s="116">
        <v>14143</v>
      </c>
      <c r="Y61" s="116">
        <v>13324</v>
      </c>
      <c r="Z61" s="116">
        <v>14854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36</v>
      </c>
      <c r="W63" s="116">
        <v>45</v>
      </c>
      <c r="X63" s="116">
        <v>51</v>
      </c>
      <c r="Y63" s="116">
        <v>34</v>
      </c>
      <c r="Z63" s="116">
        <v>56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318</v>
      </c>
      <c r="W64" s="116">
        <v>330</v>
      </c>
      <c r="X64" s="116">
        <v>430</v>
      </c>
      <c r="Y64" s="116">
        <v>462</v>
      </c>
      <c r="Z64" s="116">
        <v>432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Central Highlands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596</v>
      </c>
      <c r="W65" s="116">
        <v>687</v>
      </c>
      <c r="X65" s="116">
        <v>735</v>
      </c>
      <c r="Y65" s="116">
        <v>773</v>
      </c>
      <c r="Z65" s="116">
        <v>883</v>
      </c>
    </row>
    <row r="66" spans="1:26" x14ac:dyDescent="0.25">
      <c r="S66" s="119" t="s">
        <v>40</v>
      </c>
      <c r="T66" s="119"/>
      <c r="U66" s="116"/>
      <c r="V66" s="116">
        <v>1000</v>
      </c>
      <c r="W66" s="116">
        <v>1000</v>
      </c>
      <c r="X66" s="116">
        <v>1065</v>
      </c>
      <c r="Y66" s="116">
        <v>1057</v>
      </c>
      <c r="Z66" s="116">
        <v>1205</v>
      </c>
    </row>
    <row r="67" spans="1:26" x14ac:dyDescent="0.25">
      <c r="S67" s="119" t="s">
        <v>41</v>
      </c>
      <c r="T67" s="119"/>
      <c r="U67" s="116"/>
      <c r="V67" s="116">
        <v>1177</v>
      </c>
      <c r="W67" s="116">
        <v>1234</v>
      </c>
      <c r="X67" s="116">
        <v>1527</v>
      </c>
      <c r="Y67" s="116">
        <v>1464</v>
      </c>
      <c r="Z67" s="116">
        <v>1687</v>
      </c>
    </row>
    <row r="68" spans="1:26" x14ac:dyDescent="0.25">
      <c r="S68" s="119" t="s">
        <v>42</v>
      </c>
      <c r="T68" s="119"/>
      <c r="U68" s="116"/>
      <c r="V68" s="116">
        <v>1250</v>
      </c>
      <c r="W68" s="116">
        <v>1298</v>
      </c>
      <c r="X68" s="116">
        <v>1408</v>
      </c>
      <c r="Y68" s="116">
        <v>1354</v>
      </c>
      <c r="Z68" s="116">
        <v>1449</v>
      </c>
    </row>
    <row r="69" spans="1:26" x14ac:dyDescent="0.25">
      <c r="S69" s="119" t="s">
        <v>43</v>
      </c>
      <c r="T69" s="119"/>
      <c r="U69" s="116"/>
      <c r="V69" s="116">
        <v>1005</v>
      </c>
      <c r="W69" s="116">
        <v>1117</v>
      </c>
      <c r="X69" s="116">
        <v>1250</v>
      </c>
      <c r="Y69" s="116">
        <v>1292</v>
      </c>
      <c r="Z69" s="116">
        <v>1343</v>
      </c>
    </row>
    <row r="70" spans="1:26" x14ac:dyDescent="0.25">
      <c r="S70" s="119" t="s">
        <v>44</v>
      </c>
      <c r="T70" s="119"/>
      <c r="U70" s="116"/>
      <c r="V70" s="116">
        <v>939</v>
      </c>
      <c r="W70" s="116">
        <v>996</v>
      </c>
      <c r="X70" s="116">
        <v>1133</v>
      </c>
      <c r="Y70" s="116">
        <v>1097</v>
      </c>
      <c r="Z70" s="116">
        <v>1206</v>
      </c>
    </row>
    <row r="71" spans="1:26" x14ac:dyDescent="0.25">
      <c r="S71" s="119" t="s">
        <v>45</v>
      </c>
      <c r="T71" s="119"/>
      <c r="U71" s="116"/>
      <c r="V71" s="116">
        <v>882</v>
      </c>
      <c r="W71" s="116">
        <v>982</v>
      </c>
      <c r="X71" s="116">
        <v>1159</v>
      </c>
      <c r="Y71" s="116">
        <v>1102</v>
      </c>
      <c r="Z71" s="116">
        <v>1154</v>
      </c>
    </row>
    <row r="72" spans="1:26" x14ac:dyDescent="0.25">
      <c r="S72" s="119" t="s">
        <v>46</v>
      </c>
      <c r="T72" s="119"/>
      <c r="U72" s="116"/>
      <c r="V72" s="116">
        <v>793</v>
      </c>
      <c r="W72" s="116">
        <v>855</v>
      </c>
      <c r="X72" s="116">
        <v>932</v>
      </c>
      <c r="Y72" s="116">
        <v>897</v>
      </c>
      <c r="Z72" s="116">
        <v>927</v>
      </c>
    </row>
    <row r="73" spans="1:26" x14ac:dyDescent="0.25">
      <c r="S73" s="119" t="s">
        <v>47</v>
      </c>
      <c r="T73" s="119"/>
      <c r="U73" s="116"/>
      <c r="V73" s="116">
        <v>595</v>
      </c>
      <c r="W73" s="116">
        <v>705</v>
      </c>
      <c r="X73" s="116">
        <v>875</v>
      </c>
      <c r="Y73" s="116">
        <v>833</v>
      </c>
      <c r="Z73" s="116">
        <v>927</v>
      </c>
    </row>
    <row r="74" spans="1:26" x14ac:dyDescent="0.25">
      <c r="S74" s="119" t="s">
        <v>48</v>
      </c>
      <c r="T74" s="119"/>
      <c r="U74" s="116"/>
      <c r="V74" s="116">
        <v>298</v>
      </c>
      <c r="W74" s="116">
        <v>346</v>
      </c>
      <c r="X74" s="116">
        <v>439</v>
      </c>
      <c r="Y74" s="116">
        <v>442</v>
      </c>
      <c r="Z74" s="116">
        <v>526</v>
      </c>
    </row>
    <row r="75" spans="1:26" x14ac:dyDescent="0.25">
      <c r="S75" s="119" t="s">
        <v>49</v>
      </c>
      <c r="T75" s="119"/>
      <c r="U75" s="116"/>
      <c r="V75" s="116">
        <v>137</v>
      </c>
      <c r="W75" s="116">
        <v>158</v>
      </c>
      <c r="X75" s="116">
        <v>217</v>
      </c>
      <c r="Y75" s="116">
        <v>208</v>
      </c>
      <c r="Z75" s="116">
        <v>227</v>
      </c>
    </row>
    <row r="76" spans="1:26" x14ac:dyDescent="0.25">
      <c r="S76" s="119" t="s">
        <v>50</v>
      </c>
      <c r="T76" s="119"/>
      <c r="U76" s="116"/>
      <c r="V76" s="116">
        <v>45</v>
      </c>
      <c r="W76" s="116">
        <v>59</v>
      </c>
      <c r="X76" s="116">
        <v>99</v>
      </c>
      <c r="Y76" s="116">
        <v>69</v>
      </c>
      <c r="Z76" s="116">
        <v>111</v>
      </c>
    </row>
    <row r="77" spans="1:26" x14ac:dyDescent="0.25">
      <c r="S77" s="119" t="s">
        <v>51</v>
      </c>
      <c r="T77" s="119"/>
      <c r="U77" s="116"/>
      <c r="V77" s="116">
        <v>19</v>
      </c>
      <c r="W77" s="116">
        <v>23</v>
      </c>
      <c r="X77" s="116">
        <v>42</v>
      </c>
      <c r="Y77" s="116">
        <v>30</v>
      </c>
      <c r="Z77" s="116">
        <v>50</v>
      </c>
    </row>
    <row r="78" spans="1:26" x14ac:dyDescent="0.25">
      <c r="S78" s="119" t="s">
        <v>52</v>
      </c>
      <c r="T78" s="119"/>
      <c r="U78" s="116"/>
      <c r="V78" s="116">
        <v>17</v>
      </c>
      <c r="W78" s="116">
        <v>20</v>
      </c>
      <c r="X78" s="116">
        <v>25</v>
      </c>
      <c r="Y78" s="116">
        <v>12</v>
      </c>
      <c r="Z78" s="116">
        <v>22</v>
      </c>
    </row>
    <row r="79" spans="1:26" x14ac:dyDescent="0.25">
      <c r="S79" s="119" t="s">
        <v>53</v>
      </c>
      <c r="T79" s="119"/>
      <c r="U79" s="116"/>
      <c r="V79" s="116">
        <v>6</v>
      </c>
      <c r="W79" s="116">
        <v>6</v>
      </c>
      <c r="X79" s="116">
        <v>17</v>
      </c>
      <c r="Y79" s="116">
        <v>15</v>
      </c>
      <c r="Z79" s="116">
        <v>14</v>
      </c>
    </row>
    <row r="80" spans="1:26" x14ac:dyDescent="0.25">
      <c r="S80" s="122" t="s">
        <v>54</v>
      </c>
      <c r="T80" s="122"/>
      <c r="U80" s="116"/>
      <c r="V80" s="116">
        <v>9107</v>
      </c>
      <c r="W80" s="116">
        <v>9864</v>
      </c>
      <c r="X80" s="116">
        <v>11407</v>
      </c>
      <c r="Y80" s="116">
        <v>11141</v>
      </c>
      <c r="Z80" s="116">
        <v>12214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6" t="str">
        <f>S1</f>
        <v>Central Highlands</v>
      </c>
      <c r="D83" s="146"/>
      <c r="E83" s="146"/>
      <c r="F83" s="146"/>
      <c r="G83" s="146"/>
      <c r="H83" s="49"/>
      <c r="I83" s="49"/>
      <c r="J83" s="147" t="str">
        <f>'State data for spotlight'!A1</f>
        <v>Queensland</v>
      </c>
      <c r="K83" s="147"/>
      <c r="L83" s="147"/>
      <c r="M83" s="147"/>
      <c r="N83" s="147"/>
      <c r="O83" s="147"/>
      <c r="S83" s="119" t="s">
        <v>57</v>
      </c>
      <c r="T83" s="119"/>
      <c r="U83" s="116"/>
      <c r="V83" s="116">
        <v>507</v>
      </c>
      <c r="W83" s="116">
        <v>513</v>
      </c>
      <c r="X83" s="116">
        <v>636</v>
      </c>
      <c r="Y83" s="116">
        <v>601</v>
      </c>
      <c r="Z83" s="116">
        <v>682</v>
      </c>
      <c r="AD83" s="121"/>
    </row>
    <row r="84" spans="1:30" ht="15" customHeight="1" x14ac:dyDescent="0.25">
      <c r="A84" s="48"/>
      <c r="B84" s="48"/>
      <c r="C84" s="50"/>
      <c r="D84" s="141" t="s">
        <v>0</v>
      </c>
      <c r="E84" s="141"/>
      <c r="F84" s="141" t="s">
        <v>202</v>
      </c>
      <c r="G84" s="141"/>
      <c r="H84" s="50"/>
      <c r="I84" s="50"/>
      <c r="J84" s="50"/>
      <c r="K84" s="50"/>
      <c r="L84" s="141" t="s">
        <v>0</v>
      </c>
      <c r="M84" s="141"/>
      <c r="N84" s="141" t="s">
        <v>202</v>
      </c>
      <c r="O84" s="141"/>
      <c r="S84" s="119" t="s">
        <v>58</v>
      </c>
      <c r="T84" s="119"/>
      <c r="U84" s="116"/>
      <c r="V84" s="116">
        <v>519</v>
      </c>
      <c r="W84" s="116">
        <v>544</v>
      </c>
      <c r="X84" s="116">
        <v>586</v>
      </c>
      <c r="Y84" s="116">
        <v>554</v>
      </c>
      <c r="Z84" s="116">
        <v>550</v>
      </c>
    </row>
    <row r="85" spans="1:30" ht="15" customHeight="1" x14ac:dyDescent="0.25">
      <c r="A85" s="48"/>
      <c r="B85" s="48"/>
      <c r="C85" s="62" t="s">
        <v>1</v>
      </c>
      <c r="D85" s="141" t="s">
        <v>2</v>
      </c>
      <c r="E85" s="141"/>
      <c r="F85" s="141" t="str">
        <f>"since "&amp;$V$2</f>
        <v>since 2015-16</v>
      </c>
      <c r="G85" s="141"/>
      <c r="H85" s="50"/>
      <c r="I85" s="50"/>
      <c r="J85" s="50"/>
      <c r="K85" s="62" t="s">
        <v>1</v>
      </c>
      <c r="L85" s="141" t="s">
        <v>2</v>
      </c>
      <c r="M85" s="141"/>
      <c r="N85" s="141" t="str">
        <f>"since "&amp;$V$2</f>
        <v>since 2015-16</v>
      </c>
      <c r="O85" s="141"/>
      <c r="S85" s="119" t="s">
        <v>197</v>
      </c>
      <c r="T85" s="119"/>
      <c r="U85" s="116"/>
      <c r="V85" s="116">
        <v>1960</v>
      </c>
      <c r="W85" s="116">
        <v>1983</v>
      </c>
      <c r="X85" s="116">
        <v>2097</v>
      </c>
      <c r="Y85" s="116">
        <v>2080</v>
      </c>
      <c r="Z85" s="116">
        <v>2162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27,069</v>
      </c>
      <c r="D86" s="100">
        <f t="shared" ref="D86:D91" si="4">AD4</f>
        <v>0.10639254475598792</v>
      </c>
      <c r="E86" s="101">
        <f t="shared" ref="E86:E91" si="5">AD4</f>
        <v>0.10639254475598792</v>
      </c>
      <c r="F86" s="100">
        <f t="shared" ref="F86:F91" si="6">AF4</f>
        <v>0.33062970063412478</v>
      </c>
      <c r="G86" s="101">
        <f t="shared" ref="G86:G91" si="7">AF4</f>
        <v>0.33062970063412478</v>
      </c>
      <c r="H86" s="61"/>
      <c r="I86" s="61"/>
      <c r="J86" s="142" t="str">
        <f>'State data for spotlight'!J4</f>
        <v>4,043,913</v>
      </c>
      <c r="K86" s="142"/>
      <c r="L86" s="100">
        <f>'State data for spotlight'!L4</f>
        <v>-5.435055282670076E-3</v>
      </c>
      <c r="M86" s="101">
        <f>'State data for spotlight'!L4</f>
        <v>-5.435055282670076E-3</v>
      </c>
      <c r="N86" s="100">
        <f>'State data for spotlight'!N4</f>
        <v>7.968076645100175E-2</v>
      </c>
      <c r="O86" s="101">
        <f>'State data for spotlight'!N4</f>
        <v>7.968076645100175E-2</v>
      </c>
      <c r="S86" s="119" t="s">
        <v>198</v>
      </c>
      <c r="T86" s="119"/>
      <c r="U86" s="116"/>
      <c r="V86" s="116">
        <v>171</v>
      </c>
      <c r="W86" s="116">
        <v>200</v>
      </c>
      <c r="X86" s="116">
        <v>211</v>
      </c>
      <c r="Y86" s="116">
        <v>198</v>
      </c>
      <c r="Z86" s="116">
        <v>214</v>
      </c>
    </row>
    <row r="87" spans="1:30" ht="15" customHeight="1" x14ac:dyDescent="0.25">
      <c r="A87" s="102" t="s">
        <v>4</v>
      </c>
      <c r="B87" s="51"/>
      <c r="C87" s="61" t="str">
        <f t="shared" si="3"/>
        <v>14,855</v>
      </c>
      <c r="D87" s="100">
        <f t="shared" si="4"/>
        <v>0.11507281189010654</v>
      </c>
      <c r="E87" s="101">
        <f t="shared" si="5"/>
        <v>0.11507281189010654</v>
      </c>
      <c r="F87" s="100">
        <f t="shared" si="6"/>
        <v>0.32220738762794832</v>
      </c>
      <c r="G87" s="101">
        <f t="shared" si="7"/>
        <v>0.32220738762794832</v>
      </c>
      <c r="H87" s="61"/>
      <c r="I87" s="61"/>
      <c r="J87" s="142" t="str">
        <f>'State data for spotlight'!J5</f>
        <v>2,078,086</v>
      </c>
      <c r="K87" s="142"/>
      <c r="L87" s="100">
        <f>'State data for spotlight'!L5</f>
        <v>-9.7722570444783718E-3</v>
      </c>
      <c r="M87" s="101">
        <f>'State data for spotlight'!L5</f>
        <v>-9.7722570444783718E-3</v>
      </c>
      <c r="N87" s="100">
        <f>'State data for spotlight'!N5</f>
        <v>6.0267974446456485E-2</v>
      </c>
      <c r="O87" s="101">
        <f>'State data for spotlight'!N5</f>
        <v>6.0267974446456485E-2</v>
      </c>
      <c r="S87" s="119" t="s">
        <v>199</v>
      </c>
      <c r="T87" s="119"/>
      <c r="U87" s="116"/>
      <c r="V87" s="116">
        <v>140</v>
      </c>
      <c r="W87" s="116">
        <v>157</v>
      </c>
      <c r="X87" s="116">
        <v>156</v>
      </c>
      <c r="Y87" s="116">
        <v>164</v>
      </c>
      <c r="Z87" s="116">
        <v>167</v>
      </c>
    </row>
    <row r="88" spans="1:30" ht="15" customHeight="1" x14ac:dyDescent="0.25">
      <c r="A88" s="102" t="s">
        <v>5</v>
      </c>
      <c r="B88" s="51"/>
      <c r="C88" s="61" t="str">
        <f t="shared" si="3"/>
        <v>12,213</v>
      </c>
      <c r="D88" s="100">
        <f t="shared" si="4"/>
        <v>9.5631111509823175E-2</v>
      </c>
      <c r="E88" s="101">
        <f t="shared" si="5"/>
        <v>9.5631111509823175E-2</v>
      </c>
      <c r="F88" s="100">
        <f t="shared" si="6"/>
        <v>0.34105633029537707</v>
      </c>
      <c r="G88" s="101">
        <f t="shared" si="7"/>
        <v>0.34105633029537707</v>
      </c>
      <c r="H88" s="61"/>
      <c r="I88" s="61"/>
      <c r="J88" s="142" t="str">
        <f>'State data for spotlight'!J6</f>
        <v>1,965,825</v>
      </c>
      <c r="K88" s="142"/>
      <c r="L88" s="100">
        <f>'State data for spotlight'!L6</f>
        <v>-8.0765919120229235E-4</v>
      </c>
      <c r="M88" s="101">
        <f>'State data for spotlight'!L6</f>
        <v>-8.0765919120229235E-4</v>
      </c>
      <c r="N88" s="100">
        <f>'State data for spotlight'!N6</f>
        <v>0.10099473592536312</v>
      </c>
      <c r="O88" s="101">
        <f>'State data for spotlight'!N6</f>
        <v>0.10099473592536312</v>
      </c>
      <c r="S88" s="119" t="s">
        <v>200</v>
      </c>
      <c r="T88" s="119"/>
      <c r="U88" s="116"/>
      <c r="V88" s="116">
        <v>191</v>
      </c>
      <c r="W88" s="116">
        <v>203</v>
      </c>
      <c r="X88" s="116">
        <v>241</v>
      </c>
      <c r="Y88" s="116">
        <v>234</v>
      </c>
      <c r="Z88" s="116">
        <v>250</v>
      </c>
    </row>
    <row r="89" spans="1:30" ht="15" customHeight="1" x14ac:dyDescent="0.25">
      <c r="A89" s="51" t="s">
        <v>6</v>
      </c>
      <c r="B89" s="51"/>
      <c r="C89" s="61" t="str">
        <f t="shared" si="3"/>
        <v>18,087</v>
      </c>
      <c r="D89" s="100">
        <f t="shared" si="4"/>
        <v>9.7645345308896792E-2</v>
      </c>
      <c r="E89" s="101">
        <f t="shared" si="5"/>
        <v>9.7645345308896792E-2</v>
      </c>
      <c r="F89" s="100">
        <f t="shared" si="6"/>
        <v>0.27292561052853825</v>
      </c>
      <c r="G89" s="101">
        <f t="shared" si="7"/>
        <v>0.27292561052853825</v>
      </c>
      <c r="H89" s="61"/>
      <c r="I89" s="61"/>
      <c r="J89" s="142" t="str">
        <f>'State data for spotlight'!J7</f>
        <v>2,876,116</v>
      </c>
      <c r="K89" s="142"/>
      <c r="L89" s="100">
        <f>'State data for spotlight'!L7</f>
        <v>1.3469152455414024E-2</v>
      </c>
      <c r="M89" s="101">
        <f>'State data for spotlight'!L7</f>
        <v>1.3469152455414024E-2</v>
      </c>
      <c r="N89" s="100">
        <f>'State data for spotlight'!N7</f>
        <v>8.3508134271230716E-2</v>
      </c>
      <c r="O89" s="101">
        <f>'State data for spotlight'!N7</f>
        <v>8.3508134271230716E-2</v>
      </c>
      <c r="S89" s="119" t="s">
        <v>201</v>
      </c>
      <c r="T89" s="119"/>
      <c r="U89" s="116"/>
      <c r="V89" s="116">
        <v>1989</v>
      </c>
      <c r="W89" s="116">
        <v>2065</v>
      </c>
      <c r="X89" s="116">
        <v>2282</v>
      </c>
      <c r="Y89" s="116">
        <v>2247</v>
      </c>
      <c r="Z89" s="116">
        <v>2243</v>
      </c>
    </row>
    <row r="90" spans="1:30" ht="15" customHeight="1" x14ac:dyDescent="0.25">
      <c r="A90" s="51" t="s">
        <v>100</v>
      </c>
      <c r="B90" s="51"/>
      <c r="C90" s="61" t="str">
        <f t="shared" si="3"/>
        <v>$49,390</v>
      </c>
      <c r="D90" s="100">
        <f t="shared" si="4"/>
        <v>-4.3103328022219833E-2</v>
      </c>
      <c r="E90" s="101">
        <f t="shared" si="5"/>
        <v>-4.3103328022219833E-2</v>
      </c>
      <c r="F90" s="100">
        <f t="shared" si="6"/>
        <v>-1.8983434632344087E-2</v>
      </c>
      <c r="G90" s="101">
        <f t="shared" si="7"/>
        <v>-1.8983434632344087E-2</v>
      </c>
      <c r="H90" s="61"/>
      <c r="I90" s="61"/>
      <c r="J90" s="61"/>
      <c r="K90" s="61" t="str">
        <f>'State data for spotlight'!J8</f>
        <v>$45,226</v>
      </c>
      <c r="L90" s="100">
        <f>'State data for spotlight'!L8</f>
        <v>1.6409018426646327E-3</v>
      </c>
      <c r="M90" s="101">
        <f>'State data for spotlight'!L8</f>
        <v>1.6409018426646327E-3</v>
      </c>
      <c r="N90" s="100">
        <f>'State data for spotlight'!N8</f>
        <v>6.7653739613496189E-2</v>
      </c>
      <c r="O90" s="101">
        <f>'State data for spotlight'!N8</f>
        <v>6.7653739613496189E-2</v>
      </c>
      <c r="S90" s="119" t="s">
        <v>59</v>
      </c>
      <c r="T90" s="119"/>
      <c r="U90" s="116"/>
      <c r="V90" s="116">
        <v>888</v>
      </c>
      <c r="W90" s="116">
        <v>967</v>
      </c>
      <c r="X90" s="116">
        <v>1218</v>
      </c>
      <c r="Y90" s="116">
        <v>1185</v>
      </c>
      <c r="Z90" s="116">
        <v>1295</v>
      </c>
    </row>
    <row r="91" spans="1:30" ht="15" customHeight="1" x14ac:dyDescent="0.25">
      <c r="A91" s="51" t="s">
        <v>7</v>
      </c>
      <c r="B91" s="51"/>
      <c r="C91" s="61" t="str">
        <f t="shared" si="3"/>
        <v>$1,297.8 mil</v>
      </c>
      <c r="D91" s="100">
        <f t="shared" si="4"/>
        <v>0.11068125774953819</v>
      </c>
      <c r="E91" s="101">
        <f t="shared" si="5"/>
        <v>0.11068125774953819</v>
      </c>
      <c r="F91" s="100">
        <f t="shared" si="6"/>
        <v>0.30889164638530109</v>
      </c>
      <c r="G91" s="101">
        <f t="shared" si="7"/>
        <v>0.30889164638530109</v>
      </c>
      <c r="H91" s="61"/>
      <c r="I91" s="61"/>
      <c r="J91" s="61"/>
      <c r="K91" s="61" t="str">
        <f>'State data for spotlight'!J9</f>
        <v>$174.8 bil</v>
      </c>
      <c r="L91" s="100">
        <f>'State data for spotlight'!L9</f>
        <v>4.1540468779463158E-2</v>
      </c>
      <c r="M91" s="101">
        <f>'State data for spotlight'!L9</f>
        <v>4.1540468779463158E-2</v>
      </c>
      <c r="N91" s="100">
        <f>'State data for spotlight'!N9</f>
        <v>0.18082674757676354</v>
      </c>
      <c r="O91" s="101">
        <f>'State data for spotlight'!N9</f>
        <v>0.18082674757676354</v>
      </c>
      <c r="S91" s="122" t="s">
        <v>54</v>
      </c>
      <c r="T91" s="122"/>
      <c r="U91" s="116"/>
      <c r="V91" s="116">
        <v>7906</v>
      </c>
      <c r="W91" s="116">
        <v>8481</v>
      </c>
      <c r="X91" s="116">
        <v>9723</v>
      </c>
      <c r="Y91" s="116">
        <v>9133</v>
      </c>
      <c r="Z91" s="116">
        <v>10061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203</v>
      </c>
      <c r="S93" s="119" t="s">
        <v>57</v>
      </c>
      <c r="T93" s="119"/>
      <c r="U93" s="116"/>
      <c r="V93" s="116">
        <v>344</v>
      </c>
      <c r="W93" s="116">
        <v>390</v>
      </c>
      <c r="X93" s="116">
        <v>446</v>
      </c>
      <c r="Y93" s="116">
        <v>455</v>
      </c>
      <c r="Z93" s="116">
        <v>501</v>
      </c>
    </row>
    <row r="94" spans="1:30" ht="15" customHeight="1" x14ac:dyDescent="0.25">
      <c r="A94" s="60" t="s">
        <v>204</v>
      </c>
      <c r="S94" s="119" t="s">
        <v>58</v>
      </c>
      <c r="T94" s="119"/>
      <c r="U94" s="116"/>
      <c r="V94" s="116">
        <v>896</v>
      </c>
      <c r="W94" s="116">
        <v>922</v>
      </c>
      <c r="X94" s="116">
        <v>1008</v>
      </c>
      <c r="Y94" s="116">
        <v>980</v>
      </c>
      <c r="Z94" s="116">
        <v>1053</v>
      </c>
    </row>
    <row r="95" spans="1:30" ht="15" customHeight="1" x14ac:dyDescent="0.25">
      <c r="A95" s="138" t="s">
        <v>287</v>
      </c>
      <c r="S95" s="119" t="s">
        <v>197</v>
      </c>
      <c r="T95" s="119"/>
      <c r="U95" s="116"/>
      <c r="V95" s="116">
        <v>226</v>
      </c>
      <c r="W95" s="116">
        <v>265</v>
      </c>
      <c r="X95" s="116">
        <v>293</v>
      </c>
      <c r="Y95" s="116">
        <v>288</v>
      </c>
      <c r="Z95" s="116">
        <v>280</v>
      </c>
    </row>
    <row r="96" spans="1:30" ht="15" customHeight="1" x14ac:dyDescent="0.25">
      <c r="A96" s="19" t="s">
        <v>278</v>
      </c>
      <c r="S96" s="119" t="s">
        <v>198</v>
      </c>
      <c r="T96" s="119"/>
      <c r="U96" s="116"/>
      <c r="V96" s="116">
        <v>703</v>
      </c>
      <c r="W96" s="116">
        <v>756</v>
      </c>
      <c r="X96" s="116">
        <v>858</v>
      </c>
      <c r="Y96" s="116">
        <v>919</v>
      </c>
      <c r="Z96" s="116">
        <v>894</v>
      </c>
    </row>
    <row r="97" spans="1:32" ht="15" customHeight="1" x14ac:dyDescent="0.25">
      <c r="S97" s="119" t="s">
        <v>199</v>
      </c>
      <c r="T97" s="119"/>
      <c r="U97" s="116"/>
      <c r="V97" s="116">
        <v>1114</v>
      </c>
      <c r="W97" s="116">
        <v>1237</v>
      </c>
      <c r="X97" s="116">
        <v>1362</v>
      </c>
      <c r="Y97" s="116">
        <v>1295</v>
      </c>
      <c r="Z97" s="116">
        <v>1346</v>
      </c>
    </row>
    <row r="98" spans="1:32" ht="15" customHeight="1" x14ac:dyDescent="0.25">
      <c r="S98" s="119" t="s">
        <v>200</v>
      </c>
      <c r="T98" s="119"/>
      <c r="U98" s="116"/>
      <c r="V98" s="116">
        <v>701</v>
      </c>
      <c r="W98" s="116">
        <v>734</v>
      </c>
      <c r="X98" s="116">
        <v>786</v>
      </c>
      <c r="Y98" s="116">
        <v>797</v>
      </c>
      <c r="Z98" s="116">
        <v>844</v>
      </c>
    </row>
    <row r="99" spans="1:32" ht="15" customHeight="1" x14ac:dyDescent="0.25">
      <c r="S99" s="119" t="s">
        <v>201</v>
      </c>
      <c r="T99" s="119"/>
      <c r="U99" s="116"/>
      <c r="V99" s="116">
        <v>216</v>
      </c>
      <c r="W99" s="116">
        <v>248</v>
      </c>
      <c r="X99" s="116">
        <v>340</v>
      </c>
      <c r="Y99" s="116">
        <v>362</v>
      </c>
      <c r="Z99" s="116">
        <v>401</v>
      </c>
    </row>
    <row r="100" spans="1:32" ht="15" customHeight="1" x14ac:dyDescent="0.25">
      <c r="S100" s="119" t="s">
        <v>59</v>
      </c>
      <c r="T100" s="119"/>
      <c r="U100" s="116"/>
      <c r="V100" s="116">
        <v>697</v>
      </c>
      <c r="W100" s="116">
        <v>721</v>
      </c>
      <c r="X100" s="116">
        <v>920</v>
      </c>
      <c r="Y100" s="116">
        <v>921</v>
      </c>
      <c r="Z100" s="116">
        <v>1020</v>
      </c>
    </row>
    <row r="101" spans="1:32" x14ac:dyDescent="0.25">
      <c r="A101" s="20"/>
      <c r="S101" s="122" t="s">
        <v>54</v>
      </c>
      <c r="T101" s="122"/>
      <c r="U101" s="116"/>
      <c r="V101" s="116">
        <v>6301</v>
      </c>
      <c r="W101" s="116">
        <v>6641</v>
      </c>
      <c r="X101" s="116">
        <v>7611</v>
      </c>
      <c r="Y101" s="116">
        <v>7346</v>
      </c>
      <c r="Z101" s="116">
        <v>8025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205</v>
      </c>
      <c r="Z103" s="110" t="s">
        <v>282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15539</v>
      </c>
      <c r="W104" s="116">
        <v>17326</v>
      </c>
      <c r="X104" s="116">
        <v>19760</v>
      </c>
      <c r="Y104" s="116">
        <v>19299</v>
      </c>
      <c r="Z104" s="116">
        <v>21359</v>
      </c>
      <c r="AB104" s="113" t="str">
        <f>TEXT(Z104,"###,###")</f>
        <v>21,359</v>
      </c>
      <c r="AD104" s="134">
        <f>Z104/($Z$4)*100</f>
        <v>78.905759355720562</v>
      </c>
      <c r="AF104" s="113"/>
    </row>
    <row r="105" spans="1:32" x14ac:dyDescent="0.25">
      <c r="S105" s="119" t="s">
        <v>18</v>
      </c>
      <c r="T105" s="119"/>
      <c r="U105" s="116"/>
      <c r="V105" s="116">
        <v>2906</v>
      </c>
      <c r="W105" s="116">
        <v>2970</v>
      </c>
      <c r="X105" s="116">
        <v>3032</v>
      </c>
      <c r="Y105" s="116">
        <v>3030</v>
      </c>
      <c r="Z105" s="116">
        <v>3093</v>
      </c>
      <c r="AB105" s="113" t="str">
        <f>TEXT(Z105,"###,###")</f>
        <v>3,093</v>
      </c>
      <c r="AD105" s="134">
        <f>Z105/($Z$4)*100</f>
        <v>11.426354870885515</v>
      </c>
      <c r="AF105" s="113"/>
    </row>
    <row r="106" spans="1:32" x14ac:dyDescent="0.25">
      <c r="S106" s="122" t="s">
        <v>54</v>
      </c>
      <c r="T106" s="122"/>
      <c r="U106" s="124"/>
      <c r="V106" s="124">
        <v>18445</v>
      </c>
      <c r="W106" s="124">
        <v>20296</v>
      </c>
      <c r="X106" s="124">
        <v>22792</v>
      </c>
      <c r="Y106" s="124">
        <v>22329</v>
      </c>
      <c r="Z106" s="124">
        <v>24452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2527</v>
      </c>
      <c r="W108" s="116">
        <v>2992</v>
      </c>
      <c r="X108" s="116">
        <v>3900</v>
      </c>
      <c r="Y108" s="116">
        <v>3249</v>
      </c>
      <c r="Z108" s="116">
        <v>3792</v>
      </c>
      <c r="AB108" s="113" t="str">
        <f>TEXT(Z108,"###,###")</f>
        <v>3,792</v>
      </c>
      <c r="AD108" s="134">
        <f>Z108/($Z$4)*100</f>
        <v>14.008644574975063</v>
      </c>
      <c r="AF108" s="113"/>
    </row>
    <row r="109" spans="1:32" x14ac:dyDescent="0.25">
      <c r="S109" s="119" t="s">
        <v>21</v>
      </c>
      <c r="T109" s="119"/>
      <c r="U109" s="116"/>
      <c r="V109" s="116">
        <v>3158</v>
      </c>
      <c r="W109" s="116">
        <v>3850</v>
      </c>
      <c r="X109" s="116">
        <v>4383</v>
      </c>
      <c r="Y109" s="116">
        <v>3844</v>
      </c>
      <c r="Z109" s="116">
        <v>4175</v>
      </c>
      <c r="AB109" s="113" t="str">
        <f>TEXT(Z109,"###,###")</f>
        <v>4,175</v>
      </c>
      <c r="AD109" s="134">
        <f>Z109/($Z$4)*100</f>
        <v>15.423547231150023</v>
      </c>
      <c r="AF109" s="113"/>
    </row>
    <row r="110" spans="1:32" x14ac:dyDescent="0.25">
      <c r="S110" s="119" t="s">
        <v>22</v>
      </c>
      <c r="T110" s="119"/>
      <c r="U110" s="116"/>
      <c r="V110" s="116">
        <v>4067</v>
      </c>
      <c r="W110" s="116">
        <v>4364</v>
      </c>
      <c r="X110" s="116">
        <v>4668</v>
      </c>
      <c r="Y110" s="116">
        <v>5092</v>
      </c>
      <c r="Z110" s="116">
        <v>5885</v>
      </c>
      <c r="AB110" s="113" t="str">
        <f>TEXT(Z110,"###,###")</f>
        <v>5,885</v>
      </c>
      <c r="AD110" s="134">
        <f>Z110/($Z$4)*100</f>
        <v>21.740736636004286</v>
      </c>
      <c r="AF110" s="113"/>
    </row>
    <row r="111" spans="1:32" x14ac:dyDescent="0.25">
      <c r="S111" s="119" t="s">
        <v>23</v>
      </c>
      <c r="T111" s="119"/>
      <c r="U111" s="116"/>
      <c r="V111" s="116">
        <v>8689</v>
      </c>
      <c r="W111" s="116">
        <v>9090</v>
      </c>
      <c r="X111" s="116">
        <v>9843</v>
      </c>
      <c r="Y111" s="116">
        <v>10146</v>
      </c>
      <c r="Z111" s="116">
        <v>10548</v>
      </c>
      <c r="AB111" s="113" t="str">
        <f>TEXT(Z111,"###,###")</f>
        <v>10,548</v>
      </c>
      <c r="AD111" s="134">
        <f>Z111/($Z$4)*100</f>
        <v>38.967084118364184</v>
      </c>
      <c r="AF111" s="113"/>
    </row>
    <row r="112" spans="1:32" x14ac:dyDescent="0.25">
      <c r="S112" s="122" t="s">
        <v>54</v>
      </c>
      <c r="T112" s="122"/>
      <c r="U112" s="116"/>
      <c r="V112" s="116">
        <v>20343</v>
      </c>
      <c r="W112" s="116">
        <v>22147</v>
      </c>
      <c r="X112" s="116">
        <v>25550</v>
      </c>
      <c r="Y112" s="116">
        <v>24470</v>
      </c>
      <c r="Z112" s="116">
        <v>27071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41.68</v>
      </c>
      <c r="W118" s="135">
        <v>38.99</v>
      </c>
      <c r="X118" s="135">
        <v>39.549999999999997</v>
      </c>
      <c r="Y118" s="135">
        <v>39.159999999999997</v>
      </c>
      <c r="Z118" s="135">
        <v>39.479999999999997</v>
      </c>
      <c r="AB118" s="113" t="str">
        <f>TEXT(Z118,"##.0")</f>
        <v>39.5</v>
      </c>
    </row>
    <row r="120" spans="19:32" x14ac:dyDescent="0.25">
      <c r="S120" s="105" t="s">
        <v>102</v>
      </c>
      <c r="T120" s="116"/>
      <c r="U120" s="116"/>
      <c r="V120" s="116">
        <v>12239</v>
      </c>
      <c r="W120" s="116">
        <v>12849</v>
      </c>
      <c r="X120" s="116">
        <v>14105</v>
      </c>
      <c r="Y120" s="116">
        <v>13920</v>
      </c>
      <c r="Z120" s="116">
        <v>14937</v>
      </c>
      <c r="AB120" s="113" t="str">
        <f>TEXT(Z120,"###,###")</f>
        <v>14,937</v>
      </c>
    </row>
    <row r="121" spans="19:32" x14ac:dyDescent="0.25">
      <c r="S121" s="105" t="s">
        <v>103</v>
      </c>
      <c r="T121" s="116"/>
      <c r="U121" s="116"/>
      <c r="V121" s="116">
        <v>806</v>
      </c>
      <c r="W121" s="116">
        <v>1018</v>
      </c>
      <c r="X121" s="116">
        <v>1594</v>
      </c>
      <c r="Y121" s="116">
        <v>1127</v>
      </c>
      <c r="Z121" s="116">
        <v>1525</v>
      </c>
      <c r="AB121" s="113" t="str">
        <f>TEXT(Z121,"###,###")</f>
        <v>1,525</v>
      </c>
    </row>
    <row r="122" spans="19:32" x14ac:dyDescent="0.25">
      <c r="S122" s="105" t="s">
        <v>104</v>
      </c>
      <c r="T122" s="116"/>
      <c r="U122" s="116"/>
      <c r="V122" s="116">
        <v>1167</v>
      </c>
      <c r="W122" s="116">
        <v>1255</v>
      </c>
      <c r="X122" s="116">
        <v>1632</v>
      </c>
      <c r="Y122" s="116">
        <v>1427</v>
      </c>
      <c r="Z122" s="116">
        <v>1622</v>
      </c>
      <c r="AB122" s="113" t="str">
        <f>TEXT(Z122,"###,###")</f>
        <v>1,622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13406</v>
      </c>
      <c r="W124" s="116">
        <v>14104</v>
      </c>
      <c r="X124" s="116">
        <v>15737</v>
      </c>
      <c r="Y124" s="116">
        <v>15347</v>
      </c>
      <c r="Z124" s="116">
        <v>16559</v>
      </c>
      <c r="AB124" s="113" t="str">
        <f>TEXT(Z124,"###,###")</f>
        <v>16,559</v>
      </c>
      <c r="AD124" s="131">
        <f>Z124/$Z$7*100</f>
        <v>91.551943384751482</v>
      </c>
    </row>
    <row r="125" spans="19:32" x14ac:dyDescent="0.25">
      <c r="S125" s="105" t="s">
        <v>106</v>
      </c>
      <c r="T125" s="116"/>
      <c r="U125" s="116"/>
      <c r="V125" s="116">
        <v>1973</v>
      </c>
      <c r="W125" s="116">
        <v>2273</v>
      </c>
      <c r="X125" s="116">
        <v>3226</v>
      </c>
      <c r="Y125" s="116">
        <v>2554</v>
      </c>
      <c r="Z125" s="116">
        <v>3147</v>
      </c>
      <c r="AB125" s="113" t="str">
        <f>TEXT(Z125,"###,###")</f>
        <v>3,147</v>
      </c>
      <c r="AD125" s="131">
        <f>Z125/$Z$7*100</f>
        <v>17.399237021064852</v>
      </c>
    </row>
    <row r="127" spans="19:32" x14ac:dyDescent="0.25">
      <c r="S127" s="105" t="s">
        <v>107</v>
      </c>
      <c r="T127" s="116"/>
      <c r="U127" s="116"/>
      <c r="V127" s="116">
        <v>7904</v>
      </c>
      <c r="W127" s="116">
        <v>8481</v>
      </c>
      <c r="X127" s="116">
        <v>9722</v>
      </c>
      <c r="Y127" s="116">
        <v>9128</v>
      </c>
      <c r="Z127" s="116">
        <v>10059</v>
      </c>
      <c r="AB127" s="113" t="str">
        <f>TEXT(Z127,"###,###")</f>
        <v>10,059</v>
      </c>
      <c r="AD127" s="131">
        <f>Z127/$Z$7*100</f>
        <v>55.614529772764968</v>
      </c>
    </row>
    <row r="128" spans="19:32" x14ac:dyDescent="0.25">
      <c r="S128" s="105" t="s">
        <v>108</v>
      </c>
      <c r="T128" s="116"/>
      <c r="U128" s="116"/>
      <c r="V128" s="116">
        <v>6301</v>
      </c>
      <c r="W128" s="116">
        <v>6641</v>
      </c>
      <c r="X128" s="116">
        <v>7612</v>
      </c>
      <c r="Y128" s="116">
        <v>7345</v>
      </c>
      <c r="Z128" s="116">
        <v>8025</v>
      </c>
      <c r="AB128" s="113" t="str">
        <f>TEXT(Z128,"###,###")</f>
        <v>8,025</v>
      </c>
      <c r="AD128" s="131">
        <f>Z128/$Z$7*100</f>
        <v>44.368883728644882</v>
      </c>
    </row>
    <row r="130" spans="19:20" x14ac:dyDescent="0.25">
      <c r="S130" s="105" t="s">
        <v>283</v>
      </c>
      <c r="T130" s="131">
        <v>82.584176480344993</v>
      </c>
    </row>
    <row r="131" spans="19:20" x14ac:dyDescent="0.25">
      <c r="S131" s="105" t="s">
        <v>284</v>
      </c>
      <c r="T131" s="131">
        <v>8.4314701166583745</v>
      </c>
    </row>
    <row r="132" spans="19:20" x14ac:dyDescent="0.25">
      <c r="S132" s="105" t="s">
        <v>285</v>
      </c>
      <c r="T132" s="131">
        <v>8.9677669044064796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B238BF93-A798-4A05-A79C-209727CC425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F89C4325-7395-4D4A-948F-94B9A8C5007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ADA60A6E-257B-46F7-A3A0-C625EF77151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6A20A942-945E-4F6C-8311-613DFCDEA84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9C9818-AC6B-4B90-B73D-58CA1BB8E301}">
  <sheetPr codeName="Sheet81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126</v>
      </c>
      <c r="T1" s="103"/>
      <c r="U1" s="103"/>
      <c r="V1" s="103"/>
      <c r="W1" s="103"/>
      <c r="X1" s="103"/>
      <c r="Y1" s="104" t="s">
        <v>221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205</v>
      </c>
      <c r="Z2" s="107" t="s">
        <v>282</v>
      </c>
      <c r="AB2" s="143" t="str">
        <f>$Z$2</f>
        <v>2019-20</v>
      </c>
      <c r="AC2" s="143"/>
      <c r="AD2" s="143"/>
      <c r="AE2" s="143"/>
      <c r="AF2" s="143"/>
    </row>
    <row r="3" spans="1:32" ht="15" customHeight="1" x14ac:dyDescent="0.25">
      <c r="A3" s="64" t="s">
        <v>281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126</v>
      </c>
      <c r="Y3" s="109" t="s">
        <v>221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9.17 Charters Towers, Queensland,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6582</v>
      </c>
      <c r="W4" s="112">
        <v>7324</v>
      </c>
      <c r="X4" s="112">
        <v>8428</v>
      </c>
      <c r="Y4" s="112">
        <v>7846</v>
      </c>
      <c r="Z4" s="112">
        <v>8560</v>
      </c>
      <c r="AB4" s="113" t="str">
        <f>TEXT(Z4,"###,###")</f>
        <v>8,560</v>
      </c>
      <c r="AD4" s="114">
        <f>Z4/Y4-1</f>
        <v>9.1001784348712755E-2</v>
      </c>
      <c r="AF4" s="114">
        <f>Z4/V4-1</f>
        <v>0.30051656031601337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3431</v>
      </c>
      <c r="W5" s="112">
        <v>3825</v>
      </c>
      <c r="X5" s="112">
        <v>4344</v>
      </c>
      <c r="Y5" s="112">
        <v>4034</v>
      </c>
      <c r="Z5" s="112">
        <v>4436</v>
      </c>
      <c r="AB5" s="113" t="str">
        <f>TEXT(Z5,"###,###")</f>
        <v>4,436</v>
      </c>
      <c r="AD5" s="114">
        <f t="shared" ref="AD5:AD9" si="0">Z5/Y5-1</f>
        <v>9.9652949925632228E-2</v>
      </c>
      <c r="AF5" s="114">
        <f t="shared" ref="AF5:AF9" si="1">Z5/V5-1</f>
        <v>0.29291751675896238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3153</v>
      </c>
      <c r="W6" s="112">
        <v>3499</v>
      </c>
      <c r="X6" s="112">
        <v>4088</v>
      </c>
      <c r="Y6" s="112">
        <v>3813</v>
      </c>
      <c r="Z6" s="112">
        <v>4126</v>
      </c>
      <c r="AB6" s="113" t="str">
        <f>TEXT(Z6,"###,###")</f>
        <v>4,126</v>
      </c>
      <c r="AD6" s="114">
        <f t="shared" si="0"/>
        <v>8.2087595069499031E-2</v>
      </c>
      <c r="AF6" s="114">
        <f t="shared" si="1"/>
        <v>0.3085949888994608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4794</v>
      </c>
      <c r="W7" s="112">
        <v>5135</v>
      </c>
      <c r="X7" s="112">
        <v>5926</v>
      </c>
      <c r="Y7" s="112">
        <v>5481</v>
      </c>
      <c r="Z7" s="112">
        <v>6009</v>
      </c>
      <c r="AB7" s="113" t="str">
        <f>TEXT(Z7,"###,###")</f>
        <v>6,009</v>
      </c>
      <c r="AD7" s="114">
        <f t="shared" si="0"/>
        <v>9.6332785987958358E-2</v>
      </c>
      <c r="AF7" s="114">
        <f t="shared" si="1"/>
        <v>0.25344180225281598</v>
      </c>
    </row>
    <row r="8" spans="1:32" ht="17.25" customHeight="1" x14ac:dyDescent="0.25">
      <c r="A8" s="68" t="s">
        <v>13</v>
      </c>
      <c r="B8" s="69"/>
      <c r="C8" s="31"/>
      <c r="D8" s="70" t="str">
        <f>AB4</f>
        <v>8,560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6,009</v>
      </c>
      <c r="P8" s="71"/>
      <c r="S8" s="111" t="s">
        <v>86</v>
      </c>
      <c r="T8" s="112"/>
      <c r="U8" s="112"/>
      <c r="V8" s="112">
        <v>42367.62</v>
      </c>
      <c r="W8" s="112">
        <v>43025</v>
      </c>
      <c r="X8" s="112">
        <v>44273.75</v>
      </c>
      <c r="Y8" s="112">
        <v>47062.09</v>
      </c>
      <c r="Z8" s="112">
        <v>45434.25</v>
      </c>
      <c r="AB8" s="113" t="str">
        <f>TEXT(Z8,"$###,###")</f>
        <v>$45,434</v>
      </c>
      <c r="AD8" s="114">
        <f t="shared" si="0"/>
        <v>-3.4589199077219024E-2</v>
      </c>
      <c r="AF8" s="114">
        <f t="shared" si="1"/>
        <v>7.2381455460561517E-2</v>
      </c>
    </row>
    <row r="9" spans="1:32" x14ac:dyDescent="0.25">
      <c r="A9" s="32" t="s">
        <v>15</v>
      </c>
      <c r="B9" s="75"/>
      <c r="C9" s="76"/>
      <c r="D9" s="77">
        <f>AD104</f>
        <v>66.93925233644859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51.705774671326346</v>
      </c>
      <c r="P9" s="78" t="s">
        <v>87</v>
      </c>
      <c r="S9" s="111" t="s">
        <v>7</v>
      </c>
      <c r="T9" s="112"/>
      <c r="U9" s="112"/>
      <c r="V9" s="112">
        <v>244552753</v>
      </c>
      <c r="W9" s="112">
        <v>270679757</v>
      </c>
      <c r="X9" s="112">
        <v>308781579</v>
      </c>
      <c r="Y9" s="112">
        <v>301151852</v>
      </c>
      <c r="Z9" s="112">
        <v>353755253</v>
      </c>
      <c r="AB9" s="113" t="str">
        <f>TEXT(Z9/1000000,"$#,###.0")&amp;" mil"</f>
        <v>$353.8 mil</v>
      </c>
      <c r="AD9" s="114">
        <f t="shared" si="0"/>
        <v>0.17467400798186028</v>
      </c>
      <c r="AF9" s="114">
        <f t="shared" si="1"/>
        <v>0.44653964701023008</v>
      </c>
    </row>
    <row r="10" spans="1:32" x14ac:dyDescent="0.25">
      <c r="A10" s="32" t="s">
        <v>18</v>
      </c>
      <c r="B10" s="75"/>
      <c r="C10" s="76"/>
      <c r="D10" s="77">
        <f>AD105</f>
        <v>20.584112149532711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48.327508736894657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78.299217839906817</v>
      </c>
      <c r="P11" s="78" t="s">
        <v>87</v>
      </c>
      <c r="S11" s="111" t="s">
        <v>30</v>
      </c>
      <c r="T11" s="116"/>
      <c r="U11" s="116"/>
      <c r="V11" s="116">
        <v>5629</v>
      </c>
      <c r="W11" s="116">
        <v>6305</v>
      </c>
      <c r="X11" s="116">
        <v>7108</v>
      </c>
      <c r="Y11" s="116">
        <v>6767</v>
      </c>
      <c r="Z11" s="116">
        <v>7257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10.700615743052088</v>
      </c>
      <c r="P12" s="78" t="s">
        <v>87</v>
      </c>
      <c r="S12" s="111" t="s">
        <v>31</v>
      </c>
      <c r="T12" s="116"/>
      <c r="U12" s="116"/>
      <c r="V12" s="116">
        <v>954</v>
      </c>
      <c r="W12" s="116">
        <v>1019</v>
      </c>
      <c r="X12" s="116">
        <v>1321</v>
      </c>
      <c r="Y12" s="116">
        <v>1081</v>
      </c>
      <c r="Z12" s="116">
        <v>1306</v>
      </c>
    </row>
    <row r="13" spans="1:32" ht="15" customHeight="1" x14ac:dyDescent="0.25">
      <c r="A13" s="32" t="s">
        <v>20</v>
      </c>
      <c r="B13" s="76"/>
      <c r="C13" s="76"/>
      <c r="D13" s="77">
        <f>AD108</f>
        <v>15.467289719626168</v>
      </c>
      <c r="E13" s="78" t="s">
        <v>87</v>
      </c>
      <c r="F13" s="26"/>
      <c r="G13" s="144" t="s">
        <v>286</v>
      </c>
      <c r="H13" s="145"/>
      <c r="I13" s="145"/>
      <c r="J13" s="145"/>
      <c r="K13" s="145"/>
      <c r="L13" s="145"/>
      <c r="M13" s="85"/>
      <c r="N13" s="76"/>
      <c r="O13" s="77">
        <f>T132</f>
        <v>11.016808121151605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16.401869158878505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42.3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21.869158878504674</v>
      </c>
      <c r="E15" s="78" t="s">
        <v>87</v>
      </c>
      <c r="F15" s="26"/>
      <c r="G15" s="35" t="s">
        <v>279</v>
      </c>
      <c r="H15" s="76"/>
      <c r="I15" s="76"/>
      <c r="J15" s="76"/>
      <c r="K15" s="86"/>
      <c r="L15" s="76"/>
      <c r="M15" s="76"/>
      <c r="N15" s="76"/>
      <c r="O15" s="77">
        <f>AB38</f>
        <v>16.289517470881865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649</v>
      </c>
      <c r="Z15" s="116">
        <v>881</v>
      </c>
      <c r="AB15" s="121">
        <f t="shared" ref="AB15:AB34" si="2">IF(Z15="np",0,Z15/$Z$34)</f>
        <v>0.10292056074766355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33.586448598130843</v>
      </c>
      <c r="E16" s="89" t="s">
        <v>87</v>
      </c>
      <c r="F16" s="26"/>
      <c r="G16" s="90" t="s">
        <v>280</v>
      </c>
      <c r="H16" s="37"/>
      <c r="I16" s="37"/>
      <c r="J16" s="37"/>
      <c r="K16" s="38"/>
      <c r="L16" s="37"/>
      <c r="M16" s="37"/>
      <c r="N16" s="37"/>
      <c r="O16" s="88">
        <f>AB37</f>
        <v>83.710482529118138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658</v>
      </c>
      <c r="Z16" s="116">
        <v>764</v>
      </c>
      <c r="AB16" s="121">
        <f t="shared" si="2"/>
        <v>8.9252336448598132E-2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309</v>
      </c>
      <c r="Z17" s="116">
        <v>335</v>
      </c>
      <c r="AB17" s="121">
        <f t="shared" si="2"/>
        <v>3.9135514018691586E-2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28</v>
      </c>
      <c r="Z18" s="116">
        <v>28</v>
      </c>
      <c r="AB18" s="121">
        <f t="shared" si="2"/>
        <v>3.2710280373831778E-3</v>
      </c>
    </row>
    <row r="19" spans="1:28" x14ac:dyDescent="0.25">
      <c r="A19" s="67" t="str">
        <f>$S$1&amp;" ("&amp;$V$2&amp;" to "&amp;$Z$2&amp;")"</f>
        <v>Charters Towers (2015-16 to 2019-20)</v>
      </c>
      <c r="B19" s="67"/>
      <c r="C19" s="67"/>
      <c r="D19" s="67"/>
      <c r="E19" s="67"/>
      <c r="F19" s="67"/>
      <c r="G19" s="67" t="str">
        <f>$S$1&amp;" ("&amp;$V$2&amp;" to "&amp;$Z$2&amp;")"</f>
        <v>Charters Towers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502</v>
      </c>
      <c r="Z19" s="116">
        <v>524</v>
      </c>
      <c r="AB19" s="121">
        <f t="shared" si="2"/>
        <v>6.1214953271028036E-2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171</v>
      </c>
      <c r="Z20" s="116">
        <v>196</v>
      </c>
      <c r="AB20" s="121">
        <f t="shared" si="2"/>
        <v>2.2897196261682243E-2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719</v>
      </c>
      <c r="Z21" s="116">
        <v>702</v>
      </c>
      <c r="AB21" s="121">
        <f t="shared" si="2"/>
        <v>8.2009345794392521E-2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567</v>
      </c>
      <c r="Z22" s="116">
        <v>549</v>
      </c>
      <c r="AB22" s="121">
        <f t="shared" si="2"/>
        <v>6.4135514018691595E-2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246</v>
      </c>
      <c r="Z23" s="116">
        <v>295</v>
      </c>
      <c r="AB23" s="121">
        <f t="shared" si="2"/>
        <v>3.4462616822429903E-2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27</v>
      </c>
      <c r="Z24" s="116">
        <v>29</v>
      </c>
      <c r="AB24" s="121">
        <f t="shared" si="2"/>
        <v>3.3878504672897195E-3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126</v>
      </c>
      <c r="Z25" s="116">
        <v>141</v>
      </c>
      <c r="AB25" s="121">
        <f t="shared" si="2"/>
        <v>1.647196261682243E-2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92</v>
      </c>
      <c r="Z26" s="116">
        <v>128</v>
      </c>
      <c r="AB26" s="121">
        <f t="shared" si="2"/>
        <v>1.4953271028037384E-2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203</v>
      </c>
      <c r="Z27" s="116">
        <v>231</v>
      </c>
      <c r="AB27" s="121">
        <f t="shared" si="2"/>
        <v>2.6985981308411216E-2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490</v>
      </c>
      <c r="Z28" s="116">
        <v>531</v>
      </c>
      <c r="AB28" s="121">
        <f t="shared" si="2"/>
        <v>6.2032710280373833E-2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450</v>
      </c>
      <c r="Z29" s="116">
        <v>422</v>
      </c>
      <c r="AB29" s="121">
        <f t="shared" si="2"/>
        <v>4.9299065420560749E-2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827</v>
      </c>
      <c r="Z30" s="116">
        <v>810</v>
      </c>
      <c r="AB30" s="121">
        <f t="shared" si="2"/>
        <v>9.4626168224299062E-2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924</v>
      </c>
      <c r="Z31" s="116">
        <v>1011</v>
      </c>
      <c r="AB31" s="121">
        <f t="shared" si="2"/>
        <v>0.11810747663551402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40</v>
      </c>
      <c r="Z32" s="116">
        <v>49</v>
      </c>
      <c r="AB32" s="121">
        <f t="shared" si="2"/>
        <v>5.7242990654205609E-3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281</v>
      </c>
      <c r="Z33" s="116">
        <v>273</v>
      </c>
      <c r="AB33" s="121">
        <f t="shared" si="2"/>
        <v>3.1892523364485982E-2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7847</v>
      </c>
      <c r="Z34" s="124">
        <v>8560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5031</v>
      </c>
      <c r="AB37" s="136">
        <f>Z37/Z40*100</f>
        <v>83.710482529118138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979</v>
      </c>
      <c r="AB38" s="136">
        <f>Z38/Z40*100</f>
        <v>16.289517470881865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6010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8</v>
      </c>
      <c r="W44" s="116">
        <v>12</v>
      </c>
      <c r="X44" s="116">
        <v>24</v>
      </c>
      <c r="Y44" s="116">
        <v>13</v>
      </c>
      <c r="Z44" s="116">
        <v>9</v>
      </c>
    </row>
    <row r="45" spans="19:32" x14ac:dyDescent="0.25">
      <c r="S45" s="119" t="s">
        <v>38</v>
      </c>
      <c r="T45" s="119"/>
      <c r="U45" s="116"/>
      <c r="V45" s="116">
        <v>91</v>
      </c>
      <c r="W45" s="116">
        <v>124</v>
      </c>
      <c r="X45" s="116">
        <v>139</v>
      </c>
      <c r="Y45" s="116">
        <v>158</v>
      </c>
      <c r="Z45" s="116">
        <v>165</v>
      </c>
    </row>
    <row r="46" spans="19:32" x14ac:dyDescent="0.25">
      <c r="S46" s="119" t="s">
        <v>39</v>
      </c>
      <c r="T46" s="119"/>
      <c r="U46" s="116"/>
      <c r="V46" s="116">
        <v>212</v>
      </c>
      <c r="W46" s="116">
        <v>220</v>
      </c>
      <c r="X46" s="116">
        <v>262</v>
      </c>
      <c r="Y46" s="116">
        <v>250</v>
      </c>
      <c r="Z46" s="116">
        <v>335</v>
      </c>
    </row>
    <row r="47" spans="19:32" x14ac:dyDescent="0.25">
      <c r="S47" s="119" t="s">
        <v>40</v>
      </c>
      <c r="T47" s="119"/>
      <c r="U47" s="116"/>
      <c r="V47" s="116">
        <v>263</v>
      </c>
      <c r="W47" s="116">
        <v>334</v>
      </c>
      <c r="X47" s="116">
        <v>369</v>
      </c>
      <c r="Y47" s="116">
        <v>293</v>
      </c>
      <c r="Z47" s="116">
        <v>348</v>
      </c>
    </row>
    <row r="48" spans="19:32" x14ac:dyDescent="0.25">
      <c r="S48" s="119" t="s">
        <v>41</v>
      </c>
      <c r="T48" s="119"/>
      <c r="U48" s="116"/>
      <c r="V48" s="116">
        <v>296</v>
      </c>
      <c r="W48" s="116">
        <v>353</v>
      </c>
      <c r="X48" s="116">
        <v>410</v>
      </c>
      <c r="Y48" s="116">
        <v>431</v>
      </c>
      <c r="Z48" s="116">
        <v>442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342</v>
      </c>
      <c r="W49" s="116">
        <v>398</v>
      </c>
      <c r="X49" s="116">
        <v>398</v>
      </c>
      <c r="Y49" s="116">
        <v>360</v>
      </c>
      <c r="Z49" s="116">
        <v>437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Charters Towers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340</v>
      </c>
      <c r="W50" s="116">
        <v>339</v>
      </c>
      <c r="X50" s="116">
        <v>438</v>
      </c>
      <c r="Y50" s="116">
        <v>387</v>
      </c>
      <c r="Z50" s="116">
        <v>382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406</v>
      </c>
      <c r="W51" s="116">
        <v>422</v>
      </c>
      <c r="X51" s="116">
        <v>401</v>
      </c>
      <c r="Y51" s="116">
        <v>353</v>
      </c>
      <c r="Z51" s="116">
        <v>384</v>
      </c>
    </row>
    <row r="52" spans="1:26" ht="15" customHeight="1" x14ac:dyDescent="0.25">
      <c r="S52" s="119" t="s">
        <v>45</v>
      </c>
      <c r="T52" s="119"/>
      <c r="U52" s="116"/>
      <c r="V52" s="116">
        <v>377</v>
      </c>
      <c r="W52" s="116">
        <v>408</v>
      </c>
      <c r="X52" s="116">
        <v>498</v>
      </c>
      <c r="Y52" s="116">
        <v>448</v>
      </c>
      <c r="Z52" s="116">
        <v>437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297</v>
      </c>
      <c r="W53" s="116">
        <v>337</v>
      </c>
      <c r="X53" s="116">
        <v>393</v>
      </c>
      <c r="Y53" s="116">
        <v>396</v>
      </c>
      <c r="Z53" s="116">
        <v>424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355</v>
      </c>
      <c r="W54" s="116">
        <v>357</v>
      </c>
      <c r="X54" s="116">
        <v>375</v>
      </c>
      <c r="Y54" s="116">
        <v>346</v>
      </c>
      <c r="Z54" s="116">
        <v>373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213</v>
      </c>
      <c r="W55" s="116">
        <v>245</v>
      </c>
      <c r="X55" s="116">
        <v>307</v>
      </c>
      <c r="Y55" s="116">
        <v>301</v>
      </c>
      <c r="Z55" s="116">
        <v>355</v>
      </c>
    </row>
    <row r="56" spans="1:26" ht="15" customHeight="1" x14ac:dyDescent="0.25">
      <c r="S56" s="119" t="s">
        <v>49</v>
      </c>
      <c r="T56" s="119"/>
      <c r="U56" s="116"/>
      <c r="V56" s="116">
        <v>134</v>
      </c>
      <c r="W56" s="116">
        <v>174</v>
      </c>
      <c r="X56" s="116">
        <v>191</v>
      </c>
      <c r="Y56" s="116">
        <v>166</v>
      </c>
      <c r="Z56" s="116">
        <v>198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49</v>
      </c>
      <c r="W57" s="116">
        <v>64</v>
      </c>
      <c r="X57" s="116">
        <v>86</v>
      </c>
      <c r="Y57" s="116">
        <v>89</v>
      </c>
      <c r="Z57" s="116">
        <v>90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22</v>
      </c>
      <c r="W58" s="116">
        <v>23</v>
      </c>
      <c r="X58" s="116">
        <v>29</v>
      </c>
      <c r="Y58" s="116">
        <v>19</v>
      </c>
      <c r="Z58" s="116">
        <v>37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14</v>
      </c>
      <c r="W59" s="116">
        <v>11</v>
      </c>
      <c r="X59" s="116">
        <v>20</v>
      </c>
      <c r="Y59" s="116">
        <v>17</v>
      </c>
      <c r="Z59" s="116">
        <v>15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6</v>
      </c>
      <c r="W60" s="116">
        <v>4</v>
      </c>
      <c r="X60" s="116">
        <v>5</v>
      </c>
      <c r="Y60" s="116">
        <v>10</v>
      </c>
      <c r="Z60" s="116">
        <v>10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3428</v>
      </c>
      <c r="W61" s="116">
        <v>3825</v>
      </c>
      <c r="X61" s="116">
        <v>4341</v>
      </c>
      <c r="Y61" s="116">
        <v>4037</v>
      </c>
      <c r="Z61" s="116">
        <v>4432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10</v>
      </c>
      <c r="W63" s="116">
        <v>13</v>
      </c>
      <c r="X63" s="116">
        <v>12</v>
      </c>
      <c r="Y63" s="116">
        <v>20</v>
      </c>
      <c r="Z63" s="116">
        <v>17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94</v>
      </c>
      <c r="W64" s="116">
        <v>123</v>
      </c>
      <c r="X64" s="116">
        <v>144</v>
      </c>
      <c r="Y64" s="116">
        <v>132</v>
      </c>
      <c r="Z64" s="116">
        <v>144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Charters Towers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243</v>
      </c>
      <c r="W65" s="116">
        <v>238</v>
      </c>
      <c r="X65" s="116">
        <v>287</v>
      </c>
      <c r="Y65" s="116">
        <v>271</v>
      </c>
      <c r="Z65" s="116">
        <v>290</v>
      </c>
    </row>
    <row r="66" spans="1:26" x14ac:dyDescent="0.25">
      <c r="S66" s="119" t="s">
        <v>40</v>
      </c>
      <c r="T66" s="119"/>
      <c r="U66" s="116"/>
      <c r="V66" s="116">
        <v>254</v>
      </c>
      <c r="W66" s="116">
        <v>322</v>
      </c>
      <c r="X66" s="116">
        <v>374</v>
      </c>
      <c r="Y66" s="116">
        <v>285</v>
      </c>
      <c r="Z66" s="116">
        <v>327</v>
      </c>
    </row>
    <row r="67" spans="1:26" x14ac:dyDescent="0.25">
      <c r="S67" s="119" t="s">
        <v>41</v>
      </c>
      <c r="T67" s="119"/>
      <c r="U67" s="116"/>
      <c r="V67" s="116">
        <v>265</v>
      </c>
      <c r="W67" s="116">
        <v>298</v>
      </c>
      <c r="X67" s="116">
        <v>364</v>
      </c>
      <c r="Y67" s="116">
        <v>376</v>
      </c>
      <c r="Z67" s="116">
        <v>411</v>
      </c>
    </row>
    <row r="68" spans="1:26" x14ac:dyDescent="0.25">
      <c r="S68" s="119" t="s">
        <v>42</v>
      </c>
      <c r="T68" s="119"/>
      <c r="U68" s="116"/>
      <c r="V68" s="116">
        <v>287</v>
      </c>
      <c r="W68" s="116">
        <v>281</v>
      </c>
      <c r="X68" s="116">
        <v>328</v>
      </c>
      <c r="Y68" s="116">
        <v>317</v>
      </c>
      <c r="Z68" s="116">
        <v>346</v>
      </c>
    </row>
    <row r="69" spans="1:26" x14ac:dyDescent="0.25">
      <c r="S69" s="119" t="s">
        <v>43</v>
      </c>
      <c r="T69" s="119"/>
      <c r="U69" s="116"/>
      <c r="V69" s="116">
        <v>297</v>
      </c>
      <c r="W69" s="116">
        <v>349</v>
      </c>
      <c r="X69" s="116">
        <v>414</v>
      </c>
      <c r="Y69" s="116">
        <v>352</v>
      </c>
      <c r="Z69" s="116">
        <v>380</v>
      </c>
    </row>
    <row r="70" spans="1:26" x14ac:dyDescent="0.25">
      <c r="S70" s="119" t="s">
        <v>44</v>
      </c>
      <c r="T70" s="119"/>
      <c r="U70" s="116"/>
      <c r="V70" s="116">
        <v>354</v>
      </c>
      <c r="W70" s="116">
        <v>355</v>
      </c>
      <c r="X70" s="116">
        <v>405</v>
      </c>
      <c r="Y70" s="116">
        <v>400</v>
      </c>
      <c r="Z70" s="116">
        <v>402</v>
      </c>
    </row>
    <row r="71" spans="1:26" x14ac:dyDescent="0.25">
      <c r="S71" s="119" t="s">
        <v>45</v>
      </c>
      <c r="T71" s="119"/>
      <c r="U71" s="116"/>
      <c r="V71" s="116">
        <v>334</v>
      </c>
      <c r="W71" s="116">
        <v>429</v>
      </c>
      <c r="X71" s="116">
        <v>510</v>
      </c>
      <c r="Y71" s="116">
        <v>460</v>
      </c>
      <c r="Z71" s="116">
        <v>484</v>
      </c>
    </row>
    <row r="72" spans="1:26" x14ac:dyDescent="0.25">
      <c r="S72" s="119" t="s">
        <v>46</v>
      </c>
      <c r="T72" s="119"/>
      <c r="U72" s="116"/>
      <c r="V72" s="116">
        <v>374</v>
      </c>
      <c r="W72" s="116">
        <v>339</v>
      </c>
      <c r="X72" s="116">
        <v>352</v>
      </c>
      <c r="Y72" s="116">
        <v>355</v>
      </c>
      <c r="Z72" s="116">
        <v>370</v>
      </c>
    </row>
    <row r="73" spans="1:26" x14ac:dyDescent="0.25">
      <c r="S73" s="119" t="s">
        <v>47</v>
      </c>
      <c r="T73" s="119"/>
      <c r="U73" s="116"/>
      <c r="V73" s="116">
        <v>269</v>
      </c>
      <c r="W73" s="116">
        <v>351</v>
      </c>
      <c r="X73" s="116">
        <v>403</v>
      </c>
      <c r="Y73" s="116">
        <v>375</v>
      </c>
      <c r="Z73" s="116">
        <v>415</v>
      </c>
    </row>
    <row r="74" spans="1:26" x14ac:dyDescent="0.25">
      <c r="S74" s="119" t="s">
        <v>48</v>
      </c>
      <c r="T74" s="119"/>
      <c r="U74" s="116"/>
      <c r="V74" s="116">
        <v>220</v>
      </c>
      <c r="W74" s="116">
        <v>222</v>
      </c>
      <c r="X74" s="116">
        <v>262</v>
      </c>
      <c r="Y74" s="116">
        <v>249</v>
      </c>
      <c r="Z74" s="116">
        <v>278</v>
      </c>
    </row>
    <row r="75" spans="1:26" x14ac:dyDescent="0.25">
      <c r="S75" s="119" t="s">
        <v>49</v>
      </c>
      <c r="T75" s="119"/>
      <c r="U75" s="116"/>
      <c r="V75" s="116">
        <v>84</v>
      </c>
      <c r="W75" s="116">
        <v>110</v>
      </c>
      <c r="X75" s="116">
        <v>127</v>
      </c>
      <c r="Y75" s="116">
        <v>143</v>
      </c>
      <c r="Z75" s="116">
        <v>156</v>
      </c>
    </row>
    <row r="76" spans="1:26" x14ac:dyDescent="0.25">
      <c r="S76" s="119" t="s">
        <v>50</v>
      </c>
      <c r="T76" s="119"/>
      <c r="U76" s="116"/>
      <c r="V76" s="116">
        <v>40</v>
      </c>
      <c r="W76" s="116">
        <v>34</v>
      </c>
      <c r="X76" s="116">
        <v>51</v>
      </c>
      <c r="Y76" s="116">
        <v>47</v>
      </c>
      <c r="Z76" s="116">
        <v>65</v>
      </c>
    </row>
    <row r="77" spans="1:26" x14ac:dyDescent="0.25">
      <c r="S77" s="119" t="s">
        <v>51</v>
      </c>
      <c r="T77" s="119"/>
      <c r="U77" s="116"/>
      <c r="V77" s="116">
        <v>17</v>
      </c>
      <c r="W77" s="116">
        <v>18</v>
      </c>
      <c r="X77" s="116">
        <v>30</v>
      </c>
      <c r="Y77" s="116">
        <v>13</v>
      </c>
      <c r="Z77" s="116">
        <v>26</v>
      </c>
    </row>
    <row r="78" spans="1:26" x14ac:dyDescent="0.25">
      <c r="S78" s="119" t="s">
        <v>52</v>
      </c>
      <c r="T78" s="119"/>
      <c r="U78" s="116"/>
      <c r="V78" s="116">
        <v>12</v>
      </c>
      <c r="W78" s="116">
        <v>10</v>
      </c>
      <c r="X78" s="116">
        <v>17</v>
      </c>
      <c r="Y78" s="116">
        <v>10</v>
      </c>
      <c r="Z78" s="116">
        <v>14</v>
      </c>
    </row>
    <row r="79" spans="1:26" x14ac:dyDescent="0.25">
      <c r="S79" s="119" t="s">
        <v>53</v>
      </c>
      <c r="T79" s="119"/>
      <c r="U79" s="116"/>
      <c r="V79" s="116">
        <v>3</v>
      </c>
      <c r="W79" s="116">
        <v>5</v>
      </c>
      <c r="X79" s="116">
        <v>17</v>
      </c>
      <c r="Y79" s="116">
        <v>11</v>
      </c>
      <c r="Z79" s="116">
        <v>13</v>
      </c>
    </row>
    <row r="80" spans="1:26" x14ac:dyDescent="0.25">
      <c r="S80" s="122" t="s">
        <v>54</v>
      </c>
      <c r="T80" s="122"/>
      <c r="U80" s="116"/>
      <c r="V80" s="116">
        <v>3153</v>
      </c>
      <c r="W80" s="116">
        <v>3499</v>
      </c>
      <c r="X80" s="116">
        <v>4085</v>
      </c>
      <c r="Y80" s="116">
        <v>3814</v>
      </c>
      <c r="Z80" s="116">
        <v>4130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6" t="str">
        <f>S1</f>
        <v>Charters Towers</v>
      </c>
      <c r="D83" s="146"/>
      <c r="E83" s="146"/>
      <c r="F83" s="146"/>
      <c r="G83" s="146"/>
      <c r="H83" s="49"/>
      <c r="I83" s="49"/>
      <c r="J83" s="147" t="str">
        <f>'State data for spotlight'!A1</f>
        <v>Queensland</v>
      </c>
      <c r="K83" s="147"/>
      <c r="L83" s="147"/>
      <c r="M83" s="147"/>
      <c r="N83" s="147"/>
      <c r="O83" s="147"/>
      <c r="S83" s="119" t="s">
        <v>57</v>
      </c>
      <c r="T83" s="119"/>
      <c r="U83" s="116"/>
      <c r="V83" s="116">
        <v>170</v>
      </c>
      <c r="W83" s="116">
        <v>173</v>
      </c>
      <c r="X83" s="116">
        <v>215</v>
      </c>
      <c r="Y83" s="116">
        <v>194</v>
      </c>
      <c r="Z83" s="116">
        <v>218</v>
      </c>
      <c r="AD83" s="121"/>
    </row>
    <row r="84" spans="1:30" ht="15" customHeight="1" x14ac:dyDescent="0.25">
      <c r="A84" s="48"/>
      <c r="B84" s="48"/>
      <c r="C84" s="50"/>
      <c r="D84" s="141" t="s">
        <v>0</v>
      </c>
      <c r="E84" s="141"/>
      <c r="F84" s="141" t="s">
        <v>202</v>
      </c>
      <c r="G84" s="141"/>
      <c r="H84" s="50"/>
      <c r="I84" s="50"/>
      <c r="J84" s="50"/>
      <c r="K84" s="50"/>
      <c r="L84" s="141" t="s">
        <v>0</v>
      </c>
      <c r="M84" s="141"/>
      <c r="N84" s="141" t="s">
        <v>202</v>
      </c>
      <c r="O84" s="141"/>
      <c r="S84" s="119" t="s">
        <v>58</v>
      </c>
      <c r="T84" s="119"/>
      <c r="U84" s="116"/>
      <c r="V84" s="116">
        <v>187</v>
      </c>
      <c r="W84" s="116">
        <v>214</v>
      </c>
      <c r="X84" s="116">
        <v>237</v>
      </c>
      <c r="Y84" s="116">
        <v>216</v>
      </c>
      <c r="Z84" s="116">
        <v>224</v>
      </c>
    </row>
    <row r="85" spans="1:30" ht="15" customHeight="1" x14ac:dyDescent="0.25">
      <c r="A85" s="48"/>
      <c r="B85" s="48"/>
      <c r="C85" s="62" t="s">
        <v>1</v>
      </c>
      <c r="D85" s="141" t="s">
        <v>2</v>
      </c>
      <c r="E85" s="141"/>
      <c r="F85" s="141" t="str">
        <f>"since "&amp;$V$2</f>
        <v>since 2015-16</v>
      </c>
      <c r="G85" s="141"/>
      <c r="H85" s="50"/>
      <c r="I85" s="50"/>
      <c r="J85" s="50"/>
      <c r="K85" s="62" t="s">
        <v>1</v>
      </c>
      <c r="L85" s="141" t="s">
        <v>2</v>
      </c>
      <c r="M85" s="141"/>
      <c r="N85" s="141" t="str">
        <f>"since "&amp;$V$2</f>
        <v>since 2015-16</v>
      </c>
      <c r="O85" s="141"/>
      <c r="S85" s="119" t="s">
        <v>197</v>
      </c>
      <c r="T85" s="119"/>
      <c r="U85" s="116"/>
      <c r="V85" s="116">
        <v>488</v>
      </c>
      <c r="W85" s="116">
        <v>497</v>
      </c>
      <c r="X85" s="116">
        <v>547</v>
      </c>
      <c r="Y85" s="116">
        <v>543</v>
      </c>
      <c r="Z85" s="116">
        <v>577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8,560</v>
      </c>
      <c r="D86" s="100">
        <f t="shared" ref="D86:D91" si="4">AD4</f>
        <v>9.1001784348712755E-2</v>
      </c>
      <c r="E86" s="101">
        <f t="shared" ref="E86:E91" si="5">AD4</f>
        <v>9.1001784348712755E-2</v>
      </c>
      <c r="F86" s="100">
        <f t="shared" ref="F86:F91" si="6">AF4</f>
        <v>0.30051656031601337</v>
      </c>
      <c r="G86" s="101">
        <f t="shared" ref="G86:G91" si="7">AF4</f>
        <v>0.30051656031601337</v>
      </c>
      <c r="H86" s="61"/>
      <c r="I86" s="61"/>
      <c r="J86" s="142" t="str">
        <f>'State data for spotlight'!J4</f>
        <v>4,043,913</v>
      </c>
      <c r="K86" s="142"/>
      <c r="L86" s="100">
        <f>'State data for spotlight'!L4</f>
        <v>-5.435055282670076E-3</v>
      </c>
      <c r="M86" s="101">
        <f>'State data for spotlight'!L4</f>
        <v>-5.435055282670076E-3</v>
      </c>
      <c r="N86" s="100">
        <f>'State data for spotlight'!N4</f>
        <v>7.968076645100175E-2</v>
      </c>
      <c r="O86" s="101">
        <f>'State data for spotlight'!N4</f>
        <v>7.968076645100175E-2</v>
      </c>
      <c r="S86" s="119" t="s">
        <v>198</v>
      </c>
      <c r="T86" s="119"/>
      <c r="U86" s="116"/>
      <c r="V86" s="116">
        <v>118</v>
      </c>
      <c r="W86" s="116">
        <v>125</v>
      </c>
      <c r="X86" s="116">
        <v>129</v>
      </c>
      <c r="Y86" s="116">
        <v>125</v>
      </c>
      <c r="Z86" s="116">
        <v>132</v>
      </c>
    </row>
    <row r="87" spans="1:30" ht="15" customHeight="1" x14ac:dyDescent="0.25">
      <c r="A87" s="102" t="s">
        <v>4</v>
      </c>
      <c r="B87" s="51"/>
      <c r="C87" s="61" t="str">
        <f t="shared" si="3"/>
        <v>4,436</v>
      </c>
      <c r="D87" s="100">
        <f t="shared" si="4"/>
        <v>9.9652949925632228E-2</v>
      </c>
      <c r="E87" s="101">
        <f t="shared" si="5"/>
        <v>9.9652949925632228E-2</v>
      </c>
      <c r="F87" s="100">
        <f t="shared" si="6"/>
        <v>0.29291751675896238</v>
      </c>
      <c r="G87" s="101">
        <f t="shared" si="7"/>
        <v>0.29291751675896238</v>
      </c>
      <c r="H87" s="61"/>
      <c r="I87" s="61"/>
      <c r="J87" s="142" t="str">
        <f>'State data for spotlight'!J5</f>
        <v>2,078,086</v>
      </c>
      <c r="K87" s="142"/>
      <c r="L87" s="100">
        <f>'State data for spotlight'!L5</f>
        <v>-9.7722570444783718E-3</v>
      </c>
      <c r="M87" s="101">
        <f>'State data for spotlight'!L5</f>
        <v>-9.7722570444783718E-3</v>
      </c>
      <c r="N87" s="100">
        <f>'State data for spotlight'!N5</f>
        <v>6.0267974446456485E-2</v>
      </c>
      <c r="O87" s="101">
        <f>'State data for spotlight'!N5</f>
        <v>6.0267974446456485E-2</v>
      </c>
      <c r="S87" s="119" t="s">
        <v>199</v>
      </c>
      <c r="T87" s="119"/>
      <c r="U87" s="116"/>
      <c r="V87" s="116">
        <v>36</v>
      </c>
      <c r="W87" s="116">
        <v>33</v>
      </c>
      <c r="X87" s="116">
        <v>41</v>
      </c>
      <c r="Y87" s="116">
        <v>34</v>
      </c>
      <c r="Z87" s="116">
        <v>40</v>
      </c>
    </row>
    <row r="88" spans="1:30" ht="15" customHeight="1" x14ac:dyDescent="0.25">
      <c r="A88" s="102" t="s">
        <v>5</v>
      </c>
      <c r="B88" s="51"/>
      <c r="C88" s="61" t="str">
        <f t="shared" si="3"/>
        <v>4,126</v>
      </c>
      <c r="D88" s="100">
        <f t="shared" si="4"/>
        <v>8.2087595069499031E-2</v>
      </c>
      <c r="E88" s="101">
        <f t="shared" si="5"/>
        <v>8.2087595069499031E-2</v>
      </c>
      <c r="F88" s="100">
        <f t="shared" si="6"/>
        <v>0.3085949888994608</v>
      </c>
      <c r="G88" s="101">
        <f t="shared" si="7"/>
        <v>0.3085949888994608</v>
      </c>
      <c r="H88" s="61"/>
      <c r="I88" s="61"/>
      <c r="J88" s="142" t="str">
        <f>'State data for spotlight'!J6</f>
        <v>1,965,825</v>
      </c>
      <c r="K88" s="142"/>
      <c r="L88" s="100">
        <f>'State data for spotlight'!L6</f>
        <v>-8.0765919120229235E-4</v>
      </c>
      <c r="M88" s="101">
        <f>'State data for spotlight'!L6</f>
        <v>-8.0765919120229235E-4</v>
      </c>
      <c r="N88" s="100">
        <f>'State data for spotlight'!N6</f>
        <v>0.10099473592536312</v>
      </c>
      <c r="O88" s="101">
        <f>'State data for spotlight'!N6</f>
        <v>0.10099473592536312</v>
      </c>
      <c r="S88" s="119" t="s">
        <v>200</v>
      </c>
      <c r="T88" s="119"/>
      <c r="U88" s="116"/>
      <c r="V88" s="116">
        <v>76</v>
      </c>
      <c r="W88" s="116">
        <v>87</v>
      </c>
      <c r="X88" s="116">
        <v>89</v>
      </c>
      <c r="Y88" s="116">
        <v>90</v>
      </c>
      <c r="Z88" s="116">
        <v>101</v>
      </c>
    </row>
    <row r="89" spans="1:30" ht="15" customHeight="1" x14ac:dyDescent="0.25">
      <c r="A89" s="51" t="s">
        <v>6</v>
      </c>
      <c r="B89" s="51"/>
      <c r="C89" s="61" t="str">
        <f t="shared" si="3"/>
        <v>6,009</v>
      </c>
      <c r="D89" s="100">
        <f t="shared" si="4"/>
        <v>9.6332785987958358E-2</v>
      </c>
      <c r="E89" s="101">
        <f t="shared" si="5"/>
        <v>9.6332785987958358E-2</v>
      </c>
      <c r="F89" s="100">
        <f t="shared" si="6"/>
        <v>0.25344180225281598</v>
      </c>
      <c r="G89" s="101">
        <f t="shared" si="7"/>
        <v>0.25344180225281598</v>
      </c>
      <c r="H89" s="61"/>
      <c r="I89" s="61"/>
      <c r="J89" s="142" t="str">
        <f>'State data for spotlight'!J7</f>
        <v>2,876,116</v>
      </c>
      <c r="K89" s="142"/>
      <c r="L89" s="100">
        <f>'State data for spotlight'!L7</f>
        <v>1.3469152455414024E-2</v>
      </c>
      <c r="M89" s="101">
        <f>'State data for spotlight'!L7</f>
        <v>1.3469152455414024E-2</v>
      </c>
      <c r="N89" s="100">
        <f>'State data for spotlight'!N7</f>
        <v>8.3508134271230716E-2</v>
      </c>
      <c r="O89" s="101">
        <f>'State data for spotlight'!N7</f>
        <v>8.3508134271230716E-2</v>
      </c>
      <c r="S89" s="119" t="s">
        <v>201</v>
      </c>
      <c r="T89" s="119"/>
      <c r="U89" s="116"/>
      <c r="V89" s="116">
        <v>470</v>
      </c>
      <c r="W89" s="116">
        <v>495</v>
      </c>
      <c r="X89" s="116">
        <v>555</v>
      </c>
      <c r="Y89" s="116">
        <v>554</v>
      </c>
      <c r="Z89" s="116">
        <v>566</v>
      </c>
    </row>
    <row r="90" spans="1:30" ht="15" customHeight="1" x14ac:dyDescent="0.25">
      <c r="A90" s="51" t="s">
        <v>100</v>
      </c>
      <c r="B90" s="51"/>
      <c r="C90" s="61" t="str">
        <f t="shared" si="3"/>
        <v>$45,434</v>
      </c>
      <c r="D90" s="100">
        <f t="shared" si="4"/>
        <v>-3.4589199077219024E-2</v>
      </c>
      <c r="E90" s="101">
        <f t="shared" si="5"/>
        <v>-3.4589199077219024E-2</v>
      </c>
      <c r="F90" s="100">
        <f t="shared" si="6"/>
        <v>7.2381455460561517E-2</v>
      </c>
      <c r="G90" s="101">
        <f t="shared" si="7"/>
        <v>7.2381455460561517E-2</v>
      </c>
      <c r="H90" s="61"/>
      <c r="I90" s="61"/>
      <c r="J90" s="61"/>
      <c r="K90" s="61" t="str">
        <f>'State data for spotlight'!J8</f>
        <v>$45,226</v>
      </c>
      <c r="L90" s="100">
        <f>'State data for spotlight'!L8</f>
        <v>1.6409018426646327E-3</v>
      </c>
      <c r="M90" s="101">
        <f>'State data for spotlight'!L8</f>
        <v>1.6409018426646327E-3</v>
      </c>
      <c r="N90" s="100">
        <f>'State data for spotlight'!N8</f>
        <v>6.7653739613496189E-2</v>
      </c>
      <c r="O90" s="101">
        <f>'State data for spotlight'!N8</f>
        <v>6.7653739613496189E-2</v>
      </c>
      <c r="S90" s="119" t="s">
        <v>59</v>
      </c>
      <c r="T90" s="119"/>
      <c r="U90" s="116"/>
      <c r="V90" s="116">
        <v>348</v>
      </c>
      <c r="W90" s="116">
        <v>394</v>
      </c>
      <c r="X90" s="116">
        <v>493</v>
      </c>
      <c r="Y90" s="116">
        <v>446</v>
      </c>
      <c r="Z90" s="116">
        <v>500</v>
      </c>
    </row>
    <row r="91" spans="1:30" ht="15" customHeight="1" x14ac:dyDescent="0.25">
      <c r="A91" s="51" t="s">
        <v>7</v>
      </c>
      <c r="B91" s="51"/>
      <c r="C91" s="61" t="str">
        <f t="shared" si="3"/>
        <v>$353.8 mil</v>
      </c>
      <c r="D91" s="100">
        <f t="shared" si="4"/>
        <v>0.17467400798186028</v>
      </c>
      <c r="E91" s="101">
        <f t="shared" si="5"/>
        <v>0.17467400798186028</v>
      </c>
      <c r="F91" s="100">
        <f t="shared" si="6"/>
        <v>0.44653964701023008</v>
      </c>
      <c r="G91" s="101">
        <f t="shared" si="7"/>
        <v>0.44653964701023008</v>
      </c>
      <c r="H91" s="61"/>
      <c r="I91" s="61"/>
      <c r="J91" s="61"/>
      <c r="K91" s="61" t="str">
        <f>'State data for spotlight'!J9</f>
        <v>$174.8 bil</v>
      </c>
      <c r="L91" s="100">
        <f>'State data for spotlight'!L9</f>
        <v>4.1540468779463158E-2</v>
      </c>
      <c r="M91" s="101">
        <f>'State data for spotlight'!L9</f>
        <v>4.1540468779463158E-2</v>
      </c>
      <c r="N91" s="100">
        <f>'State data for spotlight'!N9</f>
        <v>0.18082674757676354</v>
      </c>
      <c r="O91" s="101">
        <f>'State data for spotlight'!N9</f>
        <v>0.18082674757676354</v>
      </c>
      <c r="S91" s="122" t="s">
        <v>54</v>
      </c>
      <c r="T91" s="122"/>
      <c r="U91" s="116"/>
      <c r="V91" s="116">
        <v>2453</v>
      </c>
      <c r="W91" s="116">
        <v>2653</v>
      </c>
      <c r="X91" s="116">
        <v>3041</v>
      </c>
      <c r="Y91" s="116">
        <v>2802</v>
      </c>
      <c r="Z91" s="116">
        <v>3105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203</v>
      </c>
      <c r="S93" s="119" t="s">
        <v>57</v>
      </c>
      <c r="T93" s="119"/>
      <c r="U93" s="116"/>
      <c r="V93" s="116">
        <v>140</v>
      </c>
      <c r="W93" s="116">
        <v>156</v>
      </c>
      <c r="X93" s="116">
        <v>180</v>
      </c>
      <c r="Y93" s="116">
        <v>166</v>
      </c>
      <c r="Z93" s="116">
        <v>159</v>
      </c>
    </row>
    <row r="94" spans="1:30" ht="15" customHeight="1" x14ac:dyDescent="0.25">
      <c r="A94" s="60" t="s">
        <v>204</v>
      </c>
      <c r="S94" s="119" t="s">
        <v>58</v>
      </c>
      <c r="T94" s="119"/>
      <c r="U94" s="116"/>
      <c r="V94" s="116">
        <v>405</v>
      </c>
      <c r="W94" s="116">
        <v>443</v>
      </c>
      <c r="X94" s="116">
        <v>460</v>
      </c>
      <c r="Y94" s="116">
        <v>456</v>
      </c>
      <c r="Z94" s="116">
        <v>456</v>
      </c>
    </row>
    <row r="95" spans="1:30" ht="15" customHeight="1" x14ac:dyDescent="0.25">
      <c r="A95" s="138" t="s">
        <v>287</v>
      </c>
      <c r="S95" s="119" t="s">
        <v>197</v>
      </c>
      <c r="T95" s="119"/>
      <c r="U95" s="116"/>
      <c r="V95" s="116">
        <v>81</v>
      </c>
      <c r="W95" s="116">
        <v>80</v>
      </c>
      <c r="X95" s="116">
        <v>100</v>
      </c>
      <c r="Y95" s="116">
        <v>87</v>
      </c>
      <c r="Z95" s="116">
        <v>84</v>
      </c>
    </row>
    <row r="96" spans="1:30" ht="15" customHeight="1" x14ac:dyDescent="0.25">
      <c r="A96" s="19" t="s">
        <v>278</v>
      </c>
      <c r="S96" s="119" t="s">
        <v>198</v>
      </c>
      <c r="T96" s="119"/>
      <c r="U96" s="116"/>
      <c r="V96" s="116">
        <v>316</v>
      </c>
      <c r="W96" s="116">
        <v>382</v>
      </c>
      <c r="X96" s="116">
        <v>448</v>
      </c>
      <c r="Y96" s="116">
        <v>442</v>
      </c>
      <c r="Z96" s="116">
        <v>450</v>
      </c>
    </row>
    <row r="97" spans="1:32" ht="15" customHeight="1" x14ac:dyDescent="0.25">
      <c r="S97" s="119" t="s">
        <v>199</v>
      </c>
      <c r="T97" s="119"/>
      <c r="U97" s="116"/>
      <c r="V97" s="116">
        <v>342</v>
      </c>
      <c r="W97" s="116">
        <v>393</v>
      </c>
      <c r="X97" s="116">
        <v>417</v>
      </c>
      <c r="Y97" s="116">
        <v>394</v>
      </c>
      <c r="Z97" s="116">
        <v>441</v>
      </c>
    </row>
    <row r="98" spans="1:32" ht="15" customHeight="1" x14ac:dyDescent="0.25">
      <c r="S98" s="119" t="s">
        <v>200</v>
      </c>
      <c r="T98" s="119"/>
      <c r="U98" s="116"/>
      <c r="V98" s="116">
        <v>238</v>
      </c>
      <c r="W98" s="116">
        <v>227</v>
      </c>
      <c r="X98" s="116">
        <v>258</v>
      </c>
      <c r="Y98" s="116">
        <v>258</v>
      </c>
      <c r="Z98" s="116">
        <v>251</v>
      </c>
    </row>
    <row r="99" spans="1:32" ht="15" customHeight="1" x14ac:dyDescent="0.25">
      <c r="S99" s="119" t="s">
        <v>201</v>
      </c>
      <c r="T99" s="119"/>
      <c r="U99" s="116"/>
      <c r="V99" s="116">
        <v>46</v>
      </c>
      <c r="W99" s="116">
        <v>48</v>
      </c>
      <c r="X99" s="116">
        <v>57</v>
      </c>
      <c r="Y99" s="116">
        <v>68</v>
      </c>
      <c r="Z99" s="116">
        <v>71</v>
      </c>
    </row>
    <row r="100" spans="1:32" ht="15" customHeight="1" x14ac:dyDescent="0.25">
      <c r="S100" s="119" t="s">
        <v>59</v>
      </c>
      <c r="T100" s="119"/>
      <c r="U100" s="116"/>
      <c r="V100" s="116">
        <v>250</v>
      </c>
      <c r="W100" s="116">
        <v>246</v>
      </c>
      <c r="X100" s="116">
        <v>321</v>
      </c>
      <c r="Y100" s="116">
        <v>314</v>
      </c>
      <c r="Z100" s="116">
        <v>371</v>
      </c>
    </row>
    <row r="101" spans="1:32" x14ac:dyDescent="0.25">
      <c r="A101" s="20"/>
      <c r="S101" s="122" t="s">
        <v>54</v>
      </c>
      <c r="T101" s="122"/>
      <c r="U101" s="116"/>
      <c r="V101" s="116">
        <v>2339</v>
      </c>
      <c r="W101" s="116">
        <v>2482</v>
      </c>
      <c r="X101" s="116">
        <v>2879</v>
      </c>
      <c r="Y101" s="116">
        <v>2682</v>
      </c>
      <c r="Z101" s="116">
        <v>2908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205</v>
      </c>
      <c r="Z103" s="110" t="s">
        <v>282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4105</v>
      </c>
      <c r="W104" s="116">
        <v>4675</v>
      </c>
      <c r="X104" s="116">
        <v>5404</v>
      </c>
      <c r="Y104" s="116">
        <v>5187</v>
      </c>
      <c r="Z104" s="116">
        <v>5730</v>
      </c>
      <c r="AB104" s="113" t="str">
        <f>TEXT(Z104,"###,###")</f>
        <v>5,730</v>
      </c>
      <c r="AD104" s="134">
        <f>Z104/($Z$4)*100</f>
        <v>66.93925233644859</v>
      </c>
      <c r="AF104" s="113"/>
    </row>
    <row r="105" spans="1:32" x14ac:dyDescent="0.25">
      <c r="S105" s="119" t="s">
        <v>18</v>
      </c>
      <c r="T105" s="119"/>
      <c r="U105" s="116"/>
      <c r="V105" s="116">
        <v>1635</v>
      </c>
      <c r="W105" s="116">
        <v>1837</v>
      </c>
      <c r="X105" s="116">
        <v>1938</v>
      </c>
      <c r="Y105" s="116">
        <v>1800</v>
      </c>
      <c r="Z105" s="116">
        <v>1762</v>
      </c>
      <c r="AB105" s="113" t="str">
        <f>TEXT(Z105,"###,###")</f>
        <v>1,762</v>
      </c>
      <c r="AD105" s="134">
        <f>Z105/($Z$4)*100</f>
        <v>20.584112149532711</v>
      </c>
      <c r="AF105" s="113"/>
    </row>
    <row r="106" spans="1:32" x14ac:dyDescent="0.25">
      <c r="S106" s="122" t="s">
        <v>54</v>
      </c>
      <c r="T106" s="122"/>
      <c r="U106" s="124"/>
      <c r="V106" s="124">
        <v>5740</v>
      </c>
      <c r="W106" s="124">
        <v>6512</v>
      </c>
      <c r="X106" s="124">
        <v>7342</v>
      </c>
      <c r="Y106" s="124">
        <v>6987</v>
      </c>
      <c r="Z106" s="124">
        <v>7492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985</v>
      </c>
      <c r="W108" s="116">
        <v>1133</v>
      </c>
      <c r="X108" s="116">
        <v>1421</v>
      </c>
      <c r="Y108" s="116">
        <v>1160</v>
      </c>
      <c r="Z108" s="116">
        <v>1324</v>
      </c>
      <c r="AB108" s="113" t="str">
        <f>TEXT(Z108,"###,###")</f>
        <v>1,324</v>
      </c>
      <c r="AD108" s="134">
        <f>Z108/($Z$4)*100</f>
        <v>15.467289719626168</v>
      </c>
      <c r="AF108" s="113"/>
    </row>
    <row r="109" spans="1:32" x14ac:dyDescent="0.25">
      <c r="S109" s="119" t="s">
        <v>21</v>
      </c>
      <c r="T109" s="119"/>
      <c r="U109" s="116"/>
      <c r="V109" s="116">
        <v>1043</v>
      </c>
      <c r="W109" s="116">
        <v>1158</v>
      </c>
      <c r="X109" s="116">
        <v>1347</v>
      </c>
      <c r="Y109" s="116">
        <v>1194</v>
      </c>
      <c r="Z109" s="116">
        <v>1404</v>
      </c>
      <c r="AB109" s="113" t="str">
        <f>TEXT(Z109,"###,###")</f>
        <v>1,404</v>
      </c>
      <c r="AD109" s="134">
        <f>Z109/($Z$4)*100</f>
        <v>16.401869158878505</v>
      </c>
      <c r="AF109" s="113"/>
    </row>
    <row r="110" spans="1:32" x14ac:dyDescent="0.25">
      <c r="S110" s="119" t="s">
        <v>22</v>
      </c>
      <c r="T110" s="119"/>
      <c r="U110" s="116"/>
      <c r="V110" s="116">
        <v>1359</v>
      </c>
      <c r="W110" s="116">
        <v>1591</v>
      </c>
      <c r="X110" s="116">
        <v>1761</v>
      </c>
      <c r="Y110" s="116">
        <v>1855</v>
      </c>
      <c r="Z110" s="116">
        <v>1872</v>
      </c>
      <c r="AB110" s="113" t="str">
        <f>TEXT(Z110,"###,###")</f>
        <v>1,872</v>
      </c>
      <c r="AD110" s="134">
        <f>Z110/($Z$4)*100</f>
        <v>21.869158878504674</v>
      </c>
      <c r="AF110" s="113"/>
    </row>
    <row r="111" spans="1:32" x14ac:dyDescent="0.25">
      <c r="S111" s="119" t="s">
        <v>23</v>
      </c>
      <c r="T111" s="119"/>
      <c r="U111" s="116"/>
      <c r="V111" s="116">
        <v>2349</v>
      </c>
      <c r="W111" s="116">
        <v>2630</v>
      </c>
      <c r="X111" s="116">
        <v>2809</v>
      </c>
      <c r="Y111" s="116">
        <v>2777</v>
      </c>
      <c r="Z111" s="116">
        <v>2875</v>
      </c>
      <c r="AB111" s="113" t="str">
        <f>TEXT(Z111,"###,###")</f>
        <v>2,875</v>
      </c>
      <c r="AD111" s="134">
        <f>Z111/($Z$4)*100</f>
        <v>33.586448598130843</v>
      </c>
      <c r="AF111" s="113"/>
    </row>
    <row r="112" spans="1:32" x14ac:dyDescent="0.25">
      <c r="S112" s="122" t="s">
        <v>54</v>
      </c>
      <c r="T112" s="122"/>
      <c r="U112" s="116"/>
      <c r="V112" s="116">
        <v>6582</v>
      </c>
      <c r="W112" s="116">
        <v>7324</v>
      </c>
      <c r="X112" s="116">
        <v>8428</v>
      </c>
      <c r="Y112" s="116">
        <v>7847</v>
      </c>
      <c r="Z112" s="116">
        <v>8562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43.14</v>
      </c>
      <c r="W118" s="135">
        <v>42.15</v>
      </c>
      <c r="X118" s="135">
        <v>42.35</v>
      </c>
      <c r="Y118" s="135">
        <v>42.28</v>
      </c>
      <c r="Z118" s="135">
        <v>42.26</v>
      </c>
      <c r="AB118" s="113" t="str">
        <f>TEXT(Z118,"##.0")</f>
        <v>42.3</v>
      </c>
    </row>
    <row r="120" spans="19:32" x14ac:dyDescent="0.25">
      <c r="S120" s="105" t="s">
        <v>102</v>
      </c>
      <c r="T120" s="116"/>
      <c r="U120" s="116"/>
      <c r="V120" s="116">
        <v>3839</v>
      </c>
      <c r="W120" s="116">
        <v>4116</v>
      </c>
      <c r="X120" s="116">
        <v>4606</v>
      </c>
      <c r="Y120" s="116">
        <v>4402</v>
      </c>
      <c r="Z120" s="116">
        <v>4705</v>
      </c>
      <c r="AB120" s="113" t="str">
        <f>TEXT(Z120,"###,###")</f>
        <v>4,705</v>
      </c>
    </row>
    <row r="121" spans="19:32" x14ac:dyDescent="0.25">
      <c r="S121" s="105" t="s">
        <v>103</v>
      </c>
      <c r="T121" s="116"/>
      <c r="U121" s="116"/>
      <c r="V121" s="116">
        <v>477</v>
      </c>
      <c r="W121" s="116">
        <v>518</v>
      </c>
      <c r="X121" s="116">
        <v>645</v>
      </c>
      <c r="Y121" s="116">
        <v>537</v>
      </c>
      <c r="Z121" s="116">
        <v>643</v>
      </c>
      <c r="AB121" s="113" t="str">
        <f>TEXT(Z121,"###,###")</f>
        <v>643</v>
      </c>
    </row>
    <row r="122" spans="19:32" x14ac:dyDescent="0.25">
      <c r="S122" s="105" t="s">
        <v>104</v>
      </c>
      <c r="T122" s="116"/>
      <c r="U122" s="116"/>
      <c r="V122" s="116">
        <v>476</v>
      </c>
      <c r="W122" s="116">
        <v>501</v>
      </c>
      <c r="X122" s="116">
        <v>673</v>
      </c>
      <c r="Y122" s="116">
        <v>544</v>
      </c>
      <c r="Z122" s="116">
        <v>662</v>
      </c>
      <c r="AB122" s="113" t="str">
        <f>TEXT(Z122,"###,###")</f>
        <v>662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4315</v>
      </c>
      <c r="W124" s="116">
        <v>4617</v>
      </c>
      <c r="X124" s="116">
        <v>5279</v>
      </c>
      <c r="Y124" s="116">
        <v>4946</v>
      </c>
      <c r="Z124" s="116">
        <v>5367</v>
      </c>
      <c r="AB124" s="113" t="str">
        <f>TEXT(Z124,"###,###")</f>
        <v>5,367</v>
      </c>
      <c r="AD124" s="131">
        <f>Z124/$Z$7*100</f>
        <v>89.316025961058415</v>
      </c>
    </row>
    <row r="125" spans="19:32" x14ac:dyDescent="0.25">
      <c r="S125" s="105" t="s">
        <v>106</v>
      </c>
      <c r="T125" s="116"/>
      <c r="U125" s="116"/>
      <c r="V125" s="116">
        <v>953</v>
      </c>
      <c r="W125" s="116">
        <v>1019</v>
      </c>
      <c r="X125" s="116">
        <v>1318</v>
      </c>
      <c r="Y125" s="116">
        <v>1081</v>
      </c>
      <c r="Z125" s="116">
        <v>1305</v>
      </c>
      <c r="AB125" s="113" t="str">
        <f>TEXT(Z125,"###,###")</f>
        <v>1,305</v>
      </c>
      <c r="AD125" s="131">
        <f>Z125/$Z$7*100</f>
        <v>21.717423864203695</v>
      </c>
    </row>
    <row r="127" spans="19:32" x14ac:dyDescent="0.25">
      <c r="S127" s="105" t="s">
        <v>107</v>
      </c>
      <c r="T127" s="116"/>
      <c r="U127" s="116"/>
      <c r="V127" s="116">
        <v>2455</v>
      </c>
      <c r="W127" s="116">
        <v>2653</v>
      </c>
      <c r="X127" s="116">
        <v>3043</v>
      </c>
      <c r="Y127" s="116">
        <v>2800</v>
      </c>
      <c r="Z127" s="116">
        <v>3107</v>
      </c>
      <c r="AB127" s="113" t="str">
        <f>TEXT(Z127,"###,###")</f>
        <v>3,107</v>
      </c>
      <c r="AD127" s="131">
        <f>Z127/$Z$7*100</f>
        <v>51.705774671326346</v>
      </c>
    </row>
    <row r="128" spans="19:32" x14ac:dyDescent="0.25">
      <c r="S128" s="105" t="s">
        <v>108</v>
      </c>
      <c r="T128" s="116"/>
      <c r="U128" s="116"/>
      <c r="V128" s="116">
        <v>2341</v>
      </c>
      <c r="W128" s="116">
        <v>2482</v>
      </c>
      <c r="X128" s="116">
        <v>2877</v>
      </c>
      <c r="Y128" s="116">
        <v>2687</v>
      </c>
      <c r="Z128" s="116">
        <v>2904</v>
      </c>
      <c r="AB128" s="113" t="str">
        <f>TEXT(Z128,"###,###")</f>
        <v>2,904</v>
      </c>
      <c r="AD128" s="131">
        <f>Z128/$Z$7*100</f>
        <v>48.327508736894657</v>
      </c>
    </row>
    <row r="130" spans="19:20" x14ac:dyDescent="0.25">
      <c r="S130" s="105" t="s">
        <v>283</v>
      </c>
      <c r="T130" s="131">
        <v>78.299217839906817</v>
      </c>
    </row>
    <row r="131" spans="19:20" x14ac:dyDescent="0.25">
      <c r="S131" s="105" t="s">
        <v>284</v>
      </c>
      <c r="T131" s="131">
        <v>10.700615743052088</v>
      </c>
    </row>
    <row r="132" spans="19:20" x14ac:dyDescent="0.25">
      <c r="S132" s="105" t="s">
        <v>285</v>
      </c>
      <c r="T132" s="131">
        <v>11.016808121151605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760BD053-2C43-40E2-87A2-BD11C5CFBA7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564B609E-5BFD-4BFB-9933-F7D5B60598C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02F1D5A9-22A6-4CFD-B7FC-6CF43532A4B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6C88F6C2-6C66-4496-8E1C-755F28EF4CF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7976E7-9D12-4595-AF42-86B1CFE148A9}">
  <sheetPr codeName="Sheet82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127</v>
      </c>
      <c r="T1" s="103"/>
      <c r="U1" s="103"/>
      <c r="V1" s="103"/>
      <c r="W1" s="103"/>
      <c r="X1" s="103"/>
      <c r="Y1" s="104" t="s">
        <v>222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205</v>
      </c>
      <c r="Z2" s="107" t="s">
        <v>282</v>
      </c>
      <c r="AB2" s="143" t="str">
        <f>$Z$2</f>
        <v>2019-20</v>
      </c>
      <c r="AC2" s="143"/>
      <c r="AD2" s="143"/>
      <c r="AE2" s="143"/>
      <c r="AF2" s="143"/>
    </row>
    <row r="3" spans="1:32" ht="15" customHeight="1" x14ac:dyDescent="0.25">
      <c r="A3" s="64" t="s">
        <v>281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127</v>
      </c>
      <c r="Y3" s="109" t="s">
        <v>222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9.18 Cherbourg, Queensland,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298</v>
      </c>
      <c r="W4" s="112">
        <v>350</v>
      </c>
      <c r="X4" s="112">
        <v>402</v>
      </c>
      <c r="Y4" s="112">
        <v>410</v>
      </c>
      <c r="Z4" s="112">
        <v>423</v>
      </c>
      <c r="AB4" s="113" t="str">
        <f>TEXT(Z4,"###,###")</f>
        <v>423</v>
      </c>
      <c r="AD4" s="114">
        <f>Z4/Y4-1</f>
        <v>3.170731707317076E-2</v>
      </c>
      <c r="AF4" s="114">
        <f>Z4/V4-1</f>
        <v>0.41946308724832204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140</v>
      </c>
      <c r="W5" s="112">
        <v>175</v>
      </c>
      <c r="X5" s="112">
        <v>225</v>
      </c>
      <c r="Y5" s="112">
        <v>213</v>
      </c>
      <c r="Z5" s="112">
        <v>222</v>
      </c>
      <c r="AB5" s="113" t="str">
        <f>TEXT(Z5,"###,###")</f>
        <v>222</v>
      </c>
      <c r="AD5" s="114">
        <f t="shared" ref="AD5:AD9" si="0">Z5/Y5-1</f>
        <v>4.2253521126760507E-2</v>
      </c>
      <c r="AF5" s="114">
        <f t="shared" ref="AF5:AF9" si="1">Z5/V5-1</f>
        <v>0.58571428571428563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156</v>
      </c>
      <c r="W6" s="112">
        <v>175</v>
      </c>
      <c r="X6" s="112">
        <v>182</v>
      </c>
      <c r="Y6" s="112">
        <v>194</v>
      </c>
      <c r="Z6" s="112">
        <v>201</v>
      </c>
      <c r="AB6" s="113" t="str">
        <f>TEXT(Z6,"###,###")</f>
        <v>201</v>
      </c>
      <c r="AD6" s="114">
        <f t="shared" si="0"/>
        <v>3.6082474226804218E-2</v>
      </c>
      <c r="AF6" s="114">
        <f t="shared" si="1"/>
        <v>0.28846153846153855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250</v>
      </c>
      <c r="W7" s="112">
        <v>268</v>
      </c>
      <c r="X7" s="112">
        <v>296</v>
      </c>
      <c r="Y7" s="112">
        <v>309</v>
      </c>
      <c r="Z7" s="112">
        <v>321</v>
      </c>
      <c r="AB7" s="113" t="str">
        <f>TEXT(Z7,"###,###")</f>
        <v>321</v>
      </c>
      <c r="AD7" s="114">
        <f t="shared" si="0"/>
        <v>3.8834951456310662E-2</v>
      </c>
      <c r="AF7" s="114">
        <f t="shared" si="1"/>
        <v>0.28400000000000003</v>
      </c>
    </row>
    <row r="8" spans="1:32" ht="17.25" customHeight="1" x14ac:dyDescent="0.25">
      <c r="A8" s="68" t="s">
        <v>13</v>
      </c>
      <c r="B8" s="69"/>
      <c r="C8" s="31"/>
      <c r="D8" s="70" t="str">
        <f>AB4</f>
        <v>423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321</v>
      </c>
      <c r="P8" s="71"/>
      <c r="S8" s="111" t="s">
        <v>86</v>
      </c>
      <c r="T8" s="112"/>
      <c r="U8" s="112"/>
      <c r="V8" s="112">
        <v>24108</v>
      </c>
      <c r="W8" s="112">
        <v>21192.98</v>
      </c>
      <c r="X8" s="112">
        <v>24180.62</v>
      </c>
      <c r="Y8" s="112">
        <v>27775.21</v>
      </c>
      <c r="Z8" s="112">
        <v>25171.5</v>
      </c>
      <c r="AB8" s="113" t="str">
        <f>TEXT(Z8,"$###,###")</f>
        <v>$25,172</v>
      </c>
      <c r="AD8" s="114">
        <f t="shared" si="0"/>
        <v>-9.3742225531328049E-2</v>
      </c>
      <c r="AF8" s="114">
        <f t="shared" si="1"/>
        <v>4.411398705823788E-2</v>
      </c>
    </row>
    <row r="9" spans="1:32" x14ac:dyDescent="0.25">
      <c r="A9" s="32" t="s">
        <v>15</v>
      </c>
      <c r="B9" s="75"/>
      <c r="C9" s="76"/>
      <c r="D9" s="77">
        <f>AD104</f>
        <v>48.226950354609926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50.155763239875384</v>
      </c>
      <c r="P9" s="78" t="s">
        <v>87</v>
      </c>
      <c r="S9" s="111" t="s">
        <v>7</v>
      </c>
      <c r="T9" s="112"/>
      <c r="U9" s="112"/>
      <c r="V9" s="112">
        <v>6814294</v>
      </c>
      <c r="W9" s="112">
        <v>7326109</v>
      </c>
      <c r="X9" s="112">
        <v>8733540</v>
      </c>
      <c r="Y9" s="112">
        <v>9079956</v>
      </c>
      <c r="Z9" s="112">
        <v>10377935</v>
      </c>
      <c r="AB9" s="113" t="str">
        <f>TEXT(Z9/1000000,"$#,###.0")&amp;" mil"</f>
        <v>$10.4 mil</v>
      </c>
      <c r="AD9" s="114">
        <f t="shared" si="0"/>
        <v>0.14294992178376198</v>
      </c>
      <c r="AF9" s="114">
        <f t="shared" si="1"/>
        <v>0.52296554859534972</v>
      </c>
    </row>
    <row r="10" spans="1:32" x14ac:dyDescent="0.25">
      <c r="A10" s="32" t="s">
        <v>18</v>
      </c>
      <c r="B10" s="75"/>
      <c r="C10" s="76"/>
      <c r="D10" s="77">
        <f>AD105</f>
        <v>52.009456264775409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49.532710280373834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96.884735202492209</v>
      </c>
      <c r="P11" s="78" t="s">
        <v>87</v>
      </c>
      <c r="S11" s="111" t="s">
        <v>30</v>
      </c>
      <c r="T11" s="116"/>
      <c r="U11" s="116"/>
      <c r="V11" s="116">
        <v>294</v>
      </c>
      <c r="W11" s="116">
        <v>348</v>
      </c>
      <c r="X11" s="116">
        <v>402</v>
      </c>
      <c r="Y11" s="116">
        <v>410</v>
      </c>
      <c r="Z11" s="116">
        <v>422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0</v>
      </c>
      <c r="P12" s="78" t="s">
        <v>87</v>
      </c>
      <c r="S12" s="111" t="s">
        <v>31</v>
      </c>
      <c r="T12" s="116"/>
      <c r="U12" s="116"/>
      <c r="V12" s="116">
        <v>0</v>
      </c>
      <c r="W12" s="116">
        <v>0</v>
      </c>
      <c r="X12" s="116">
        <v>0</v>
      </c>
      <c r="Y12" s="116">
        <v>0</v>
      </c>
      <c r="Z12" s="116">
        <v>6</v>
      </c>
    </row>
    <row r="13" spans="1:32" ht="15" customHeight="1" x14ac:dyDescent="0.25">
      <c r="A13" s="32" t="s">
        <v>20</v>
      </c>
      <c r="B13" s="76"/>
      <c r="C13" s="76"/>
      <c r="D13" s="77">
        <f>AD108</f>
        <v>7.328605200945626</v>
      </c>
      <c r="E13" s="78" t="s">
        <v>87</v>
      </c>
      <c r="F13" s="26"/>
      <c r="G13" s="144" t="s">
        <v>286</v>
      </c>
      <c r="H13" s="145"/>
      <c r="I13" s="145"/>
      <c r="J13" s="145"/>
      <c r="K13" s="145"/>
      <c r="L13" s="145"/>
      <c r="M13" s="85"/>
      <c r="N13" s="76"/>
      <c r="O13" s="77">
        <f>T132</f>
        <v>1.557632398753894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8.5106382978723403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38.4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36.643026004728128</v>
      </c>
      <c r="E15" s="78" t="s">
        <v>87</v>
      </c>
      <c r="F15" s="26"/>
      <c r="G15" s="35" t="s">
        <v>279</v>
      </c>
      <c r="H15" s="76"/>
      <c r="I15" s="76"/>
      <c r="J15" s="76"/>
      <c r="K15" s="86"/>
      <c r="L15" s="76"/>
      <c r="M15" s="76"/>
      <c r="N15" s="76"/>
      <c r="O15" s="77">
        <f>AB38</f>
        <v>17.981072555205046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6</v>
      </c>
      <c r="Z15" s="116">
        <v>3</v>
      </c>
      <c r="AB15" s="121">
        <f t="shared" ref="AB15:AB34" si="2">IF(Z15="np",0,Z15/$Z$34)</f>
        <v>7.0921985815602835E-3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47.281323877068559</v>
      </c>
      <c r="E16" s="89" t="s">
        <v>87</v>
      </c>
      <c r="F16" s="26"/>
      <c r="G16" s="90" t="s">
        <v>280</v>
      </c>
      <c r="H16" s="37"/>
      <c r="I16" s="37"/>
      <c r="J16" s="37"/>
      <c r="K16" s="38"/>
      <c r="L16" s="37"/>
      <c r="M16" s="37"/>
      <c r="N16" s="37"/>
      <c r="O16" s="88">
        <f>AB37</f>
        <v>82.018927444794954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0</v>
      </c>
      <c r="Z16" s="116">
        <v>0</v>
      </c>
      <c r="AB16" s="121">
        <f t="shared" si="2"/>
        <v>0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20</v>
      </c>
      <c r="Z17" s="116">
        <v>11</v>
      </c>
      <c r="AB17" s="121">
        <f t="shared" si="2"/>
        <v>2.6004728132387706E-2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0</v>
      </c>
      <c r="Z18" s="116">
        <v>0</v>
      </c>
      <c r="AB18" s="121">
        <f t="shared" si="2"/>
        <v>0</v>
      </c>
    </row>
    <row r="19" spans="1:28" x14ac:dyDescent="0.25">
      <c r="A19" s="67" t="str">
        <f>$S$1&amp;" ("&amp;$V$2&amp;" to "&amp;$Z$2&amp;")"</f>
        <v>Cherbourg (2015-16 to 2019-20)</v>
      </c>
      <c r="B19" s="67"/>
      <c r="C19" s="67"/>
      <c r="D19" s="67"/>
      <c r="E19" s="67"/>
      <c r="F19" s="67"/>
      <c r="G19" s="67" t="str">
        <f>$S$1&amp;" ("&amp;$V$2&amp;" to "&amp;$Z$2&amp;")"</f>
        <v>Cherbourg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20</v>
      </c>
      <c r="Z19" s="116">
        <v>11</v>
      </c>
      <c r="AB19" s="121">
        <f t="shared" si="2"/>
        <v>2.6004728132387706E-2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0</v>
      </c>
      <c r="Z20" s="116">
        <v>0</v>
      </c>
      <c r="AB20" s="121">
        <f t="shared" si="2"/>
        <v>0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0</v>
      </c>
      <c r="Z21" s="116">
        <v>0</v>
      </c>
      <c r="AB21" s="121">
        <f t="shared" si="2"/>
        <v>0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6</v>
      </c>
      <c r="Z22" s="116">
        <v>5</v>
      </c>
      <c r="AB22" s="121">
        <f t="shared" si="2"/>
        <v>1.1820330969267139E-2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0</v>
      </c>
      <c r="Z23" s="116">
        <v>0</v>
      </c>
      <c r="AB23" s="121">
        <f t="shared" si="2"/>
        <v>0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0</v>
      </c>
      <c r="Z24" s="116">
        <v>0</v>
      </c>
      <c r="AB24" s="121">
        <f t="shared" si="2"/>
        <v>0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4</v>
      </c>
      <c r="Z25" s="116">
        <v>7</v>
      </c>
      <c r="AB25" s="121">
        <f t="shared" si="2"/>
        <v>1.6548463356973995E-2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6</v>
      </c>
      <c r="Z26" s="116">
        <v>3</v>
      </c>
      <c r="AB26" s="121">
        <f t="shared" si="2"/>
        <v>7.0921985815602835E-3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38</v>
      </c>
      <c r="Z27" s="116">
        <v>50</v>
      </c>
      <c r="AB27" s="121">
        <f t="shared" si="2"/>
        <v>0.1182033096926714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79</v>
      </c>
      <c r="Z28" s="116">
        <v>73</v>
      </c>
      <c r="AB28" s="121">
        <f t="shared" si="2"/>
        <v>0.17257683215130024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101</v>
      </c>
      <c r="Z29" s="116">
        <v>127</v>
      </c>
      <c r="AB29" s="121">
        <f t="shared" si="2"/>
        <v>0.30023640661938533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45</v>
      </c>
      <c r="Z30" s="116">
        <v>43</v>
      </c>
      <c r="AB30" s="121">
        <f t="shared" si="2"/>
        <v>0.10165484633569739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75</v>
      </c>
      <c r="Z31" s="116">
        <v>75</v>
      </c>
      <c r="AB31" s="121">
        <f t="shared" si="2"/>
        <v>0.1773049645390071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0</v>
      </c>
      <c r="Z32" s="116">
        <v>0</v>
      </c>
      <c r="AB32" s="121">
        <f t="shared" si="2"/>
        <v>0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6</v>
      </c>
      <c r="Z33" s="116">
        <v>17</v>
      </c>
      <c r="AB33" s="121">
        <f t="shared" si="2"/>
        <v>4.0189125295508277E-2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407</v>
      </c>
      <c r="Z34" s="124">
        <v>423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260</v>
      </c>
      <c r="AB37" s="136">
        <f>Z37/Z40*100</f>
        <v>82.018927444794954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57</v>
      </c>
      <c r="AB38" s="136">
        <f>Z38/Z40*100</f>
        <v>17.981072555205046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317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0</v>
      </c>
      <c r="Y44" s="116">
        <v>0</v>
      </c>
      <c r="Z44" s="116">
        <v>0</v>
      </c>
    </row>
    <row r="45" spans="19:32" x14ac:dyDescent="0.25">
      <c r="S45" s="119" t="s">
        <v>38</v>
      </c>
      <c r="T45" s="119"/>
      <c r="U45" s="116"/>
      <c r="V45" s="116">
        <v>0</v>
      </c>
      <c r="W45" s="116">
        <v>0</v>
      </c>
      <c r="X45" s="116">
        <v>0</v>
      </c>
      <c r="Y45" s="116">
        <v>5</v>
      </c>
      <c r="Z45" s="116">
        <v>0</v>
      </c>
    </row>
    <row r="46" spans="19:32" x14ac:dyDescent="0.25">
      <c r="S46" s="119" t="s">
        <v>39</v>
      </c>
      <c r="T46" s="119"/>
      <c r="U46" s="116"/>
      <c r="V46" s="116">
        <v>8</v>
      </c>
      <c r="W46" s="116">
        <v>6</v>
      </c>
      <c r="X46" s="116">
        <v>24</v>
      </c>
      <c r="Y46" s="116">
        <v>14</v>
      </c>
      <c r="Z46" s="116">
        <v>13</v>
      </c>
    </row>
    <row r="47" spans="19:32" x14ac:dyDescent="0.25">
      <c r="S47" s="119" t="s">
        <v>40</v>
      </c>
      <c r="T47" s="119"/>
      <c r="U47" s="116"/>
      <c r="V47" s="116">
        <v>7</v>
      </c>
      <c r="W47" s="116">
        <v>18</v>
      </c>
      <c r="X47" s="116">
        <v>18</v>
      </c>
      <c r="Y47" s="116">
        <v>19</v>
      </c>
      <c r="Z47" s="116">
        <v>23</v>
      </c>
    </row>
    <row r="48" spans="19:32" x14ac:dyDescent="0.25">
      <c r="S48" s="119" t="s">
        <v>41</v>
      </c>
      <c r="T48" s="119"/>
      <c r="U48" s="116"/>
      <c r="V48" s="116">
        <v>12</v>
      </c>
      <c r="W48" s="116">
        <v>17</v>
      </c>
      <c r="X48" s="116">
        <v>31</v>
      </c>
      <c r="Y48" s="116">
        <v>20</v>
      </c>
      <c r="Z48" s="116">
        <v>21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13</v>
      </c>
      <c r="W49" s="116">
        <v>21</v>
      </c>
      <c r="X49" s="116">
        <v>18</v>
      </c>
      <c r="Y49" s="116">
        <v>30</v>
      </c>
      <c r="Z49" s="116">
        <v>29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Cherbourg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17</v>
      </c>
      <c r="W50" s="116">
        <v>14</v>
      </c>
      <c r="X50" s="116">
        <v>37</v>
      </c>
      <c r="Y50" s="116">
        <v>30</v>
      </c>
      <c r="Z50" s="116">
        <v>29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13</v>
      </c>
      <c r="W51" s="116">
        <v>16</v>
      </c>
      <c r="X51" s="116">
        <v>26</v>
      </c>
      <c r="Y51" s="116">
        <v>20</v>
      </c>
      <c r="Z51" s="116">
        <v>20</v>
      </c>
    </row>
    <row r="52" spans="1:26" ht="15" customHeight="1" x14ac:dyDescent="0.25">
      <c r="S52" s="119" t="s">
        <v>45</v>
      </c>
      <c r="T52" s="119"/>
      <c r="U52" s="116"/>
      <c r="V52" s="116">
        <v>19</v>
      </c>
      <c r="W52" s="116">
        <v>29</v>
      </c>
      <c r="X52" s="116">
        <v>25</v>
      </c>
      <c r="Y52" s="116">
        <v>31</v>
      </c>
      <c r="Z52" s="116">
        <v>25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11</v>
      </c>
      <c r="W53" s="116">
        <v>12</v>
      </c>
      <c r="X53" s="116">
        <v>16</v>
      </c>
      <c r="Y53" s="116">
        <v>14</v>
      </c>
      <c r="Z53" s="116">
        <v>22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20</v>
      </c>
      <c r="W54" s="116">
        <v>24</v>
      </c>
      <c r="X54" s="116">
        <v>16</v>
      </c>
      <c r="Y54" s="116">
        <v>22</v>
      </c>
      <c r="Z54" s="116">
        <v>10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4</v>
      </c>
      <c r="W55" s="116">
        <v>11</v>
      </c>
      <c r="X55" s="116">
        <v>9</v>
      </c>
      <c r="Y55" s="116">
        <v>11</v>
      </c>
      <c r="Z55" s="116">
        <v>22</v>
      </c>
    </row>
    <row r="56" spans="1:26" ht="15" customHeight="1" x14ac:dyDescent="0.25">
      <c r="S56" s="119" t="s">
        <v>49</v>
      </c>
      <c r="T56" s="119"/>
      <c r="U56" s="116"/>
      <c r="V56" s="116">
        <v>0</v>
      </c>
      <c r="W56" s="116">
        <v>0</v>
      </c>
      <c r="X56" s="116">
        <v>0</v>
      </c>
      <c r="Y56" s="116">
        <v>6</v>
      </c>
      <c r="Z56" s="116">
        <v>0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4</v>
      </c>
      <c r="X57" s="116">
        <v>0</v>
      </c>
      <c r="Y57" s="116">
        <v>0</v>
      </c>
      <c r="Z57" s="116">
        <v>0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0</v>
      </c>
      <c r="W58" s="116">
        <v>0</v>
      </c>
      <c r="X58" s="116">
        <v>0</v>
      </c>
      <c r="Y58" s="116">
        <v>0</v>
      </c>
      <c r="Z58" s="116">
        <v>0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0</v>
      </c>
      <c r="X59" s="116">
        <v>0</v>
      </c>
      <c r="Y59" s="116">
        <v>0</v>
      </c>
      <c r="Z59" s="116">
        <v>0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0</v>
      </c>
      <c r="X60" s="116">
        <v>0</v>
      </c>
      <c r="Y60" s="116">
        <v>0</v>
      </c>
      <c r="Z60" s="116">
        <v>0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138</v>
      </c>
      <c r="W61" s="116">
        <v>175</v>
      </c>
      <c r="X61" s="116">
        <v>222</v>
      </c>
      <c r="Y61" s="116">
        <v>215</v>
      </c>
      <c r="Z61" s="116">
        <v>223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0</v>
      </c>
      <c r="W63" s="116">
        <v>0</v>
      </c>
      <c r="X63" s="116">
        <v>0</v>
      </c>
      <c r="Y63" s="116">
        <v>0</v>
      </c>
      <c r="Z63" s="116">
        <v>0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0</v>
      </c>
      <c r="X64" s="116">
        <v>5</v>
      </c>
      <c r="Y64" s="116">
        <v>3</v>
      </c>
      <c r="Z64" s="116">
        <v>0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Cherbourg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16</v>
      </c>
      <c r="W65" s="116">
        <v>11</v>
      </c>
      <c r="X65" s="116">
        <v>11</v>
      </c>
      <c r="Y65" s="116">
        <v>15</v>
      </c>
      <c r="Z65" s="116">
        <v>12</v>
      </c>
    </row>
    <row r="66" spans="1:26" x14ac:dyDescent="0.25">
      <c r="S66" s="119" t="s">
        <v>40</v>
      </c>
      <c r="T66" s="119"/>
      <c r="U66" s="116"/>
      <c r="V66" s="116">
        <v>14</v>
      </c>
      <c r="W66" s="116">
        <v>22</v>
      </c>
      <c r="X66" s="116">
        <v>18</v>
      </c>
      <c r="Y66" s="116">
        <v>33</v>
      </c>
      <c r="Z66" s="116">
        <v>29</v>
      </c>
    </row>
    <row r="67" spans="1:26" x14ac:dyDescent="0.25">
      <c r="S67" s="119" t="s">
        <v>41</v>
      </c>
      <c r="T67" s="119"/>
      <c r="U67" s="116"/>
      <c r="V67" s="116">
        <v>25</v>
      </c>
      <c r="W67" s="116">
        <v>19</v>
      </c>
      <c r="X67" s="116">
        <v>23</v>
      </c>
      <c r="Y67" s="116">
        <v>33</v>
      </c>
      <c r="Z67" s="116">
        <v>36</v>
      </c>
    </row>
    <row r="68" spans="1:26" x14ac:dyDescent="0.25">
      <c r="S68" s="119" t="s">
        <v>42</v>
      </c>
      <c r="T68" s="119"/>
      <c r="U68" s="116"/>
      <c r="V68" s="116">
        <v>9</v>
      </c>
      <c r="W68" s="116">
        <v>14</v>
      </c>
      <c r="X68" s="116">
        <v>14</v>
      </c>
      <c r="Y68" s="116">
        <v>20</v>
      </c>
      <c r="Z68" s="116">
        <v>16</v>
      </c>
    </row>
    <row r="69" spans="1:26" x14ac:dyDescent="0.25">
      <c r="S69" s="119" t="s">
        <v>43</v>
      </c>
      <c r="T69" s="119"/>
      <c r="U69" s="116"/>
      <c r="V69" s="116">
        <v>23</v>
      </c>
      <c r="W69" s="116">
        <v>16</v>
      </c>
      <c r="X69" s="116">
        <v>18</v>
      </c>
      <c r="Y69" s="116">
        <v>16</v>
      </c>
      <c r="Z69" s="116">
        <v>20</v>
      </c>
    </row>
    <row r="70" spans="1:26" x14ac:dyDescent="0.25">
      <c r="S70" s="119" t="s">
        <v>44</v>
      </c>
      <c r="T70" s="119"/>
      <c r="U70" s="116"/>
      <c r="V70" s="116">
        <v>21</v>
      </c>
      <c r="W70" s="116">
        <v>31</v>
      </c>
      <c r="X70" s="116">
        <v>23</v>
      </c>
      <c r="Y70" s="116">
        <v>26</v>
      </c>
      <c r="Z70" s="116">
        <v>25</v>
      </c>
    </row>
    <row r="71" spans="1:26" x14ac:dyDescent="0.25">
      <c r="S71" s="119" t="s">
        <v>45</v>
      </c>
      <c r="T71" s="119"/>
      <c r="U71" s="116"/>
      <c r="V71" s="116">
        <v>17</v>
      </c>
      <c r="W71" s="116">
        <v>14</v>
      </c>
      <c r="X71" s="116">
        <v>17</v>
      </c>
      <c r="Y71" s="116">
        <v>23</v>
      </c>
      <c r="Z71" s="116">
        <v>27</v>
      </c>
    </row>
    <row r="72" spans="1:26" x14ac:dyDescent="0.25">
      <c r="S72" s="119" t="s">
        <v>46</v>
      </c>
      <c r="T72" s="119"/>
      <c r="U72" s="116"/>
      <c r="V72" s="116">
        <v>9</v>
      </c>
      <c r="W72" s="116">
        <v>12</v>
      </c>
      <c r="X72" s="116">
        <v>15</v>
      </c>
      <c r="Y72" s="116">
        <v>13</v>
      </c>
      <c r="Z72" s="116">
        <v>15</v>
      </c>
    </row>
    <row r="73" spans="1:26" x14ac:dyDescent="0.25">
      <c r="S73" s="119" t="s">
        <v>47</v>
      </c>
      <c r="T73" s="119"/>
      <c r="U73" s="116"/>
      <c r="V73" s="116">
        <v>11</v>
      </c>
      <c r="W73" s="116">
        <v>13</v>
      </c>
      <c r="X73" s="116">
        <v>8</v>
      </c>
      <c r="Y73" s="116">
        <v>9</v>
      </c>
      <c r="Z73" s="116">
        <v>5</v>
      </c>
    </row>
    <row r="74" spans="1:26" x14ac:dyDescent="0.25">
      <c r="S74" s="119" t="s">
        <v>48</v>
      </c>
      <c r="T74" s="119"/>
      <c r="U74" s="116"/>
      <c r="V74" s="116">
        <v>5</v>
      </c>
      <c r="W74" s="116">
        <v>11</v>
      </c>
      <c r="X74" s="116">
        <v>9</v>
      </c>
      <c r="Y74" s="116">
        <v>5</v>
      </c>
      <c r="Z74" s="116">
        <v>7</v>
      </c>
    </row>
    <row r="75" spans="1:26" x14ac:dyDescent="0.25">
      <c r="S75" s="119" t="s">
        <v>49</v>
      </c>
      <c r="T75" s="119"/>
      <c r="U75" s="116"/>
      <c r="V75" s="116">
        <v>5</v>
      </c>
      <c r="W75" s="116">
        <v>6</v>
      </c>
      <c r="X75" s="116">
        <v>9</v>
      </c>
      <c r="Y75" s="116">
        <v>7</v>
      </c>
      <c r="Z75" s="116">
        <v>0</v>
      </c>
    </row>
    <row r="76" spans="1:26" x14ac:dyDescent="0.25">
      <c r="S76" s="119" t="s">
        <v>50</v>
      </c>
      <c r="T76" s="119"/>
      <c r="U76" s="116"/>
      <c r="V76" s="116">
        <v>0</v>
      </c>
      <c r="W76" s="116">
        <v>3</v>
      </c>
      <c r="X76" s="116">
        <v>0</v>
      </c>
      <c r="Y76" s="116">
        <v>6</v>
      </c>
      <c r="Z76" s="116">
        <v>4</v>
      </c>
    </row>
    <row r="77" spans="1:26" x14ac:dyDescent="0.25">
      <c r="S77" s="119" t="s">
        <v>51</v>
      </c>
      <c r="T77" s="119"/>
      <c r="U77" s="116"/>
      <c r="V77" s="116">
        <v>0</v>
      </c>
      <c r="W77" s="116">
        <v>0</v>
      </c>
      <c r="X77" s="116">
        <v>0</v>
      </c>
      <c r="Y77" s="116">
        <v>0</v>
      </c>
      <c r="Z77" s="116">
        <v>0</v>
      </c>
    </row>
    <row r="78" spans="1:26" x14ac:dyDescent="0.25">
      <c r="S78" s="119" t="s">
        <v>52</v>
      </c>
      <c r="T78" s="119"/>
      <c r="U78" s="116"/>
      <c r="V78" s="116">
        <v>0</v>
      </c>
      <c r="W78" s="116">
        <v>0</v>
      </c>
      <c r="X78" s="116">
        <v>0</v>
      </c>
      <c r="Y78" s="116">
        <v>0</v>
      </c>
      <c r="Z78" s="116">
        <v>0</v>
      </c>
    </row>
    <row r="79" spans="1:26" x14ac:dyDescent="0.25">
      <c r="S79" s="119" t="s">
        <v>53</v>
      </c>
      <c r="T79" s="119"/>
      <c r="U79" s="116"/>
      <c r="V79" s="116">
        <v>0</v>
      </c>
      <c r="W79" s="116">
        <v>0</v>
      </c>
      <c r="X79" s="116">
        <v>0</v>
      </c>
      <c r="Y79" s="116">
        <v>0</v>
      </c>
      <c r="Z79" s="116">
        <v>0</v>
      </c>
    </row>
    <row r="80" spans="1:26" x14ac:dyDescent="0.25">
      <c r="S80" s="122" t="s">
        <v>54</v>
      </c>
      <c r="T80" s="122"/>
      <c r="U80" s="116"/>
      <c r="V80" s="116">
        <v>161</v>
      </c>
      <c r="W80" s="116">
        <v>175</v>
      </c>
      <c r="X80" s="116">
        <v>181</v>
      </c>
      <c r="Y80" s="116">
        <v>194</v>
      </c>
      <c r="Z80" s="116">
        <v>203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6" t="str">
        <f>S1</f>
        <v>Cherbourg</v>
      </c>
      <c r="D83" s="146"/>
      <c r="E83" s="146"/>
      <c r="F83" s="146"/>
      <c r="G83" s="146"/>
      <c r="H83" s="49"/>
      <c r="I83" s="49"/>
      <c r="J83" s="147" t="str">
        <f>'State data for spotlight'!A1</f>
        <v>Queensland</v>
      </c>
      <c r="K83" s="147"/>
      <c r="L83" s="147"/>
      <c r="M83" s="147"/>
      <c r="N83" s="147"/>
      <c r="O83" s="147"/>
      <c r="S83" s="119" t="s">
        <v>57</v>
      </c>
      <c r="T83" s="119"/>
      <c r="U83" s="116"/>
      <c r="V83" s="116">
        <v>4</v>
      </c>
      <c r="W83" s="116">
        <v>9</v>
      </c>
      <c r="X83" s="116">
        <v>4</v>
      </c>
      <c r="Y83" s="116">
        <v>6</v>
      </c>
      <c r="Z83" s="116">
        <v>5</v>
      </c>
      <c r="AD83" s="121"/>
    </row>
    <row r="84" spans="1:30" ht="15" customHeight="1" x14ac:dyDescent="0.25">
      <c r="A84" s="48"/>
      <c r="B84" s="48"/>
      <c r="C84" s="50"/>
      <c r="D84" s="141" t="s">
        <v>0</v>
      </c>
      <c r="E84" s="141"/>
      <c r="F84" s="141" t="s">
        <v>202</v>
      </c>
      <c r="G84" s="141"/>
      <c r="H84" s="50"/>
      <c r="I84" s="50"/>
      <c r="J84" s="50"/>
      <c r="K84" s="50"/>
      <c r="L84" s="141" t="s">
        <v>0</v>
      </c>
      <c r="M84" s="141"/>
      <c r="N84" s="141" t="s">
        <v>202</v>
      </c>
      <c r="O84" s="141"/>
      <c r="S84" s="119" t="s">
        <v>58</v>
      </c>
      <c r="T84" s="119"/>
      <c r="U84" s="116"/>
      <c r="V84" s="116">
        <v>2</v>
      </c>
      <c r="W84" s="116">
        <v>0</v>
      </c>
      <c r="X84" s="116">
        <v>15</v>
      </c>
      <c r="Y84" s="116">
        <v>10</v>
      </c>
      <c r="Z84" s="116">
        <v>9</v>
      </c>
    </row>
    <row r="85" spans="1:30" ht="15" customHeight="1" x14ac:dyDescent="0.25">
      <c r="A85" s="48"/>
      <c r="B85" s="48"/>
      <c r="C85" s="62" t="s">
        <v>1</v>
      </c>
      <c r="D85" s="141" t="s">
        <v>2</v>
      </c>
      <c r="E85" s="141"/>
      <c r="F85" s="141" t="str">
        <f>"since "&amp;$V$2</f>
        <v>since 2015-16</v>
      </c>
      <c r="G85" s="141"/>
      <c r="H85" s="50"/>
      <c r="I85" s="50"/>
      <c r="J85" s="50"/>
      <c r="K85" s="62" t="s">
        <v>1</v>
      </c>
      <c r="L85" s="141" t="s">
        <v>2</v>
      </c>
      <c r="M85" s="141"/>
      <c r="N85" s="141" t="str">
        <f>"since "&amp;$V$2</f>
        <v>since 2015-16</v>
      </c>
      <c r="O85" s="141"/>
      <c r="S85" s="119" t="s">
        <v>197</v>
      </c>
      <c r="T85" s="119"/>
      <c r="U85" s="116"/>
      <c r="V85" s="116">
        <v>14</v>
      </c>
      <c r="W85" s="116">
        <v>15</v>
      </c>
      <c r="X85" s="116">
        <v>20</v>
      </c>
      <c r="Y85" s="116">
        <v>22</v>
      </c>
      <c r="Z85" s="116">
        <v>15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423</v>
      </c>
      <c r="D86" s="100">
        <f t="shared" ref="D86:D91" si="4">AD4</f>
        <v>3.170731707317076E-2</v>
      </c>
      <c r="E86" s="101">
        <f t="shared" ref="E86:E91" si="5">AD4</f>
        <v>3.170731707317076E-2</v>
      </c>
      <c r="F86" s="100">
        <f t="shared" ref="F86:F91" si="6">AF4</f>
        <v>0.41946308724832204</v>
      </c>
      <c r="G86" s="101">
        <f t="shared" ref="G86:G91" si="7">AF4</f>
        <v>0.41946308724832204</v>
      </c>
      <c r="H86" s="61"/>
      <c r="I86" s="61"/>
      <c r="J86" s="142" t="str">
        <f>'State data for spotlight'!J4</f>
        <v>4,043,913</v>
      </c>
      <c r="K86" s="142"/>
      <c r="L86" s="100">
        <f>'State data for spotlight'!L4</f>
        <v>-5.435055282670076E-3</v>
      </c>
      <c r="M86" s="101">
        <f>'State data for spotlight'!L4</f>
        <v>-5.435055282670076E-3</v>
      </c>
      <c r="N86" s="100">
        <f>'State data for spotlight'!N4</f>
        <v>7.968076645100175E-2</v>
      </c>
      <c r="O86" s="101">
        <f>'State data for spotlight'!N4</f>
        <v>7.968076645100175E-2</v>
      </c>
      <c r="S86" s="119" t="s">
        <v>198</v>
      </c>
      <c r="T86" s="119"/>
      <c r="U86" s="116"/>
      <c r="V86" s="116">
        <v>13</v>
      </c>
      <c r="W86" s="116">
        <v>20</v>
      </c>
      <c r="X86" s="116">
        <v>24</v>
      </c>
      <c r="Y86" s="116">
        <v>28</v>
      </c>
      <c r="Z86" s="116">
        <v>29</v>
      </c>
    </row>
    <row r="87" spans="1:30" ht="15" customHeight="1" x14ac:dyDescent="0.25">
      <c r="A87" s="102" t="s">
        <v>4</v>
      </c>
      <c r="B87" s="51"/>
      <c r="C87" s="61" t="str">
        <f t="shared" si="3"/>
        <v>222</v>
      </c>
      <c r="D87" s="100">
        <f t="shared" si="4"/>
        <v>4.2253521126760507E-2</v>
      </c>
      <c r="E87" s="101">
        <f t="shared" si="5"/>
        <v>4.2253521126760507E-2</v>
      </c>
      <c r="F87" s="100">
        <f t="shared" si="6"/>
        <v>0.58571428571428563</v>
      </c>
      <c r="G87" s="101">
        <f t="shared" si="7"/>
        <v>0.58571428571428563</v>
      </c>
      <c r="H87" s="61"/>
      <c r="I87" s="61"/>
      <c r="J87" s="142" t="str">
        <f>'State data for spotlight'!J5</f>
        <v>2,078,086</v>
      </c>
      <c r="K87" s="142"/>
      <c r="L87" s="100">
        <f>'State data for spotlight'!L5</f>
        <v>-9.7722570444783718E-3</v>
      </c>
      <c r="M87" s="101">
        <f>'State data for spotlight'!L5</f>
        <v>-9.7722570444783718E-3</v>
      </c>
      <c r="N87" s="100">
        <f>'State data for spotlight'!N5</f>
        <v>6.0267974446456485E-2</v>
      </c>
      <c r="O87" s="101">
        <f>'State data for spotlight'!N5</f>
        <v>6.0267974446456485E-2</v>
      </c>
      <c r="S87" s="119" t="s">
        <v>199</v>
      </c>
      <c r="T87" s="119"/>
      <c r="U87" s="116"/>
      <c r="V87" s="116">
        <v>0</v>
      </c>
      <c r="W87" s="116">
        <v>0</v>
      </c>
      <c r="X87" s="116">
        <v>6</v>
      </c>
      <c r="Y87" s="116">
        <v>7</v>
      </c>
      <c r="Z87" s="116">
        <v>7</v>
      </c>
    </row>
    <row r="88" spans="1:30" ht="15" customHeight="1" x14ac:dyDescent="0.25">
      <c r="A88" s="102" t="s">
        <v>5</v>
      </c>
      <c r="B88" s="51"/>
      <c r="C88" s="61" t="str">
        <f t="shared" si="3"/>
        <v>201</v>
      </c>
      <c r="D88" s="100">
        <f t="shared" si="4"/>
        <v>3.6082474226804218E-2</v>
      </c>
      <c r="E88" s="101">
        <f t="shared" si="5"/>
        <v>3.6082474226804218E-2</v>
      </c>
      <c r="F88" s="100">
        <f t="shared" si="6"/>
        <v>0.28846153846153855</v>
      </c>
      <c r="G88" s="101">
        <f t="shared" si="7"/>
        <v>0.28846153846153855</v>
      </c>
      <c r="H88" s="61"/>
      <c r="I88" s="61"/>
      <c r="J88" s="142" t="str">
        <f>'State data for spotlight'!J6</f>
        <v>1,965,825</v>
      </c>
      <c r="K88" s="142"/>
      <c r="L88" s="100">
        <f>'State data for spotlight'!L6</f>
        <v>-8.0765919120229235E-4</v>
      </c>
      <c r="M88" s="101">
        <f>'State data for spotlight'!L6</f>
        <v>-8.0765919120229235E-4</v>
      </c>
      <c r="N88" s="100">
        <f>'State data for spotlight'!N6</f>
        <v>0.10099473592536312</v>
      </c>
      <c r="O88" s="101">
        <f>'State data for spotlight'!N6</f>
        <v>0.10099473592536312</v>
      </c>
      <c r="S88" s="119" t="s">
        <v>200</v>
      </c>
      <c r="T88" s="119"/>
      <c r="U88" s="116"/>
      <c r="V88" s="116">
        <v>0</v>
      </c>
      <c r="W88" s="116">
        <v>0</v>
      </c>
      <c r="X88" s="116">
        <v>0</v>
      </c>
      <c r="Y88" s="116">
        <v>0</v>
      </c>
      <c r="Z88" s="116">
        <v>5</v>
      </c>
    </row>
    <row r="89" spans="1:30" ht="15" customHeight="1" x14ac:dyDescent="0.25">
      <c r="A89" s="51" t="s">
        <v>6</v>
      </c>
      <c r="B89" s="51"/>
      <c r="C89" s="61" t="str">
        <f t="shared" si="3"/>
        <v>321</v>
      </c>
      <c r="D89" s="100">
        <f t="shared" si="4"/>
        <v>3.8834951456310662E-2</v>
      </c>
      <c r="E89" s="101">
        <f t="shared" si="5"/>
        <v>3.8834951456310662E-2</v>
      </c>
      <c r="F89" s="100">
        <f t="shared" si="6"/>
        <v>0.28400000000000003</v>
      </c>
      <c r="G89" s="101">
        <f t="shared" si="7"/>
        <v>0.28400000000000003</v>
      </c>
      <c r="H89" s="61"/>
      <c r="I89" s="61"/>
      <c r="J89" s="142" t="str">
        <f>'State data for spotlight'!J7</f>
        <v>2,876,116</v>
      </c>
      <c r="K89" s="142"/>
      <c r="L89" s="100">
        <f>'State data for spotlight'!L7</f>
        <v>1.3469152455414024E-2</v>
      </c>
      <c r="M89" s="101">
        <f>'State data for spotlight'!L7</f>
        <v>1.3469152455414024E-2</v>
      </c>
      <c r="N89" s="100">
        <f>'State data for spotlight'!N7</f>
        <v>8.3508134271230716E-2</v>
      </c>
      <c r="O89" s="101">
        <f>'State data for spotlight'!N7</f>
        <v>8.3508134271230716E-2</v>
      </c>
      <c r="S89" s="119" t="s">
        <v>201</v>
      </c>
      <c r="T89" s="119"/>
      <c r="U89" s="116"/>
      <c r="V89" s="116">
        <v>0</v>
      </c>
      <c r="W89" s="116">
        <v>0</v>
      </c>
      <c r="X89" s="116">
        <v>5</v>
      </c>
      <c r="Y89" s="116">
        <v>3</v>
      </c>
      <c r="Z89" s="116">
        <v>9</v>
      </c>
    </row>
    <row r="90" spans="1:30" ht="15" customHeight="1" x14ac:dyDescent="0.25">
      <c r="A90" s="51" t="s">
        <v>100</v>
      </c>
      <c r="B90" s="51"/>
      <c r="C90" s="61" t="str">
        <f t="shared" si="3"/>
        <v>$25,172</v>
      </c>
      <c r="D90" s="100">
        <f t="shared" si="4"/>
        <v>-9.3742225531328049E-2</v>
      </c>
      <c r="E90" s="101">
        <f t="shared" si="5"/>
        <v>-9.3742225531328049E-2</v>
      </c>
      <c r="F90" s="100">
        <f t="shared" si="6"/>
        <v>4.411398705823788E-2</v>
      </c>
      <c r="G90" s="101">
        <f t="shared" si="7"/>
        <v>4.411398705823788E-2</v>
      </c>
      <c r="H90" s="61"/>
      <c r="I90" s="61"/>
      <c r="J90" s="61"/>
      <c r="K90" s="61" t="str">
        <f>'State data for spotlight'!J8</f>
        <v>$45,226</v>
      </c>
      <c r="L90" s="100">
        <f>'State data for spotlight'!L8</f>
        <v>1.6409018426646327E-3</v>
      </c>
      <c r="M90" s="101">
        <f>'State data for spotlight'!L8</f>
        <v>1.6409018426646327E-3</v>
      </c>
      <c r="N90" s="100">
        <f>'State data for spotlight'!N8</f>
        <v>6.7653739613496189E-2</v>
      </c>
      <c r="O90" s="101">
        <f>'State data for spotlight'!N8</f>
        <v>6.7653739613496189E-2</v>
      </c>
      <c r="S90" s="119" t="s">
        <v>59</v>
      </c>
      <c r="T90" s="119"/>
      <c r="U90" s="116"/>
      <c r="V90" s="116">
        <v>18</v>
      </c>
      <c r="W90" s="116">
        <v>34</v>
      </c>
      <c r="X90" s="116">
        <v>47</v>
      </c>
      <c r="Y90" s="116">
        <v>45</v>
      </c>
      <c r="Z90" s="116">
        <v>47</v>
      </c>
    </row>
    <row r="91" spans="1:30" ht="15" customHeight="1" x14ac:dyDescent="0.25">
      <c r="A91" s="51" t="s">
        <v>7</v>
      </c>
      <c r="B91" s="51"/>
      <c r="C91" s="61" t="str">
        <f t="shared" si="3"/>
        <v>$10.4 mil</v>
      </c>
      <c r="D91" s="100">
        <f t="shared" si="4"/>
        <v>0.14294992178376198</v>
      </c>
      <c r="E91" s="101">
        <f t="shared" si="5"/>
        <v>0.14294992178376198</v>
      </c>
      <c r="F91" s="100">
        <f t="shared" si="6"/>
        <v>0.52296554859534972</v>
      </c>
      <c r="G91" s="101">
        <f t="shared" si="7"/>
        <v>0.52296554859534972</v>
      </c>
      <c r="H91" s="61"/>
      <c r="I91" s="61"/>
      <c r="J91" s="61"/>
      <c r="K91" s="61" t="str">
        <f>'State data for spotlight'!J9</f>
        <v>$174.8 bil</v>
      </c>
      <c r="L91" s="100">
        <f>'State data for spotlight'!L9</f>
        <v>4.1540468779463158E-2</v>
      </c>
      <c r="M91" s="101">
        <f>'State data for spotlight'!L9</f>
        <v>4.1540468779463158E-2</v>
      </c>
      <c r="N91" s="100">
        <f>'State data for spotlight'!N9</f>
        <v>0.18082674757676354</v>
      </c>
      <c r="O91" s="101">
        <f>'State data for spotlight'!N9</f>
        <v>0.18082674757676354</v>
      </c>
      <c r="S91" s="122" t="s">
        <v>54</v>
      </c>
      <c r="T91" s="122"/>
      <c r="U91" s="116"/>
      <c r="V91" s="116">
        <v>119</v>
      </c>
      <c r="W91" s="116">
        <v>135</v>
      </c>
      <c r="X91" s="116">
        <v>158</v>
      </c>
      <c r="Y91" s="116">
        <v>161</v>
      </c>
      <c r="Z91" s="116">
        <v>161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203</v>
      </c>
      <c r="S93" s="119" t="s">
        <v>57</v>
      </c>
      <c r="T93" s="119"/>
      <c r="U93" s="116"/>
      <c r="V93" s="116">
        <v>5</v>
      </c>
      <c r="W93" s="116">
        <v>3</v>
      </c>
      <c r="X93" s="116">
        <v>6</v>
      </c>
      <c r="Y93" s="116">
        <v>8</v>
      </c>
      <c r="Z93" s="116">
        <v>4</v>
      </c>
    </row>
    <row r="94" spans="1:30" ht="15" customHeight="1" x14ac:dyDescent="0.25">
      <c r="A94" s="60" t="s">
        <v>204</v>
      </c>
      <c r="S94" s="119" t="s">
        <v>58</v>
      </c>
      <c r="T94" s="119"/>
      <c r="U94" s="116"/>
      <c r="V94" s="116">
        <v>7</v>
      </c>
      <c r="W94" s="116">
        <v>8</v>
      </c>
      <c r="X94" s="116">
        <v>12</v>
      </c>
      <c r="Y94" s="116">
        <v>15</v>
      </c>
      <c r="Z94" s="116">
        <v>10</v>
      </c>
    </row>
    <row r="95" spans="1:30" ht="15" customHeight="1" x14ac:dyDescent="0.25">
      <c r="A95" s="138" t="s">
        <v>287</v>
      </c>
      <c r="S95" s="119" t="s">
        <v>197</v>
      </c>
      <c r="T95" s="119"/>
      <c r="U95" s="116"/>
      <c r="V95" s="116">
        <v>0</v>
      </c>
      <c r="W95" s="116">
        <v>0</v>
      </c>
      <c r="X95" s="116">
        <v>0</v>
      </c>
      <c r="Y95" s="116">
        <v>9</v>
      </c>
      <c r="Z95" s="116">
        <v>4</v>
      </c>
    </row>
    <row r="96" spans="1:30" ht="15" customHeight="1" x14ac:dyDescent="0.25">
      <c r="A96" s="19" t="s">
        <v>278</v>
      </c>
      <c r="S96" s="119" t="s">
        <v>198</v>
      </c>
      <c r="T96" s="119"/>
      <c r="U96" s="116"/>
      <c r="V96" s="116">
        <v>34</v>
      </c>
      <c r="W96" s="116">
        <v>38</v>
      </c>
      <c r="X96" s="116">
        <v>36</v>
      </c>
      <c r="Y96" s="116">
        <v>48</v>
      </c>
      <c r="Z96" s="116">
        <v>57</v>
      </c>
    </row>
    <row r="97" spans="1:32" ht="15" customHeight="1" x14ac:dyDescent="0.25">
      <c r="S97" s="119" t="s">
        <v>199</v>
      </c>
      <c r="T97" s="119"/>
      <c r="U97" s="116"/>
      <c r="V97" s="116">
        <v>13</v>
      </c>
      <c r="W97" s="116">
        <v>15</v>
      </c>
      <c r="X97" s="116">
        <v>20</v>
      </c>
      <c r="Y97" s="116">
        <v>23</v>
      </c>
      <c r="Z97" s="116">
        <v>26</v>
      </c>
    </row>
    <row r="98" spans="1:32" ht="15" customHeight="1" x14ac:dyDescent="0.25">
      <c r="S98" s="119" t="s">
        <v>200</v>
      </c>
      <c r="T98" s="119"/>
      <c r="U98" s="116"/>
      <c r="V98" s="116">
        <v>0</v>
      </c>
      <c r="W98" s="116">
        <v>4</v>
      </c>
      <c r="X98" s="116">
        <v>0</v>
      </c>
      <c r="Y98" s="116">
        <v>0</v>
      </c>
      <c r="Z98" s="116">
        <v>0</v>
      </c>
    </row>
    <row r="99" spans="1:32" ht="15" customHeight="1" x14ac:dyDescent="0.25">
      <c r="S99" s="119" t="s">
        <v>201</v>
      </c>
      <c r="T99" s="119"/>
      <c r="U99" s="116"/>
      <c r="V99" s="116">
        <v>0</v>
      </c>
      <c r="W99" s="116">
        <v>0</v>
      </c>
      <c r="X99" s="116">
        <v>0</v>
      </c>
      <c r="Y99" s="116">
        <v>0</v>
      </c>
      <c r="Z99" s="116">
        <v>0</v>
      </c>
    </row>
    <row r="100" spans="1:32" ht="15" customHeight="1" x14ac:dyDescent="0.25">
      <c r="S100" s="119" t="s">
        <v>59</v>
      </c>
      <c r="T100" s="119"/>
      <c r="U100" s="116"/>
      <c r="V100" s="116">
        <v>7</v>
      </c>
      <c r="W100" s="116">
        <v>7</v>
      </c>
      <c r="X100" s="116">
        <v>13</v>
      </c>
      <c r="Y100" s="116">
        <v>14</v>
      </c>
      <c r="Z100" s="116">
        <v>13</v>
      </c>
    </row>
    <row r="101" spans="1:32" x14ac:dyDescent="0.25">
      <c r="A101" s="20"/>
      <c r="S101" s="122" t="s">
        <v>54</v>
      </c>
      <c r="T101" s="122"/>
      <c r="U101" s="116"/>
      <c r="V101" s="116">
        <v>130</v>
      </c>
      <c r="W101" s="116">
        <v>133</v>
      </c>
      <c r="X101" s="116">
        <v>137</v>
      </c>
      <c r="Y101" s="116">
        <v>145</v>
      </c>
      <c r="Z101" s="116">
        <v>157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205</v>
      </c>
      <c r="Z103" s="110" t="s">
        <v>282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148</v>
      </c>
      <c r="W104" s="116">
        <v>173</v>
      </c>
      <c r="X104" s="116">
        <v>239</v>
      </c>
      <c r="Y104" s="116">
        <v>193</v>
      </c>
      <c r="Z104" s="116">
        <v>204</v>
      </c>
      <c r="AB104" s="113" t="str">
        <f>TEXT(Z104,"###,###")</f>
        <v>204</v>
      </c>
      <c r="AD104" s="134">
        <f>Z104/($Z$4)*100</f>
        <v>48.226950354609926</v>
      </c>
      <c r="AF104" s="113"/>
    </row>
    <row r="105" spans="1:32" x14ac:dyDescent="0.25">
      <c r="S105" s="119" t="s">
        <v>18</v>
      </c>
      <c r="T105" s="119"/>
      <c r="U105" s="116"/>
      <c r="V105" s="116">
        <v>146</v>
      </c>
      <c r="W105" s="116">
        <v>171</v>
      </c>
      <c r="X105" s="116">
        <v>155</v>
      </c>
      <c r="Y105" s="116">
        <v>213</v>
      </c>
      <c r="Z105" s="116">
        <v>220</v>
      </c>
      <c r="AB105" s="113" t="str">
        <f>TEXT(Z105,"###,###")</f>
        <v>220</v>
      </c>
      <c r="AD105" s="134">
        <f>Z105/($Z$4)*100</f>
        <v>52.009456264775409</v>
      </c>
      <c r="AF105" s="113"/>
    </row>
    <row r="106" spans="1:32" x14ac:dyDescent="0.25">
      <c r="S106" s="122" t="s">
        <v>54</v>
      </c>
      <c r="T106" s="122"/>
      <c r="U106" s="124"/>
      <c r="V106" s="124">
        <v>294</v>
      </c>
      <c r="W106" s="124">
        <v>344</v>
      </c>
      <c r="X106" s="124">
        <v>394</v>
      </c>
      <c r="Y106" s="124">
        <v>406</v>
      </c>
      <c r="Z106" s="124">
        <v>424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15</v>
      </c>
      <c r="W108" s="116">
        <v>21</v>
      </c>
      <c r="X108" s="116">
        <v>24</v>
      </c>
      <c r="Y108" s="116">
        <v>18</v>
      </c>
      <c r="Z108" s="116">
        <v>31</v>
      </c>
      <c r="AB108" s="113" t="str">
        <f>TEXT(Z108,"###,###")</f>
        <v>31</v>
      </c>
      <c r="AD108" s="134">
        <f>Z108/($Z$4)*100</f>
        <v>7.328605200945626</v>
      </c>
      <c r="AF108" s="113"/>
    </row>
    <row r="109" spans="1:32" x14ac:dyDescent="0.25">
      <c r="S109" s="119" t="s">
        <v>21</v>
      </c>
      <c r="T109" s="119"/>
      <c r="U109" s="116"/>
      <c r="V109" s="116">
        <v>37</v>
      </c>
      <c r="W109" s="116">
        <v>37</v>
      </c>
      <c r="X109" s="116">
        <v>30</v>
      </c>
      <c r="Y109" s="116">
        <v>21</v>
      </c>
      <c r="Z109" s="116">
        <v>36</v>
      </c>
      <c r="AB109" s="113" t="str">
        <f>TEXT(Z109,"###,###")</f>
        <v>36</v>
      </c>
      <c r="AD109" s="134">
        <f>Z109/($Z$4)*100</f>
        <v>8.5106382978723403</v>
      </c>
      <c r="AF109" s="113"/>
    </row>
    <row r="110" spans="1:32" x14ac:dyDescent="0.25">
      <c r="S110" s="119" t="s">
        <v>22</v>
      </c>
      <c r="T110" s="119"/>
      <c r="U110" s="116"/>
      <c r="V110" s="116">
        <v>83</v>
      </c>
      <c r="W110" s="116">
        <v>105</v>
      </c>
      <c r="X110" s="116">
        <v>155</v>
      </c>
      <c r="Y110" s="116">
        <v>153</v>
      </c>
      <c r="Z110" s="116">
        <v>155</v>
      </c>
      <c r="AB110" s="113" t="str">
        <f>TEXT(Z110,"###,###")</f>
        <v>155</v>
      </c>
      <c r="AD110" s="134">
        <f>Z110/($Z$4)*100</f>
        <v>36.643026004728128</v>
      </c>
      <c r="AF110" s="113"/>
    </row>
    <row r="111" spans="1:32" x14ac:dyDescent="0.25">
      <c r="S111" s="119" t="s">
        <v>23</v>
      </c>
      <c r="T111" s="119"/>
      <c r="U111" s="116"/>
      <c r="V111" s="116">
        <v>156</v>
      </c>
      <c r="W111" s="116">
        <v>181</v>
      </c>
      <c r="X111" s="116">
        <v>187</v>
      </c>
      <c r="Y111" s="116">
        <v>213</v>
      </c>
      <c r="Z111" s="116">
        <v>200</v>
      </c>
      <c r="AB111" s="113" t="str">
        <f>TEXT(Z111,"###,###")</f>
        <v>200</v>
      </c>
      <c r="AD111" s="134">
        <f>Z111/($Z$4)*100</f>
        <v>47.281323877068559</v>
      </c>
      <c r="AF111" s="113"/>
    </row>
    <row r="112" spans="1:32" x14ac:dyDescent="0.25">
      <c r="S112" s="122" t="s">
        <v>54</v>
      </c>
      <c r="T112" s="122"/>
      <c r="U112" s="116"/>
      <c r="V112" s="116">
        <v>299</v>
      </c>
      <c r="W112" s="116">
        <v>350</v>
      </c>
      <c r="X112" s="116">
        <v>405</v>
      </c>
      <c r="Y112" s="116">
        <v>408</v>
      </c>
      <c r="Z112" s="116">
        <v>422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38.36</v>
      </c>
      <c r="W118" s="135">
        <v>39.93</v>
      </c>
      <c r="X118" s="135">
        <v>38.950000000000003</v>
      </c>
      <c r="Y118" s="135">
        <v>37.770000000000003</v>
      </c>
      <c r="Z118" s="135">
        <v>38.369999999999997</v>
      </c>
      <c r="AB118" s="113" t="str">
        <f>TEXT(Z118,"##.0")</f>
        <v>38.4</v>
      </c>
    </row>
    <row r="120" spans="19:32" x14ac:dyDescent="0.25">
      <c r="S120" s="105" t="s">
        <v>102</v>
      </c>
      <c r="T120" s="116"/>
      <c r="U120" s="116"/>
      <c r="V120" s="116">
        <v>247</v>
      </c>
      <c r="W120" s="116">
        <v>266</v>
      </c>
      <c r="X120" s="116">
        <v>294</v>
      </c>
      <c r="Y120" s="116">
        <v>306</v>
      </c>
      <c r="Z120" s="116">
        <v>311</v>
      </c>
      <c r="AB120" s="113" t="str">
        <f>TEXT(Z120,"###,###")</f>
        <v>311</v>
      </c>
    </row>
    <row r="121" spans="19:32" x14ac:dyDescent="0.25">
      <c r="S121" s="105" t="s">
        <v>103</v>
      </c>
      <c r="T121" s="116"/>
      <c r="U121" s="116"/>
      <c r="V121" s="116">
        <v>0</v>
      </c>
      <c r="W121" s="116">
        <v>5</v>
      </c>
      <c r="X121" s="116">
        <v>0</v>
      </c>
      <c r="Y121" s="116">
        <v>0</v>
      </c>
      <c r="Z121" s="116">
        <v>0</v>
      </c>
      <c r="AB121" s="113" t="str">
        <f>TEXT(Z121,"###,###")</f>
        <v/>
      </c>
    </row>
    <row r="122" spans="19:32" x14ac:dyDescent="0.25">
      <c r="S122" s="105" t="s">
        <v>104</v>
      </c>
      <c r="T122" s="116"/>
      <c r="U122" s="116"/>
      <c r="V122" s="116">
        <v>0</v>
      </c>
      <c r="W122" s="116">
        <v>0</v>
      </c>
      <c r="X122" s="116">
        <v>0</v>
      </c>
      <c r="Y122" s="116">
        <v>0</v>
      </c>
      <c r="Z122" s="116">
        <v>5</v>
      </c>
      <c r="AB122" s="113" t="str">
        <f>TEXT(Z122,"###,###")</f>
        <v>5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247</v>
      </c>
      <c r="W124" s="116">
        <v>266</v>
      </c>
      <c r="X124" s="116">
        <v>294</v>
      </c>
      <c r="Y124" s="116">
        <v>306</v>
      </c>
      <c r="Z124" s="116">
        <v>316</v>
      </c>
      <c r="AB124" s="113" t="str">
        <f>TEXT(Z124,"###,###")</f>
        <v>316</v>
      </c>
      <c r="AD124" s="131">
        <f>Z124/$Z$7*100</f>
        <v>98.442367601246104</v>
      </c>
    </row>
    <row r="125" spans="19:32" x14ac:dyDescent="0.25">
      <c r="S125" s="105" t="s">
        <v>106</v>
      </c>
      <c r="T125" s="116"/>
      <c r="U125" s="116"/>
      <c r="V125" s="116">
        <v>0</v>
      </c>
      <c r="W125" s="116">
        <v>5</v>
      </c>
      <c r="X125" s="116">
        <v>0</v>
      </c>
      <c r="Y125" s="116">
        <v>0</v>
      </c>
      <c r="Z125" s="116">
        <v>5</v>
      </c>
      <c r="AB125" s="113" t="str">
        <f>TEXT(Z125,"###,###")</f>
        <v>5</v>
      </c>
      <c r="AD125" s="131">
        <f>Z125/$Z$7*100</f>
        <v>1.557632398753894</v>
      </c>
    </row>
    <row r="127" spans="19:32" x14ac:dyDescent="0.25">
      <c r="S127" s="105" t="s">
        <v>107</v>
      </c>
      <c r="T127" s="116"/>
      <c r="U127" s="116"/>
      <c r="V127" s="116">
        <v>117</v>
      </c>
      <c r="W127" s="116">
        <v>135</v>
      </c>
      <c r="X127" s="116">
        <v>162</v>
      </c>
      <c r="Y127" s="116">
        <v>163</v>
      </c>
      <c r="Z127" s="116">
        <v>161</v>
      </c>
      <c r="AB127" s="113" t="str">
        <f>TEXT(Z127,"###,###")</f>
        <v>161</v>
      </c>
      <c r="AD127" s="131">
        <f>Z127/$Z$7*100</f>
        <v>50.155763239875384</v>
      </c>
    </row>
    <row r="128" spans="19:32" x14ac:dyDescent="0.25">
      <c r="S128" s="105" t="s">
        <v>108</v>
      </c>
      <c r="T128" s="116"/>
      <c r="U128" s="116"/>
      <c r="V128" s="116">
        <v>132</v>
      </c>
      <c r="W128" s="116">
        <v>133</v>
      </c>
      <c r="X128" s="116">
        <v>131</v>
      </c>
      <c r="Y128" s="116">
        <v>147</v>
      </c>
      <c r="Z128" s="116">
        <v>159</v>
      </c>
      <c r="AB128" s="113" t="str">
        <f>TEXT(Z128,"###,###")</f>
        <v>159</v>
      </c>
      <c r="AD128" s="131">
        <f>Z128/$Z$7*100</f>
        <v>49.532710280373834</v>
      </c>
    </row>
    <row r="130" spans="19:20" x14ac:dyDescent="0.25">
      <c r="S130" s="105" t="s">
        <v>283</v>
      </c>
      <c r="T130" s="131">
        <v>96.884735202492209</v>
      </c>
    </row>
    <row r="131" spans="19:20" x14ac:dyDescent="0.25">
      <c r="S131" s="105" t="s">
        <v>284</v>
      </c>
      <c r="T131" s="131">
        <v>0</v>
      </c>
    </row>
    <row r="132" spans="19:20" x14ac:dyDescent="0.25">
      <c r="S132" s="105" t="s">
        <v>285</v>
      </c>
      <c r="T132" s="131">
        <v>1.557632398753894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1536BF78-B38F-43CC-93E6-1431016A8B3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DA5E5275-5F31-4B42-8E22-1D4FBDB69A4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B29BCB10-EDC9-4E88-80F9-C8D71F80499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814E8FA7-F7D4-48A7-A7A8-8EE5B7566C3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BD3577-FCBE-4D59-BB18-D3A8F7FF96D6}">
  <sheetPr codeName="Sheet65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109</v>
      </c>
      <c r="T1" s="103"/>
      <c r="U1" s="103"/>
      <c r="V1" s="103"/>
      <c r="W1" s="103"/>
      <c r="X1" s="103"/>
      <c r="Y1" s="104" t="s">
        <v>206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205</v>
      </c>
      <c r="Z2" s="107" t="s">
        <v>282</v>
      </c>
      <c r="AB2" s="143" t="str">
        <f>$Z$2</f>
        <v>2019-20</v>
      </c>
      <c r="AC2" s="143"/>
      <c r="AD2" s="143"/>
      <c r="AE2" s="143"/>
      <c r="AF2" s="143"/>
    </row>
    <row r="3" spans="1:32" ht="15" customHeight="1" x14ac:dyDescent="0.25">
      <c r="A3" s="64" t="s">
        <v>281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109</v>
      </c>
      <c r="Y3" s="109" t="s">
        <v>206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9.1 Aurukun, Queensland,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362</v>
      </c>
      <c r="W4" s="112">
        <v>590</v>
      </c>
      <c r="X4" s="112">
        <v>621</v>
      </c>
      <c r="Y4" s="112">
        <v>656</v>
      </c>
      <c r="Z4" s="112">
        <v>567</v>
      </c>
      <c r="AB4" s="113" t="str">
        <f>TEXT(Z4,"###,###")</f>
        <v>567</v>
      </c>
      <c r="AD4" s="114">
        <f>Z4/Y4-1</f>
        <v>-0.13567073170731703</v>
      </c>
      <c r="AF4" s="114">
        <f>Z4/V4-1</f>
        <v>0.56629834254143652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175</v>
      </c>
      <c r="W5" s="112">
        <v>311</v>
      </c>
      <c r="X5" s="112">
        <v>316</v>
      </c>
      <c r="Y5" s="112">
        <v>302</v>
      </c>
      <c r="Z5" s="112">
        <v>259</v>
      </c>
      <c r="AB5" s="113" t="str">
        <f>TEXT(Z5,"###,###")</f>
        <v>259</v>
      </c>
      <c r="AD5" s="114">
        <f t="shared" ref="AD5:AD9" si="0">Z5/Y5-1</f>
        <v>-0.14238410596026485</v>
      </c>
      <c r="AF5" s="114">
        <f t="shared" ref="AF5:AF9" si="1">Z5/V5-1</f>
        <v>0.48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188</v>
      </c>
      <c r="W6" s="112">
        <v>279</v>
      </c>
      <c r="X6" s="112">
        <v>307</v>
      </c>
      <c r="Y6" s="112">
        <v>358</v>
      </c>
      <c r="Z6" s="112">
        <v>308</v>
      </c>
      <c r="AB6" s="113" t="str">
        <f>TEXT(Z6,"###,###")</f>
        <v>308</v>
      </c>
      <c r="AD6" s="114">
        <f t="shared" si="0"/>
        <v>-0.13966480446927376</v>
      </c>
      <c r="AF6" s="114">
        <f t="shared" si="1"/>
        <v>0.63829787234042556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251</v>
      </c>
      <c r="W7" s="112">
        <v>410</v>
      </c>
      <c r="X7" s="112">
        <v>430</v>
      </c>
      <c r="Y7" s="112">
        <v>440</v>
      </c>
      <c r="Z7" s="112">
        <v>401</v>
      </c>
      <c r="AB7" s="113" t="str">
        <f>TEXT(Z7,"###,###")</f>
        <v>401</v>
      </c>
      <c r="AD7" s="114">
        <f t="shared" si="0"/>
        <v>-8.8636363636363624E-2</v>
      </c>
      <c r="AF7" s="114">
        <f t="shared" si="1"/>
        <v>0.59760956175298796</v>
      </c>
    </row>
    <row r="8" spans="1:32" ht="17.25" customHeight="1" x14ac:dyDescent="0.25">
      <c r="A8" s="68" t="s">
        <v>13</v>
      </c>
      <c r="B8" s="69"/>
      <c r="C8" s="31"/>
      <c r="D8" s="70" t="str">
        <f>AB4</f>
        <v>567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401</v>
      </c>
      <c r="P8" s="71"/>
      <c r="S8" s="111" t="s">
        <v>86</v>
      </c>
      <c r="T8" s="112"/>
      <c r="U8" s="112"/>
      <c r="V8" s="112">
        <v>28765.119999999999</v>
      </c>
      <c r="W8" s="112">
        <v>26033</v>
      </c>
      <c r="X8" s="112">
        <v>22048</v>
      </c>
      <c r="Y8" s="112">
        <v>20167</v>
      </c>
      <c r="Z8" s="112">
        <v>18935.419999999998</v>
      </c>
      <c r="AB8" s="113" t="str">
        <f>TEXT(Z8,"$###,###")</f>
        <v>$18,935</v>
      </c>
      <c r="AD8" s="114">
        <f t="shared" si="0"/>
        <v>-6.1069073238459004E-2</v>
      </c>
      <c r="AF8" s="114">
        <f t="shared" si="1"/>
        <v>-0.34172289216940521</v>
      </c>
    </row>
    <row r="9" spans="1:32" x14ac:dyDescent="0.25">
      <c r="A9" s="32" t="s">
        <v>15</v>
      </c>
      <c r="B9" s="75"/>
      <c r="C9" s="76"/>
      <c r="D9" s="77">
        <f>AD104</f>
        <v>47.795414462081126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46.882793017456358</v>
      </c>
      <c r="P9" s="78" t="s">
        <v>87</v>
      </c>
      <c r="S9" s="111" t="s">
        <v>7</v>
      </c>
      <c r="T9" s="112"/>
      <c r="U9" s="112"/>
      <c r="V9" s="112">
        <v>8446345</v>
      </c>
      <c r="W9" s="112">
        <v>13178960</v>
      </c>
      <c r="X9" s="112">
        <v>14145383</v>
      </c>
      <c r="Y9" s="112">
        <v>14165788</v>
      </c>
      <c r="Z9" s="112">
        <v>13875183</v>
      </c>
      <c r="AB9" s="113" t="str">
        <f>TEXT(Z9/1000000,"$#,###.0")&amp;" mil"</f>
        <v>$13.9 mil</v>
      </c>
      <c r="AD9" s="114">
        <f t="shared" si="0"/>
        <v>-2.0514566503465947E-2</v>
      </c>
      <c r="AF9" s="114">
        <f t="shared" si="1"/>
        <v>0.64274405082908648</v>
      </c>
    </row>
    <row r="10" spans="1:32" x14ac:dyDescent="0.25">
      <c r="A10" s="32" t="s">
        <v>18</v>
      </c>
      <c r="B10" s="75"/>
      <c r="C10" s="76"/>
      <c r="D10" s="77">
        <f>AD105</f>
        <v>47.619047619047613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52.867830423940156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96.758104738154614</v>
      </c>
      <c r="P11" s="78" t="s">
        <v>87</v>
      </c>
      <c r="S11" s="111" t="s">
        <v>30</v>
      </c>
      <c r="T11" s="116"/>
      <c r="U11" s="116"/>
      <c r="V11" s="116">
        <v>353</v>
      </c>
      <c r="W11" s="116">
        <v>584</v>
      </c>
      <c r="X11" s="116">
        <v>617</v>
      </c>
      <c r="Y11" s="116">
        <v>645</v>
      </c>
      <c r="Z11" s="116">
        <v>552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0.99750623441396502</v>
      </c>
      <c r="P12" s="78" t="s">
        <v>87</v>
      </c>
      <c r="S12" s="111" t="s">
        <v>31</v>
      </c>
      <c r="T12" s="116"/>
      <c r="U12" s="116"/>
      <c r="V12" s="116">
        <v>7</v>
      </c>
      <c r="W12" s="116">
        <v>7</v>
      </c>
      <c r="X12" s="116">
        <v>5</v>
      </c>
      <c r="Y12" s="116">
        <v>13</v>
      </c>
      <c r="Z12" s="116">
        <v>18</v>
      </c>
    </row>
    <row r="13" spans="1:32" ht="15" customHeight="1" x14ac:dyDescent="0.25">
      <c r="A13" s="32" t="s">
        <v>20</v>
      </c>
      <c r="B13" s="76"/>
      <c r="C13" s="76"/>
      <c r="D13" s="77">
        <f>AD108</f>
        <v>3.8800705467372132</v>
      </c>
      <c r="E13" s="78" t="s">
        <v>87</v>
      </c>
      <c r="F13" s="26"/>
      <c r="G13" s="144" t="s">
        <v>286</v>
      </c>
      <c r="H13" s="145"/>
      <c r="I13" s="145"/>
      <c r="J13" s="145"/>
      <c r="K13" s="145"/>
      <c r="L13" s="145"/>
      <c r="M13" s="85"/>
      <c r="N13" s="76"/>
      <c r="O13" s="77">
        <f>T132</f>
        <v>3.7406483790523692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6.7019400352733687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39.3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46.73721340388007</v>
      </c>
      <c r="E15" s="78" t="s">
        <v>87</v>
      </c>
      <c r="F15" s="26"/>
      <c r="G15" s="35" t="s">
        <v>279</v>
      </c>
      <c r="H15" s="76"/>
      <c r="I15" s="76"/>
      <c r="J15" s="76"/>
      <c r="K15" s="86"/>
      <c r="L15" s="76"/>
      <c r="M15" s="76"/>
      <c r="N15" s="76"/>
      <c r="O15" s="77">
        <f>AB38</f>
        <v>21.728395061728396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23</v>
      </c>
      <c r="Z15" s="116">
        <v>12</v>
      </c>
      <c r="AB15" s="121">
        <f t="shared" ref="AB15:AB34" si="2">IF(Z15="np",0,Z15/$Z$34)</f>
        <v>2.0942408376963352E-2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38.447971781305114</v>
      </c>
      <c r="E16" s="89" t="s">
        <v>87</v>
      </c>
      <c r="F16" s="26"/>
      <c r="G16" s="90" t="s">
        <v>280</v>
      </c>
      <c r="H16" s="37"/>
      <c r="I16" s="37"/>
      <c r="J16" s="37"/>
      <c r="K16" s="38"/>
      <c r="L16" s="37"/>
      <c r="M16" s="37"/>
      <c r="N16" s="37"/>
      <c r="O16" s="88">
        <f>AB37</f>
        <v>78.271604938271594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4</v>
      </c>
      <c r="Z16" s="116">
        <v>0</v>
      </c>
      <c r="AB16" s="121">
        <f t="shared" si="2"/>
        <v>0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6</v>
      </c>
      <c r="Z17" s="116">
        <v>6</v>
      </c>
      <c r="AB17" s="121">
        <f t="shared" si="2"/>
        <v>1.0471204188481676E-2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0</v>
      </c>
      <c r="Z18" s="116">
        <v>0</v>
      </c>
      <c r="AB18" s="121">
        <f t="shared" si="2"/>
        <v>0</v>
      </c>
    </row>
    <row r="19" spans="1:28" x14ac:dyDescent="0.25">
      <c r="A19" s="67" t="str">
        <f>$S$1&amp;" ("&amp;$V$2&amp;" to "&amp;$Z$2&amp;")"</f>
        <v>Aurukun (2015-16 to 2019-20)</v>
      </c>
      <c r="B19" s="67"/>
      <c r="C19" s="67"/>
      <c r="D19" s="67"/>
      <c r="E19" s="67"/>
      <c r="F19" s="67"/>
      <c r="G19" s="67" t="str">
        <f>$S$1&amp;" ("&amp;$V$2&amp;" to "&amp;$Z$2&amp;")"</f>
        <v>Aurukun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59</v>
      </c>
      <c r="Z19" s="116">
        <v>31</v>
      </c>
      <c r="AB19" s="121">
        <f t="shared" si="2"/>
        <v>5.4101221640488653E-2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0</v>
      </c>
      <c r="Z20" s="116">
        <v>0</v>
      </c>
      <c r="AB20" s="121">
        <f t="shared" si="2"/>
        <v>0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59</v>
      </c>
      <c r="Z21" s="116">
        <v>61</v>
      </c>
      <c r="AB21" s="121">
        <f t="shared" si="2"/>
        <v>0.10645724258289703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3</v>
      </c>
      <c r="Z22" s="116">
        <v>13</v>
      </c>
      <c r="AB22" s="121">
        <f t="shared" si="2"/>
        <v>2.2687609075043629E-2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8</v>
      </c>
      <c r="Z23" s="116">
        <v>0</v>
      </c>
      <c r="AB23" s="121">
        <f t="shared" si="2"/>
        <v>0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0</v>
      </c>
      <c r="Z24" s="116">
        <v>0</v>
      </c>
      <c r="AB24" s="121">
        <f t="shared" si="2"/>
        <v>0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7</v>
      </c>
      <c r="Z25" s="116">
        <v>0</v>
      </c>
      <c r="AB25" s="121">
        <f t="shared" si="2"/>
        <v>0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0</v>
      </c>
      <c r="Z26" s="116">
        <v>0</v>
      </c>
      <c r="AB26" s="121">
        <f t="shared" si="2"/>
        <v>0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3</v>
      </c>
      <c r="Z27" s="116">
        <v>9</v>
      </c>
      <c r="AB27" s="121">
        <f t="shared" si="2"/>
        <v>1.5706806282722512E-2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76</v>
      </c>
      <c r="Z28" s="116">
        <v>67</v>
      </c>
      <c r="AB28" s="121">
        <f t="shared" si="2"/>
        <v>0.1169284467713787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168</v>
      </c>
      <c r="Z29" s="116">
        <v>143</v>
      </c>
      <c r="AB29" s="121">
        <f t="shared" si="2"/>
        <v>0.24956369982547993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131</v>
      </c>
      <c r="Z30" s="116">
        <v>116</v>
      </c>
      <c r="AB30" s="121">
        <f t="shared" si="2"/>
        <v>0.2024432809773124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47</v>
      </c>
      <c r="Z31" s="116">
        <v>46</v>
      </c>
      <c r="AB31" s="121">
        <f t="shared" si="2"/>
        <v>8.0279232111692841E-2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0</v>
      </c>
      <c r="Z32" s="116">
        <v>6</v>
      </c>
      <c r="AB32" s="121">
        <f t="shared" si="2"/>
        <v>1.0471204188481676E-2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63</v>
      </c>
      <c r="Z33" s="116">
        <v>48</v>
      </c>
      <c r="AB33" s="121">
        <f t="shared" si="2"/>
        <v>8.3769633507853408E-2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657</v>
      </c>
      <c r="Z34" s="124">
        <v>573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317</v>
      </c>
      <c r="AB37" s="136">
        <f>Z37/Z40*100</f>
        <v>78.271604938271594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88</v>
      </c>
      <c r="AB38" s="136">
        <f>Z38/Z40*100</f>
        <v>21.728395061728396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405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0</v>
      </c>
      <c r="Y44" s="116">
        <v>0</v>
      </c>
      <c r="Z44" s="116">
        <v>0</v>
      </c>
    </row>
    <row r="45" spans="19:32" x14ac:dyDescent="0.25">
      <c r="S45" s="119" t="s">
        <v>38</v>
      </c>
      <c r="T45" s="119"/>
      <c r="U45" s="116"/>
      <c r="V45" s="116">
        <v>0</v>
      </c>
      <c r="W45" s="116">
        <v>0</v>
      </c>
      <c r="X45" s="116">
        <v>0</v>
      </c>
      <c r="Y45" s="116">
        <v>5</v>
      </c>
      <c r="Z45" s="116">
        <v>4</v>
      </c>
    </row>
    <row r="46" spans="19:32" x14ac:dyDescent="0.25">
      <c r="S46" s="119" t="s">
        <v>39</v>
      </c>
      <c r="T46" s="119"/>
      <c r="U46" s="116"/>
      <c r="V46" s="116">
        <v>10</v>
      </c>
      <c r="W46" s="116">
        <v>19</v>
      </c>
      <c r="X46" s="116">
        <v>19</v>
      </c>
      <c r="Y46" s="116">
        <v>15</v>
      </c>
      <c r="Z46" s="116">
        <v>18</v>
      </c>
    </row>
    <row r="47" spans="19:32" x14ac:dyDescent="0.25">
      <c r="S47" s="119" t="s">
        <v>40</v>
      </c>
      <c r="T47" s="119"/>
      <c r="U47" s="116"/>
      <c r="V47" s="116">
        <v>21</v>
      </c>
      <c r="W47" s="116">
        <v>33</v>
      </c>
      <c r="X47" s="116">
        <v>29</v>
      </c>
      <c r="Y47" s="116">
        <v>29</v>
      </c>
      <c r="Z47" s="116">
        <v>17</v>
      </c>
    </row>
    <row r="48" spans="19:32" x14ac:dyDescent="0.25">
      <c r="S48" s="119" t="s">
        <v>41</v>
      </c>
      <c r="T48" s="119"/>
      <c r="U48" s="116"/>
      <c r="V48" s="116">
        <v>20</v>
      </c>
      <c r="W48" s="116">
        <v>36</v>
      </c>
      <c r="X48" s="116">
        <v>44</v>
      </c>
      <c r="Y48" s="116">
        <v>31</v>
      </c>
      <c r="Z48" s="116">
        <v>22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22</v>
      </c>
      <c r="W49" s="116">
        <v>31</v>
      </c>
      <c r="X49" s="116">
        <v>37</v>
      </c>
      <c r="Y49" s="116">
        <v>36</v>
      </c>
      <c r="Z49" s="116">
        <v>30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Aurukun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19</v>
      </c>
      <c r="W50" s="116">
        <v>35</v>
      </c>
      <c r="X50" s="116">
        <v>37</v>
      </c>
      <c r="Y50" s="116">
        <v>24</v>
      </c>
      <c r="Z50" s="116">
        <v>22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27</v>
      </c>
      <c r="W51" s="116">
        <v>37</v>
      </c>
      <c r="X51" s="116">
        <v>26</v>
      </c>
      <c r="Y51" s="116">
        <v>30</v>
      </c>
      <c r="Z51" s="116">
        <v>28</v>
      </c>
    </row>
    <row r="52" spans="1:26" ht="15" customHeight="1" x14ac:dyDescent="0.25">
      <c r="S52" s="119" t="s">
        <v>45</v>
      </c>
      <c r="T52" s="119"/>
      <c r="U52" s="116"/>
      <c r="V52" s="116">
        <v>25</v>
      </c>
      <c r="W52" s="116">
        <v>42</v>
      </c>
      <c r="X52" s="116">
        <v>37</v>
      </c>
      <c r="Y52" s="116">
        <v>42</v>
      </c>
      <c r="Z52" s="116">
        <v>19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12</v>
      </c>
      <c r="W53" s="116">
        <v>26</v>
      </c>
      <c r="X53" s="116">
        <v>39</v>
      </c>
      <c r="Y53" s="116">
        <v>33</v>
      </c>
      <c r="Z53" s="116">
        <v>35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2</v>
      </c>
      <c r="W54" s="116">
        <v>24</v>
      </c>
      <c r="X54" s="116">
        <v>28</v>
      </c>
      <c r="Y54" s="116">
        <v>21</v>
      </c>
      <c r="Z54" s="116">
        <v>30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14</v>
      </c>
      <c r="W55" s="116">
        <v>16</v>
      </c>
      <c r="X55" s="116">
        <v>18</v>
      </c>
      <c r="Y55" s="116">
        <v>16</v>
      </c>
      <c r="Z55" s="116">
        <v>14</v>
      </c>
    </row>
    <row r="56" spans="1:26" ht="15" customHeight="1" x14ac:dyDescent="0.25">
      <c r="S56" s="119" t="s">
        <v>49</v>
      </c>
      <c r="T56" s="119"/>
      <c r="U56" s="116"/>
      <c r="V56" s="116">
        <v>8</v>
      </c>
      <c r="W56" s="116">
        <v>10</v>
      </c>
      <c r="X56" s="116">
        <v>4</v>
      </c>
      <c r="Y56" s="116">
        <v>15</v>
      </c>
      <c r="Z56" s="116">
        <v>7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0</v>
      </c>
      <c r="X57" s="116">
        <v>0</v>
      </c>
      <c r="Y57" s="116">
        <v>0</v>
      </c>
      <c r="Z57" s="116">
        <v>4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0</v>
      </c>
      <c r="W58" s="116">
        <v>0</v>
      </c>
      <c r="X58" s="116">
        <v>0</v>
      </c>
      <c r="Y58" s="116">
        <v>0</v>
      </c>
      <c r="Z58" s="116">
        <v>0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0</v>
      </c>
      <c r="X59" s="116">
        <v>0</v>
      </c>
      <c r="Y59" s="116">
        <v>0</v>
      </c>
      <c r="Z59" s="116">
        <v>0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0</v>
      </c>
      <c r="X60" s="116">
        <v>0</v>
      </c>
      <c r="Y60" s="116">
        <v>0</v>
      </c>
      <c r="Z60" s="116">
        <v>0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177</v>
      </c>
      <c r="W61" s="116">
        <v>311</v>
      </c>
      <c r="X61" s="116">
        <v>320</v>
      </c>
      <c r="Y61" s="116">
        <v>302</v>
      </c>
      <c r="Z61" s="116">
        <v>263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0</v>
      </c>
      <c r="W63" s="116">
        <v>0</v>
      </c>
      <c r="X63" s="116">
        <v>0</v>
      </c>
      <c r="Y63" s="116">
        <v>0</v>
      </c>
      <c r="Z63" s="116">
        <v>0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7</v>
      </c>
      <c r="X64" s="116">
        <v>0</v>
      </c>
      <c r="Y64" s="116">
        <v>7</v>
      </c>
      <c r="Z64" s="116">
        <v>7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Aurukun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8</v>
      </c>
      <c r="W65" s="116">
        <v>17</v>
      </c>
      <c r="X65" s="116">
        <v>19</v>
      </c>
      <c r="Y65" s="116">
        <v>24</v>
      </c>
      <c r="Z65" s="116">
        <v>18</v>
      </c>
    </row>
    <row r="66" spans="1:26" x14ac:dyDescent="0.25">
      <c r="S66" s="119" t="s">
        <v>40</v>
      </c>
      <c r="T66" s="119"/>
      <c r="U66" s="116"/>
      <c r="V66" s="116">
        <v>29</v>
      </c>
      <c r="W66" s="116">
        <v>34</v>
      </c>
      <c r="X66" s="116">
        <v>25</v>
      </c>
      <c r="Y66" s="116">
        <v>39</v>
      </c>
      <c r="Z66" s="116">
        <v>30</v>
      </c>
    </row>
    <row r="67" spans="1:26" x14ac:dyDescent="0.25">
      <c r="S67" s="119" t="s">
        <v>41</v>
      </c>
      <c r="T67" s="119"/>
      <c r="U67" s="116"/>
      <c r="V67" s="116">
        <v>31</v>
      </c>
      <c r="W67" s="116">
        <v>42</v>
      </c>
      <c r="X67" s="116">
        <v>35</v>
      </c>
      <c r="Y67" s="116">
        <v>60</v>
      </c>
      <c r="Z67" s="116">
        <v>48</v>
      </c>
    </row>
    <row r="68" spans="1:26" x14ac:dyDescent="0.25">
      <c r="S68" s="119" t="s">
        <v>42</v>
      </c>
      <c r="T68" s="119"/>
      <c r="U68" s="116"/>
      <c r="V68" s="116">
        <v>22</v>
      </c>
      <c r="W68" s="116">
        <v>35</v>
      </c>
      <c r="X68" s="116">
        <v>40</v>
      </c>
      <c r="Y68" s="116">
        <v>53</v>
      </c>
      <c r="Z68" s="116">
        <v>47</v>
      </c>
    </row>
    <row r="69" spans="1:26" x14ac:dyDescent="0.25">
      <c r="S69" s="119" t="s">
        <v>43</v>
      </c>
      <c r="T69" s="119"/>
      <c r="U69" s="116"/>
      <c r="V69" s="116">
        <v>12</v>
      </c>
      <c r="W69" s="116">
        <v>28</v>
      </c>
      <c r="X69" s="116">
        <v>35</v>
      </c>
      <c r="Y69" s="116">
        <v>30</v>
      </c>
      <c r="Z69" s="116">
        <v>22</v>
      </c>
    </row>
    <row r="70" spans="1:26" x14ac:dyDescent="0.25">
      <c r="S70" s="119" t="s">
        <v>44</v>
      </c>
      <c r="T70" s="119"/>
      <c r="U70" s="116"/>
      <c r="V70" s="116">
        <v>24</v>
      </c>
      <c r="W70" s="116">
        <v>26</v>
      </c>
      <c r="X70" s="116">
        <v>33</v>
      </c>
      <c r="Y70" s="116">
        <v>25</v>
      </c>
      <c r="Z70" s="116">
        <v>11</v>
      </c>
    </row>
    <row r="71" spans="1:26" x14ac:dyDescent="0.25">
      <c r="S71" s="119" t="s">
        <v>45</v>
      </c>
      <c r="T71" s="119"/>
      <c r="U71" s="116"/>
      <c r="V71" s="116">
        <v>23</v>
      </c>
      <c r="W71" s="116">
        <v>26</v>
      </c>
      <c r="X71" s="116">
        <v>36</v>
      </c>
      <c r="Y71" s="116">
        <v>47</v>
      </c>
      <c r="Z71" s="116">
        <v>38</v>
      </c>
    </row>
    <row r="72" spans="1:26" x14ac:dyDescent="0.25">
      <c r="S72" s="119" t="s">
        <v>46</v>
      </c>
      <c r="T72" s="119"/>
      <c r="U72" s="116"/>
      <c r="V72" s="116">
        <v>18</v>
      </c>
      <c r="W72" s="116">
        <v>14</v>
      </c>
      <c r="X72" s="116">
        <v>10</v>
      </c>
      <c r="Y72" s="116">
        <v>28</v>
      </c>
      <c r="Z72" s="116">
        <v>40</v>
      </c>
    </row>
    <row r="73" spans="1:26" x14ac:dyDescent="0.25">
      <c r="S73" s="119" t="s">
        <v>47</v>
      </c>
      <c r="T73" s="119"/>
      <c r="U73" s="116"/>
      <c r="V73" s="116">
        <v>13</v>
      </c>
      <c r="W73" s="116">
        <v>28</v>
      </c>
      <c r="X73" s="116">
        <v>22</v>
      </c>
      <c r="Y73" s="116">
        <v>26</v>
      </c>
      <c r="Z73" s="116">
        <v>14</v>
      </c>
    </row>
    <row r="74" spans="1:26" x14ac:dyDescent="0.25">
      <c r="S74" s="119" t="s">
        <v>48</v>
      </c>
      <c r="T74" s="119"/>
      <c r="U74" s="116"/>
      <c r="V74" s="116">
        <v>4</v>
      </c>
      <c r="W74" s="116">
        <v>14</v>
      </c>
      <c r="X74" s="116">
        <v>19</v>
      </c>
      <c r="Y74" s="116">
        <v>16</v>
      </c>
      <c r="Z74" s="116">
        <v>25</v>
      </c>
    </row>
    <row r="75" spans="1:26" x14ac:dyDescent="0.25">
      <c r="S75" s="119" t="s">
        <v>49</v>
      </c>
      <c r="T75" s="119"/>
      <c r="U75" s="116"/>
      <c r="V75" s="116">
        <v>0</v>
      </c>
      <c r="W75" s="116">
        <v>8</v>
      </c>
      <c r="X75" s="116">
        <v>3</v>
      </c>
      <c r="Y75" s="116">
        <v>4</v>
      </c>
      <c r="Z75" s="116">
        <v>6</v>
      </c>
    </row>
    <row r="76" spans="1:26" x14ac:dyDescent="0.25">
      <c r="S76" s="119" t="s">
        <v>50</v>
      </c>
      <c r="T76" s="119"/>
      <c r="U76" s="116"/>
      <c r="V76" s="116">
        <v>0</v>
      </c>
      <c r="W76" s="116">
        <v>0</v>
      </c>
      <c r="X76" s="116">
        <v>0</v>
      </c>
      <c r="Y76" s="116">
        <v>3</v>
      </c>
      <c r="Z76" s="116">
        <v>6</v>
      </c>
    </row>
    <row r="77" spans="1:26" x14ac:dyDescent="0.25">
      <c r="S77" s="119" t="s">
        <v>51</v>
      </c>
      <c r="T77" s="119"/>
      <c r="U77" s="116"/>
      <c r="V77" s="116">
        <v>0</v>
      </c>
      <c r="W77" s="116">
        <v>0</v>
      </c>
      <c r="X77" s="116">
        <v>0</v>
      </c>
      <c r="Y77" s="116">
        <v>0</v>
      </c>
      <c r="Z77" s="116">
        <v>6</v>
      </c>
    </row>
    <row r="78" spans="1:26" x14ac:dyDescent="0.25">
      <c r="S78" s="119" t="s">
        <v>52</v>
      </c>
      <c r="T78" s="119"/>
      <c r="U78" s="116"/>
      <c r="V78" s="116">
        <v>0</v>
      </c>
      <c r="W78" s="116">
        <v>0</v>
      </c>
      <c r="X78" s="116">
        <v>0</v>
      </c>
      <c r="Y78" s="116">
        <v>0</v>
      </c>
      <c r="Z78" s="116">
        <v>0</v>
      </c>
    </row>
    <row r="79" spans="1:26" x14ac:dyDescent="0.25">
      <c r="S79" s="119" t="s">
        <v>53</v>
      </c>
      <c r="T79" s="119"/>
      <c r="U79" s="116"/>
      <c r="V79" s="116">
        <v>0</v>
      </c>
      <c r="W79" s="116">
        <v>0</v>
      </c>
      <c r="X79" s="116">
        <v>0</v>
      </c>
      <c r="Y79" s="116">
        <v>0</v>
      </c>
      <c r="Z79" s="116">
        <v>0</v>
      </c>
    </row>
    <row r="80" spans="1:26" x14ac:dyDescent="0.25">
      <c r="S80" s="122" t="s">
        <v>54</v>
      </c>
      <c r="T80" s="122"/>
      <c r="U80" s="116"/>
      <c r="V80" s="116">
        <v>190</v>
      </c>
      <c r="W80" s="116">
        <v>279</v>
      </c>
      <c r="X80" s="116">
        <v>302</v>
      </c>
      <c r="Y80" s="116">
        <v>356</v>
      </c>
      <c r="Z80" s="116">
        <v>311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6" t="str">
        <f>S1</f>
        <v>Aurukun</v>
      </c>
      <c r="D83" s="146"/>
      <c r="E83" s="146"/>
      <c r="F83" s="146"/>
      <c r="G83" s="146"/>
      <c r="H83" s="49"/>
      <c r="I83" s="49"/>
      <c r="J83" s="147" t="str">
        <f>'State data for spotlight'!A1</f>
        <v>Queensland</v>
      </c>
      <c r="K83" s="147"/>
      <c r="L83" s="147"/>
      <c r="M83" s="147"/>
      <c r="N83" s="147"/>
      <c r="O83" s="147"/>
      <c r="S83" s="119" t="s">
        <v>57</v>
      </c>
      <c r="T83" s="119"/>
      <c r="U83" s="116"/>
      <c r="V83" s="116">
        <v>7</v>
      </c>
      <c r="W83" s="116">
        <v>11</v>
      </c>
      <c r="X83" s="116">
        <v>8</v>
      </c>
      <c r="Y83" s="116">
        <v>7</v>
      </c>
      <c r="Z83" s="116">
        <v>6</v>
      </c>
      <c r="AD83" s="121"/>
    </row>
    <row r="84" spans="1:30" ht="15" customHeight="1" x14ac:dyDescent="0.25">
      <c r="A84" s="48"/>
      <c r="B84" s="48"/>
      <c r="C84" s="50"/>
      <c r="D84" s="141" t="s">
        <v>0</v>
      </c>
      <c r="E84" s="141"/>
      <c r="F84" s="141" t="s">
        <v>202</v>
      </c>
      <c r="G84" s="141"/>
      <c r="H84" s="50"/>
      <c r="I84" s="50"/>
      <c r="J84" s="50"/>
      <c r="K84" s="50"/>
      <c r="L84" s="141" t="s">
        <v>0</v>
      </c>
      <c r="M84" s="141"/>
      <c r="N84" s="141" t="s">
        <v>202</v>
      </c>
      <c r="O84" s="141"/>
      <c r="S84" s="119" t="s">
        <v>58</v>
      </c>
      <c r="T84" s="119"/>
      <c r="U84" s="116"/>
      <c r="V84" s="116">
        <v>17</v>
      </c>
      <c r="W84" s="116">
        <v>23</v>
      </c>
      <c r="X84" s="116">
        <v>24</v>
      </c>
      <c r="Y84" s="116">
        <v>25</v>
      </c>
      <c r="Z84" s="116">
        <v>23</v>
      </c>
    </row>
    <row r="85" spans="1:30" ht="15" customHeight="1" x14ac:dyDescent="0.25">
      <c r="A85" s="48"/>
      <c r="B85" s="48"/>
      <c r="C85" s="62" t="s">
        <v>1</v>
      </c>
      <c r="D85" s="141" t="s">
        <v>2</v>
      </c>
      <c r="E85" s="141"/>
      <c r="F85" s="141" t="str">
        <f>"since "&amp;$V$2</f>
        <v>since 2015-16</v>
      </c>
      <c r="G85" s="141"/>
      <c r="H85" s="50"/>
      <c r="I85" s="50"/>
      <c r="J85" s="50"/>
      <c r="K85" s="62" t="s">
        <v>1</v>
      </c>
      <c r="L85" s="141" t="s">
        <v>2</v>
      </c>
      <c r="M85" s="141"/>
      <c r="N85" s="141" t="str">
        <f>"since "&amp;$V$2</f>
        <v>since 2015-16</v>
      </c>
      <c r="O85" s="141"/>
      <c r="S85" s="119" t="s">
        <v>197</v>
      </c>
      <c r="T85" s="119"/>
      <c r="U85" s="116"/>
      <c r="V85" s="116">
        <v>14</v>
      </c>
      <c r="W85" s="116">
        <v>33</v>
      </c>
      <c r="X85" s="116">
        <v>33</v>
      </c>
      <c r="Y85" s="116">
        <v>37</v>
      </c>
      <c r="Z85" s="116">
        <v>33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567</v>
      </c>
      <c r="D86" s="100">
        <f t="shared" ref="D86:D91" si="4">AD4</f>
        <v>-0.13567073170731703</v>
      </c>
      <c r="E86" s="101">
        <f t="shared" ref="E86:E91" si="5">AD4</f>
        <v>-0.13567073170731703</v>
      </c>
      <c r="F86" s="100">
        <f t="shared" ref="F86:F91" si="6">AF4</f>
        <v>0.56629834254143652</v>
      </c>
      <c r="G86" s="101">
        <f t="shared" ref="G86:G91" si="7">AF4</f>
        <v>0.56629834254143652</v>
      </c>
      <c r="H86" s="61"/>
      <c r="I86" s="61"/>
      <c r="J86" s="142" t="str">
        <f>'State data for spotlight'!J4</f>
        <v>4,043,913</v>
      </c>
      <c r="K86" s="142"/>
      <c r="L86" s="100">
        <f>'State data for spotlight'!L4</f>
        <v>-5.435055282670076E-3</v>
      </c>
      <c r="M86" s="101">
        <f>'State data for spotlight'!L4</f>
        <v>-5.435055282670076E-3</v>
      </c>
      <c r="N86" s="100">
        <f>'State data for spotlight'!N4</f>
        <v>7.968076645100175E-2</v>
      </c>
      <c r="O86" s="101">
        <f>'State data for spotlight'!N4</f>
        <v>7.968076645100175E-2</v>
      </c>
      <c r="S86" s="119" t="s">
        <v>198</v>
      </c>
      <c r="T86" s="119"/>
      <c r="U86" s="116"/>
      <c r="V86" s="116">
        <v>19</v>
      </c>
      <c r="W86" s="116">
        <v>30</v>
      </c>
      <c r="X86" s="116">
        <v>23</v>
      </c>
      <c r="Y86" s="116">
        <v>23</v>
      </c>
      <c r="Z86" s="116">
        <v>29</v>
      </c>
    </row>
    <row r="87" spans="1:30" ht="15" customHeight="1" x14ac:dyDescent="0.25">
      <c r="A87" s="102" t="s">
        <v>4</v>
      </c>
      <c r="B87" s="51"/>
      <c r="C87" s="61" t="str">
        <f t="shared" si="3"/>
        <v>259</v>
      </c>
      <c r="D87" s="100">
        <f t="shared" si="4"/>
        <v>-0.14238410596026485</v>
      </c>
      <c r="E87" s="101">
        <f t="shared" si="5"/>
        <v>-0.14238410596026485</v>
      </c>
      <c r="F87" s="100">
        <f t="shared" si="6"/>
        <v>0.48</v>
      </c>
      <c r="G87" s="101">
        <f t="shared" si="7"/>
        <v>0.48</v>
      </c>
      <c r="H87" s="61"/>
      <c r="I87" s="61"/>
      <c r="J87" s="142" t="str">
        <f>'State data for spotlight'!J5</f>
        <v>2,078,086</v>
      </c>
      <c r="K87" s="142"/>
      <c r="L87" s="100">
        <f>'State data for spotlight'!L5</f>
        <v>-9.7722570444783718E-3</v>
      </c>
      <c r="M87" s="101">
        <f>'State data for spotlight'!L5</f>
        <v>-9.7722570444783718E-3</v>
      </c>
      <c r="N87" s="100">
        <f>'State data for spotlight'!N5</f>
        <v>6.0267974446456485E-2</v>
      </c>
      <c r="O87" s="101">
        <f>'State data for spotlight'!N5</f>
        <v>6.0267974446456485E-2</v>
      </c>
      <c r="S87" s="119" t="s">
        <v>199</v>
      </c>
      <c r="T87" s="119"/>
      <c r="U87" s="116"/>
      <c r="V87" s="116">
        <v>4</v>
      </c>
      <c r="W87" s="116">
        <v>7</v>
      </c>
      <c r="X87" s="116">
        <v>0</v>
      </c>
      <c r="Y87" s="116">
        <v>4</v>
      </c>
      <c r="Z87" s="116">
        <v>7</v>
      </c>
    </row>
    <row r="88" spans="1:30" ht="15" customHeight="1" x14ac:dyDescent="0.25">
      <c r="A88" s="102" t="s">
        <v>5</v>
      </c>
      <c r="B88" s="51"/>
      <c r="C88" s="61" t="str">
        <f t="shared" si="3"/>
        <v>308</v>
      </c>
      <c r="D88" s="100">
        <f t="shared" si="4"/>
        <v>-0.13966480446927376</v>
      </c>
      <c r="E88" s="101">
        <f t="shared" si="5"/>
        <v>-0.13966480446927376</v>
      </c>
      <c r="F88" s="100">
        <f t="shared" si="6"/>
        <v>0.63829787234042556</v>
      </c>
      <c r="G88" s="101">
        <f t="shared" si="7"/>
        <v>0.63829787234042556</v>
      </c>
      <c r="H88" s="61"/>
      <c r="I88" s="61"/>
      <c r="J88" s="142" t="str">
        <f>'State data for spotlight'!J6</f>
        <v>1,965,825</v>
      </c>
      <c r="K88" s="142"/>
      <c r="L88" s="100">
        <f>'State data for spotlight'!L6</f>
        <v>-8.0765919120229235E-4</v>
      </c>
      <c r="M88" s="101">
        <f>'State data for spotlight'!L6</f>
        <v>-8.0765919120229235E-4</v>
      </c>
      <c r="N88" s="100">
        <f>'State data for spotlight'!N6</f>
        <v>0.10099473592536312</v>
      </c>
      <c r="O88" s="101">
        <f>'State data for spotlight'!N6</f>
        <v>0.10099473592536312</v>
      </c>
      <c r="S88" s="119" t="s">
        <v>200</v>
      </c>
      <c r="T88" s="119"/>
      <c r="U88" s="116"/>
      <c r="V88" s="116">
        <v>0</v>
      </c>
      <c r="W88" s="116">
        <v>6</v>
      </c>
      <c r="X88" s="116">
        <v>7</v>
      </c>
      <c r="Y88" s="116">
        <v>5</v>
      </c>
      <c r="Z88" s="116">
        <v>4</v>
      </c>
    </row>
    <row r="89" spans="1:30" ht="15" customHeight="1" x14ac:dyDescent="0.25">
      <c r="A89" s="51" t="s">
        <v>6</v>
      </c>
      <c r="B89" s="51"/>
      <c r="C89" s="61" t="str">
        <f t="shared" si="3"/>
        <v>401</v>
      </c>
      <c r="D89" s="100">
        <f t="shared" si="4"/>
        <v>-8.8636363636363624E-2</v>
      </c>
      <c r="E89" s="101">
        <f t="shared" si="5"/>
        <v>-8.8636363636363624E-2</v>
      </c>
      <c r="F89" s="100">
        <f t="shared" si="6"/>
        <v>0.59760956175298796</v>
      </c>
      <c r="G89" s="101">
        <f t="shared" si="7"/>
        <v>0.59760956175298796</v>
      </c>
      <c r="H89" s="61"/>
      <c r="I89" s="61"/>
      <c r="J89" s="142" t="str">
        <f>'State data for spotlight'!J7</f>
        <v>2,876,116</v>
      </c>
      <c r="K89" s="142"/>
      <c r="L89" s="100">
        <f>'State data for spotlight'!L7</f>
        <v>1.3469152455414024E-2</v>
      </c>
      <c r="M89" s="101">
        <f>'State data for spotlight'!L7</f>
        <v>1.3469152455414024E-2</v>
      </c>
      <c r="N89" s="100">
        <f>'State data for spotlight'!N7</f>
        <v>8.3508134271230716E-2</v>
      </c>
      <c r="O89" s="101">
        <f>'State data for spotlight'!N7</f>
        <v>8.3508134271230716E-2</v>
      </c>
      <c r="S89" s="119" t="s">
        <v>201</v>
      </c>
      <c r="T89" s="119"/>
      <c r="U89" s="116"/>
      <c r="V89" s="116">
        <v>10</v>
      </c>
      <c r="W89" s="116">
        <v>14</v>
      </c>
      <c r="X89" s="116">
        <v>16</v>
      </c>
      <c r="Y89" s="116">
        <v>18</v>
      </c>
      <c r="Z89" s="116">
        <v>18</v>
      </c>
    </row>
    <row r="90" spans="1:30" ht="15" customHeight="1" x14ac:dyDescent="0.25">
      <c r="A90" s="51" t="s">
        <v>100</v>
      </c>
      <c r="B90" s="51"/>
      <c r="C90" s="61" t="str">
        <f t="shared" si="3"/>
        <v>$18,935</v>
      </c>
      <c r="D90" s="100">
        <f t="shared" si="4"/>
        <v>-6.1069073238459004E-2</v>
      </c>
      <c r="E90" s="101">
        <f t="shared" si="5"/>
        <v>-6.1069073238459004E-2</v>
      </c>
      <c r="F90" s="100">
        <f t="shared" si="6"/>
        <v>-0.34172289216940521</v>
      </c>
      <c r="G90" s="101">
        <f t="shared" si="7"/>
        <v>-0.34172289216940521</v>
      </c>
      <c r="H90" s="61"/>
      <c r="I90" s="61"/>
      <c r="J90" s="61"/>
      <c r="K90" s="61" t="str">
        <f>'State data for spotlight'!J8</f>
        <v>$45,226</v>
      </c>
      <c r="L90" s="100">
        <f>'State data for spotlight'!L8</f>
        <v>1.6409018426646327E-3</v>
      </c>
      <c r="M90" s="101">
        <f>'State data for spotlight'!L8</f>
        <v>1.6409018426646327E-3</v>
      </c>
      <c r="N90" s="100">
        <f>'State data for spotlight'!N8</f>
        <v>6.7653739613496189E-2</v>
      </c>
      <c r="O90" s="101">
        <f>'State data for spotlight'!N8</f>
        <v>6.7653739613496189E-2</v>
      </c>
      <c r="S90" s="119" t="s">
        <v>59</v>
      </c>
      <c r="T90" s="119"/>
      <c r="U90" s="116"/>
      <c r="V90" s="116">
        <v>31</v>
      </c>
      <c r="W90" s="116">
        <v>49</v>
      </c>
      <c r="X90" s="116">
        <v>52</v>
      </c>
      <c r="Y90" s="116">
        <v>39</v>
      </c>
      <c r="Z90" s="116">
        <v>26</v>
      </c>
    </row>
    <row r="91" spans="1:30" ht="15" customHeight="1" x14ac:dyDescent="0.25">
      <c r="A91" s="51" t="s">
        <v>7</v>
      </c>
      <c r="B91" s="51"/>
      <c r="C91" s="61" t="str">
        <f t="shared" si="3"/>
        <v>$13.9 mil</v>
      </c>
      <c r="D91" s="100">
        <f t="shared" si="4"/>
        <v>-2.0514566503465947E-2</v>
      </c>
      <c r="E91" s="101">
        <f t="shared" si="5"/>
        <v>-2.0514566503465947E-2</v>
      </c>
      <c r="F91" s="100">
        <f t="shared" si="6"/>
        <v>0.64274405082908648</v>
      </c>
      <c r="G91" s="101">
        <f t="shared" si="7"/>
        <v>0.64274405082908648</v>
      </c>
      <c r="H91" s="61"/>
      <c r="I91" s="61"/>
      <c r="J91" s="61"/>
      <c r="K91" s="61" t="str">
        <f>'State data for spotlight'!J9</f>
        <v>$174.8 bil</v>
      </c>
      <c r="L91" s="100">
        <f>'State data for spotlight'!L9</f>
        <v>4.1540468779463158E-2</v>
      </c>
      <c r="M91" s="101">
        <f>'State data for spotlight'!L9</f>
        <v>4.1540468779463158E-2</v>
      </c>
      <c r="N91" s="100">
        <f>'State data for spotlight'!N9</f>
        <v>0.18082674757676354</v>
      </c>
      <c r="O91" s="101">
        <f>'State data for spotlight'!N9</f>
        <v>0.18082674757676354</v>
      </c>
      <c r="S91" s="122" t="s">
        <v>54</v>
      </c>
      <c r="T91" s="122"/>
      <c r="U91" s="116"/>
      <c r="V91" s="116">
        <v>132</v>
      </c>
      <c r="W91" s="116">
        <v>219</v>
      </c>
      <c r="X91" s="116">
        <v>229</v>
      </c>
      <c r="Y91" s="116">
        <v>205</v>
      </c>
      <c r="Z91" s="116">
        <v>191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203</v>
      </c>
      <c r="S93" s="119" t="s">
        <v>57</v>
      </c>
      <c r="T93" s="119"/>
      <c r="U93" s="116"/>
      <c r="V93" s="116">
        <v>3</v>
      </c>
      <c r="W93" s="116">
        <v>4</v>
      </c>
      <c r="X93" s="116">
        <v>3</v>
      </c>
      <c r="Y93" s="116">
        <v>5</v>
      </c>
      <c r="Z93" s="116">
        <v>5</v>
      </c>
    </row>
    <row r="94" spans="1:30" ht="15" customHeight="1" x14ac:dyDescent="0.25">
      <c r="A94" s="60" t="s">
        <v>204</v>
      </c>
      <c r="S94" s="119" t="s">
        <v>58</v>
      </c>
      <c r="T94" s="119"/>
      <c r="U94" s="116"/>
      <c r="V94" s="116">
        <v>19</v>
      </c>
      <c r="W94" s="116">
        <v>23</v>
      </c>
      <c r="X94" s="116">
        <v>25</v>
      </c>
      <c r="Y94" s="116">
        <v>30</v>
      </c>
      <c r="Z94" s="116">
        <v>31</v>
      </c>
    </row>
    <row r="95" spans="1:30" ht="15" customHeight="1" x14ac:dyDescent="0.25">
      <c r="A95" s="138" t="s">
        <v>287</v>
      </c>
      <c r="S95" s="119" t="s">
        <v>197</v>
      </c>
      <c r="T95" s="119"/>
      <c r="U95" s="116"/>
      <c r="V95" s="116">
        <v>0</v>
      </c>
      <c r="W95" s="116">
        <v>4</v>
      </c>
      <c r="X95" s="116">
        <v>0</v>
      </c>
      <c r="Y95" s="116">
        <v>7</v>
      </c>
      <c r="Z95" s="116">
        <v>8</v>
      </c>
    </row>
    <row r="96" spans="1:30" ht="15" customHeight="1" x14ac:dyDescent="0.25">
      <c r="A96" s="19" t="s">
        <v>278</v>
      </c>
      <c r="S96" s="119" t="s">
        <v>198</v>
      </c>
      <c r="T96" s="119"/>
      <c r="U96" s="116"/>
      <c r="V96" s="116">
        <v>31</v>
      </c>
      <c r="W96" s="116">
        <v>47</v>
      </c>
      <c r="X96" s="116">
        <v>49</v>
      </c>
      <c r="Y96" s="116">
        <v>57</v>
      </c>
      <c r="Z96" s="116">
        <v>41</v>
      </c>
    </row>
    <row r="97" spans="1:32" ht="15" customHeight="1" x14ac:dyDescent="0.25">
      <c r="S97" s="119" t="s">
        <v>199</v>
      </c>
      <c r="T97" s="119"/>
      <c r="U97" s="116"/>
      <c r="V97" s="116">
        <v>21</v>
      </c>
      <c r="W97" s="116">
        <v>24</v>
      </c>
      <c r="X97" s="116">
        <v>23</v>
      </c>
      <c r="Y97" s="116">
        <v>33</v>
      </c>
      <c r="Z97" s="116">
        <v>24</v>
      </c>
    </row>
    <row r="98" spans="1:32" ht="15" customHeight="1" x14ac:dyDescent="0.25">
      <c r="S98" s="119" t="s">
        <v>200</v>
      </c>
      <c r="T98" s="119"/>
      <c r="U98" s="116"/>
      <c r="V98" s="116">
        <v>16</v>
      </c>
      <c r="W98" s="116">
        <v>11</v>
      </c>
      <c r="X98" s="116">
        <v>16</v>
      </c>
      <c r="Y98" s="116">
        <v>19</v>
      </c>
      <c r="Z98" s="116">
        <v>9</v>
      </c>
    </row>
    <row r="99" spans="1:32" ht="15" customHeight="1" x14ac:dyDescent="0.25">
      <c r="S99" s="119" t="s">
        <v>201</v>
      </c>
      <c r="T99" s="119"/>
      <c r="U99" s="116"/>
      <c r="V99" s="116">
        <v>0</v>
      </c>
      <c r="W99" s="116">
        <v>3</v>
      </c>
      <c r="X99" s="116">
        <v>0</v>
      </c>
      <c r="Y99" s="116">
        <v>0</v>
      </c>
      <c r="Z99" s="116">
        <v>0</v>
      </c>
    </row>
    <row r="100" spans="1:32" ht="15" customHeight="1" x14ac:dyDescent="0.25">
      <c r="S100" s="119" t="s">
        <v>59</v>
      </c>
      <c r="T100" s="119"/>
      <c r="U100" s="116"/>
      <c r="V100" s="116">
        <v>4</v>
      </c>
      <c r="W100" s="116">
        <v>22</v>
      </c>
      <c r="X100" s="116">
        <v>37</v>
      </c>
      <c r="Y100" s="116">
        <v>27</v>
      </c>
      <c r="Z100" s="116">
        <v>26</v>
      </c>
    </row>
    <row r="101" spans="1:32" x14ac:dyDescent="0.25">
      <c r="A101" s="20"/>
      <c r="S101" s="122" t="s">
        <v>54</v>
      </c>
      <c r="T101" s="122"/>
      <c r="U101" s="116"/>
      <c r="V101" s="116">
        <v>116</v>
      </c>
      <c r="W101" s="116">
        <v>191</v>
      </c>
      <c r="X101" s="116">
        <v>198</v>
      </c>
      <c r="Y101" s="116">
        <v>233</v>
      </c>
      <c r="Z101" s="116">
        <v>212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205</v>
      </c>
      <c r="Z103" s="110" t="s">
        <v>282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178</v>
      </c>
      <c r="W104" s="116">
        <v>295</v>
      </c>
      <c r="X104" s="116">
        <v>338</v>
      </c>
      <c r="Y104" s="116">
        <v>338</v>
      </c>
      <c r="Z104" s="116">
        <v>271</v>
      </c>
      <c r="AB104" s="113" t="str">
        <f>TEXT(Z104,"###,###")</f>
        <v>271</v>
      </c>
      <c r="AD104" s="134">
        <f>Z104/($Z$4)*100</f>
        <v>47.795414462081126</v>
      </c>
      <c r="AF104" s="113"/>
    </row>
    <row r="105" spans="1:32" x14ac:dyDescent="0.25">
      <c r="S105" s="119" t="s">
        <v>18</v>
      </c>
      <c r="T105" s="119"/>
      <c r="U105" s="116"/>
      <c r="V105" s="116">
        <v>170</v>
      </c>
      <c r="W105" s="116">
        <v>287</v>
      </c>
      <c r="X105" s="116">
        <v>273</v>
      </c>
      <c r="Y105" s="116">
        <v>310</v>
      </c>
      <c r="Z105" s="116">
        <v>270</v>
      </c>
      <c r="AB105" s="113" t="str">
        <f>TEXT(Z105,"###,###")</f>
        <v>270</v>
      </c>
      <c r="AD105" s="134">
        <f>Z105/($Z$4)*100</f>
        <v>47.619047619047613</v>
      </c>
      <c r="AF105" s="113"/>
    </row>
    <row r="106" spans="1:32" x14ac:dyDescent="0.25">
      <c r="S106" s="122" t="s">
        <v>54</v>
      </c>
      <c r="T106" s="122"/>
      <c r="U106" s="124"/>
      <c r="V106" s="124">
        <v>348</v>
      </c>
      <c r="W106" s="124">
        <v>582</v>
      </c>
      <c r="X106" s="124">
        <v>611</v>
      </c>
      <c r="Y106" s="124">
        <v>648</v>
      </c>
      <c r="Z106" s="124">
        <v>541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11</v>
      </c>
      <c r="W108" s="116">
        <v>17</v>
      </c>
      <c r="X108" s="116">
        <v>43</v>
      </c>
      <c r="Y108" s="116">
        <v>16</v>
      </c>
      <c r="Z108" s="116">
        <v>22</v>
      </c>
      <c r="AB108" s="113" t="str">
        <f>TEXT(Z108,"###,###")</f>
        <v>22</v>
      </c>
      <c r="AD108" s="134">
        <f>Z108/($Z$4)*100</f>
        <v>3.8800705467372132</v>
      </c>
      <c r="AF108" s="113"/>
    </row>
    <row r="109" spans="1:32" x14ac:dyDescent="0.25">
      <c r="S109" s="119" t="s">
        <v>21</v>
      </c>
      <c r="T109" s="119"/>
      <c r="U109" s="116"/>
      <c r="V109" s="116">
        <v>23</v>
      </c>
      <c r="W109" s="116">
        <v>38</v>
      </c>
      <c r="X109" s="116">
        <v>84</v>
      </c>
      <c r="Y109" s="116">
        <v>36</v>
      </c>
      <c r="Z109" s="116">
        <v>38</v>
      </c>
      <c r="AB109" s="113" t="str">
        <f>TEXT(Z109,"###,###")</f>
        <v>38</v>
      </c>
      <c r="AD109" s="134">
        <f>Z109/($Z$4)*100</f>
        <v>6.7019400352733687</v>
      </c>
      <c r="AF109" s="113"/>
    </row>
    <row r="110" spans="1:32" x14ac:dyDescent="0.25">
      <c r="S110" s="119" t="s">
        <v>22</v>
      </c>
      <c r="T110" s="119"/>
      <c r="U110" s="116"/>
      <c r="V110" s="116">
        <v>197</v>
      </c>
      <c r="W110" s="116">
        <v>338</v>
      </c>
      <c r="X110" s="116">
        <v>317</v>
      </c>
      <c r="Y110" s="116">
        <v>352</v>
      </c>
      <c r="Z110" s="116">
        <v>265</v>
      </c>
      <c r="AB110" s="113" t="str">
        <f>TEXT(Z110,"###,###")</f>
        <v>265</v>
      </c>
      <c r="AD110" s="134">
        <f>Z110/($Z$4)*100</f>
        <v>46.73721340388007</v>
      </c>
      <c r="AF110" s="113"/>
    </row>
    <row r="111" spans="1:32" x14ac:dyDescent="0.25">
      <c r="S111" s="119" t="s">
        <v>23</v>
      </c>
      <c r="T111" s="119"/>
      <c r="U111" s="116"/>
      <c r="V111" s="116">
        <v>112</v>
      </c>
      <c r="W111" s="116">
        <v>189</v>
      </c>
      <c r="X111" s="116">
        <v>168</v>
      </c>
      <c r="Y111" s="116">
        <v>244</v>
      </c>
      <c r="Z111" s="116">
        <v>218</v>
      </c>
      <c r="AB111" s="113" t="str">
        <f>TEXT(Z111,"###,###")</f>
        <v>218</v>
      </c>
      <c r="AD111" s="134">
        <f>Z111/($Z$4)*100</f>
        <v>38.447971781305114</v>
      </c>
      <c r="AF111" s="113"/>
    </row>
    <row r="112" spans="1:32" x14ac:dyDescent="0.25">
      <c r="S112" s="122" t="s">
        <v>54</v>
      </c>
      <c r="T112" s="122"/>
      <c r="U112" s="116"/>
      <c r="V112" s="116">
        <v>365</v>
      </c>
      <c r="W112" s="116">
        <v>590</v>
      </c>
      <c r="X112" s="116">
        <v>625</v>
      </c>
      <c r="Y112" s="116">
        <v>658</v>
      </c>
      <c r="Z112" s="116">
        <v>572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38.64</v>
      </c>
      <c r="W118" s="135">
        <v>38.6</v>
      </c>
      <c r="X118" s="135">
        <v>38.93</v>
      </c>
      <c r="Y118" s="135">
        <v>39.32</v>
      </c>
      <c r="Z118" s="135">
        <v>39.33</v>
      </c>
      <c r="AB118" s="113" t="str">
        <f>TEXT(Z118,"##.0")</f>
        <v>39.3</v>
      </c>
    </row>
    <row r="120" spans="19:32" x14ac:dyDescent="0.25">
      <c r="S120" s="105" t="s">
        <v>102</v>
      </c>
      <c r="T120" s="116"/>
      <c r="U120" s="116"/>
      <c r="V120" s="116">
        <v>247</v>
      </c>
      <c r="W120" s="116">
        <v>404</v>
      </c>
      <c r="X120" s="116">
        <v>425</v>
      </c>
      <c r="Y120" s="116">
        <v>431</v>
      </c>
      <c r="Z120" s="116">
        <v>388</v>
      </c>
      <c r="AB120" s="113" t="str">
        <f>TEXT(Z120,"###,###")</f>
        <v>388</v>
      </c>
    </row>
    <row r="121" spans="19:32" x14ac:dyDescent="0.25">
      <c r="S121" s="105" t="s">
        <v>103</v>
      </c>
      <c r="T121" s="116"/>
      <c r="U121" s="116"/>
      <c r="V121" s="116">
        <v>0</v>
      </c>
      <c r="W121" s="116">
        <v>0</v>
      </c>
      <c r="X121" s="116">
        <v>0</v>
      </c>
      <c r="Y121" s="116">
        <v>4</v>
      </c>
      <c r="Z121" s="116">
        <v>4</v>
      </c>
      <c r="AB121" s="113" t="str">
        <f>TEXT(Z121,"###,###")</f>
        <v>4</v>
      </c>
    </row>
    <row r="122" spans="19:32" x14ac:dyDescent="0.25">
      <c r="S122" s="105" t="s">
        <v>104</v>
      </c>
      <c r="T122" s="116"/>
      <c r="U122" s="116"/>
      <c r="V122" s="116">
        <v>5</v>
      </c>
      <c r="W122" s="116">
        <v>4</v>
      </c>
      <c r="X122" s="116">
        <v>6</v>
      </c>
      <c r="Y122" s="116">
        <v>8</v>
      </c>
      <c r="Z122" s="116">
        <v>15</v>
      </c>
      <c r="AB122" s="113" t="str">
        <f>TEXT(Z122,"###,###")</f>
        <v>15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252</v>
      </c>
      <c r="W124" s="116">
        <v>408</v>
      </c>
      <c r="X124" s="116">
        <v>431</v>
      </c>
      <c r="Y124" s="116">
        <v>439</v>
      </c>
      <c r="Z124" s="116">
        <v>403</v>
      </c>
      <c r="AB124" s="113" t="str">
        <f>TEXT(Z124,"###,###")</f>
        <v>403</v>
      </c>
      <c r="AD124" s="131">
        <f>Z124/$Z$7*100</f>
        <v>100.49875311720697</v>
      </c>
    </row>
    <row r="125" spans="19:32" x14ac:dyDescent="0.25">
      <c r="S125" s="105" t="s">
        <v>106</v>
      </c>
      <c r="T125" s="116"/>
      <c r="U125" s="116"/>
      <c r="V125" s="116">
        <v>5</v>
      </c>
      <c r="W125" s="116">
        <v>4</v>
      </c>
      <c r="X125" s="116">
        <v>6</v>
      </c>
      <c r="Y125" s="116">
        <v>12</v>
      </c>
      <c r="Z125" s="116">
        <v>19</v>
      </c>
      <c r="AB125" s="113" t="str">
        <f>TEXT(Z125,"###,###")</f>
        <v>19</v>
      </c>
      <c r="AD125" s="131">
        <f>Z125/$Z$7*100</f>
        <v>4.7381546134663344</v>
      </c>
    </row>
    <row r="127" spans="19:32" x14ac:dyDescent="0.25">
      <c r="S127" s="105" t="s">
        <v>107</v>
      </c>
      <c r="T127" s="116"/>
      <c r="U127" s="116"/>
      <c r="V127" s="116">
        <v>131</v>
      </c>
      <c r="W127" s="116">
        <v>219</v>
      </c>
      <c r="X127" s="116">
        <v>226</v>
      </c>
      <c r="Y127" s="116">
        <v>204</v>
      </c>
      <c r="Z127" s="116">
        <v>188</v>
      </c>
      <c r="AB127" s="113" t="str">
        <f>TEXT(Z127,"###,###")</f>
        <v>188</v>
      </c>
      <c r="AD127" s="131">
        <f>Z127/$Z$7*100</f>
        <v>46.882793017456358</v>
      </c>
    </row>
    <row r="128" spans="19:32" x14ac:dyDescent="0.25">
      <c r="S128" s="105" t="s">
        <v>108</v>
      </c>
      <c r="T128" s="116"/>
      <c r="U128" s="116"/>
      <c r="V128" s="116">
        <v>119</v>
      </c>
      <c r="W128" s="116">
        <v>191</v>
      </c>
      <c r="X128" s="116">
        <v>203</v>
      </c>
      <c r="Y128" s="116">
        <v>237</v>
      </c>
      <c r="Z128" s="116">
        <v>212</v>
      </c>
      <c r="AB128" s="113" t="str">
        <f>TEXT(Z128,"###,###")</f>
        <v>212</v>
      </c>
      <c r="AD128" s="131">
        <f>Z128/$Z$7*100</f>
        <v>52.867830423940156</v>
      </c>
    </row>
    <row r="130" spans="19:20" x14ac:dyDescent="0.25">
      <c r="S130" s="105" t="s">
        <v>283</v>
      </c>
      <c r="T130" s="131">
        <v>96.758104738154614</v>
      </c>
    </row>
    <row r="131" spans="19:20" x14ac:dyDescent="0.25">
      <c r="S131" s="105" t="s">
        <v>284</v>
      </c>
      <c r="T131" s="131">
        <v>0.99750623441396502</v>
      </c>
    </row>
    <row r="132" spans="19:20" x14ac:dyDescent="0.25">
      <c r="S132" s="105" t="s">
        <v>285</v>
      </c>
      <c r="T132" s="131">
        <v>3.7406483790523692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7011B3D6-1B25-41FA-8982-F47F7B5F103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965E2292-2AF0-4762-9B7B-377BBD6B30D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AA050060-8CA3-49C0-8D73-D318D5A8041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74E6540F-054A-46E8-905A-BA736BDA2E6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2C2DA4-943E-4128-8375-B12B8C8C8963}">
  <sheetPr codeName="Sheet83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128</v>
      </c>
      <c r="T1" s="103"/>
      <c r="U1" s="103"/>
      <c r="V1" s="103"/>
      <c r="W1" s="103"/>
      <c r="X1" s="103"/>
      <c r="Y1" s="104" t="s">
        <v>223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205</v>
      </c>
      <c r="Z2" s="107" t="s">
        <v>282</v>
      </c>
      <c r="AB2" s="143" t="str">
        <f>$Z$2</f>
        <v>2019-20</v>
      </c>
      <c r="AC2" s="143"/>
      <c r="AD2" s="143"/>
      <c r="AE2" s="143"/>
      <c r="AF2" s="143"/>
    </row>
    <row r="3" spans="1:32" ht="15" customHeight="1" x14ac:dyDescent="0.25">
      <c r="A3" s="64" t="s">
        <v>281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128</v>
      </c>
      <c r="Y3" s="109" t="s">
        <v>223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9.19 Cloncurry, Queensland,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2021</v>
      </c>
      <c r="W4" s="112">
        <v>2208</v>
      </c>
      <c r="X4" s="112">
        <v>2667</v>
      </c>
      <c r="Y4" s="112">
        <v>2391</v>
      </c>
      <c r="Z4" s="112">
        <v>2634</v>
      </c>
      <c r="AB4" s="113" t="str">
        <f>TEXT(Z4,"###,###")</f>
        <v>2,634</v>
      </c>
      <c r="AD4" s="114">
        <f>Z4/Y4-1</f>
        <v>0.10163111668757852</v>
      </c>
      <c r="AF4" s="114">
        <f>Z4/V4-1</f>
        <v>0.30331519049975264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1086</v>
      </c>
      <c r="W5" s="112">
        <v>1218</v>
      </c>
      <c r="X5" s="112">
        <v>1517</v>
      </c>
      <c r="Y5" s="112">
        <v>1280</v>
      </c>
      <c r="Z5" s="112">
        <v>1392</v>
      </c>
      <c r="AB5" s="113" t="str">
        <f>TEXT(Z5,"###,###")</f>
        <v>1,392</v>
      </c>
      <c r="AD5" s="114">
        <f t="shared" ref="AD5:AD9" si="0">Z5/Y5-1</f>
        <v>8.7499999999999911E-2</v>
      </c>
      <c r="AF5" s="114">
        <f t="shared" ref="AF5:AF9" si="1">Z5/V5-1</f>
        <v>0.28176795580110503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932</v>
      </c>
      <c r="W6" s="112">
        <v>990</v>
      </c>
      <c r="X6" s="112">
        <v>1154</v>
      </c>
      <c r="Y6" s="112">
        <v>1112</v>
      </c>
      <c r="Z6" s="112">
        <v>1247</v>
      </c>
      <c r="AB6" s="113" t="str">
        <f>TEXT(Z6,"###,###")</f>
        <v>1,247</v>
      </c>
      <c r="AD6" s="114">
        <f t="shared" si="0"/>
        <v>0.12140287769784175</v>
      </c>
      <c r="AF6" s="114">
        <f t="shared" si="1"/>
        <v>0.33798283261802564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1386</v>
      </c>
      <c r="W7" s="112">
        <v>1447</v>
      </c>
      <c r="X7" s="112">
        <v>1817</v>
      </c>
      <c r="Y7" s="112">
        <v>1592</v>
      </c>
      <c r="Z7" s="112">
        <v>1790</v>
      </c>
      <c r="AB7" s="113" t="str">
        <f>TEXT(Z7,"###,###")</f>
        <v>1,790</v>
      </c>
      <c r="AD7" s="114">
        <f t="shared" si="0"/>
        <v>0.12437185929648242</v>
      </c>
      <c r="AF7" s="114">
        <f t="shared" si="1"/>
        <v>0.29148629148629146</v>
      </c>
    </row>
    <row r="8" spans="1:32" ht="17.25" customHeight="1" x14ac:dyDescent="0.25">
      <c r="A8" s="68" t="s">
        <v>13</v>
      </c>
      <c r="B8" s="69"/>
      <c r="C8" s="31"/>
      <c r="D8" s="70" t="str">
        <f>AB4</f>
        <v>2,634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1,790</v>
      </c>
      <c r="P8" s="71"/>
      <c r="S8" s="111" t="s">
        <v>86</v>
      </c>
      <c r="T8" s="112"/>
      <c r="U8" s="112"/>
      <c r="V8" s="112">
        <v>53402</v>
      </c>
      <c r="W8" s="112">
        <v>51024.43</v>
      </c>
      <c r="X8" s="112">
        <v>51630</v>
      </c>
      <c r="Y8" s="112">
        <v>50965.53</v>
      </c>
      <c r="Z8" s="112">
        <v>52870.65</v>
      </c>
      <c r="AB8" s="113" t="str">
        <f>TEXT(Z8,"$###,###")</f>
        <v>$52,871</v>
      </c>
      <c r="AD8" s="114">
        <f t="shared" si="0"/>
        <v>3.7380558977803346E-2</v>
      </c>
      <c r="AF8" s="114">
        <f t="shared" si="1"/>
        <v>-9.9500018725889872E-3</v>
      </c>
    </row>
    <row r="9" spans="1:32" x14ac:dyDescent="0.25">
      <c r="A9" s="32" t="s">
        <v>15</v>
      </c>
      <c r="B9" s="75"/>
      <c r="C9" s="76"/>
      <c r="D9" s="77">
        <f>AD104</f>
        <v>67.843583902809414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54.469273743016757</v>
      </c>
      <c r="P9" s="78" t="s">
        <v>87</v>
      </c>
      <c r="S9" s="111" t="s">
        <v>7</v>
      </c>
      <c r="T9" s="112"/>
      <c r="U9" s="112"/>
      <c r="V9" s="112">
        <v>92048112</v>
      </c>
      <c r="W9" s="112">
        <v>97234367</v>
      </c>
      <c r="X9" s="112">
        <v>122273429</v>
      </c>
      <c r="Y9" s="112">
        <v>106225886</v>
      </c>
      <c r="Z9" s="112">
        <v>129886438</v>
      </c>
      <c r="AB9" s="113" t="str">
        <f>TEXT(Z9/1000000,"$#,###.0")&amp;" mil"</f>
        <v>$129.9 mil</v>
      </c>
      <c r="AD9" s="114">
        <f t="shared" si="0"/>
        <v>0.22273809982625137</v>
      </c>
      <c r="AF9" s="114">
        <f t="shared" si="1"/>
        <v>0.41107117981952745</v>
      </c>
    </row>
    <row r="10" spans="1:32" x14ac:dyDescent="0.25">
      <c r="A10" s="32" t="s">
        <v>18</v>
      </c>
      <c r="B10" s="75"/>
      <c r="C10" s="76"/>
      <c r="D10" s="77">
        <f>AD105</f>
        <v>21.260440394836749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45.47486033519553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84.245810055865917</v>
      </c>
      <c r="P11" s="78" t="s">
        <v>87</v>
      </c>
      <c r="S11" s="111" t="s">
        <v>30</v>
      </c>
      <c r="T11" s="116"/>
      <c r="U11" s="116"/>
      <c r="V11" s="116">
        <v>1856</v>
      </c>
      <c r="W11" s="116">
        <v>2030</v>
      </c>
      <c r="X11" s="116">
        <v>2399</v>
      </c>
      <c r="Y11" s="116">
        <v>2209</v>
      </c>
      <c r="Z11" s="116">
        <v>2347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6.2011173184357542</v>
      </c>
      <c r="P12" s="78" t="s">
        <v>87</v>
      </c>
      <c r="S12" s="111" t="s">
        <v>31</v>
      </c>
      <c r="T12" s="116"/>
      <c r="U12" s="116"/>
      <c r="V12" s="116">
        <v>165</v>
      </c>
      <c r="W12" s="116">
        <v>178</v>
      </c>
      <c r="X12" s="116">
        <v>267</v>
      </c>
      <c r="Y12" s="116">
        <v>180</v>
      </c>
      <c r="Z12" s="116">
        <v>287</v>
      </c>
    </row>
    <row r="13" spans="1:32" ht="15" customHeight="1" x14ac:dyDescent="0.25">
      <c r="A13" s="32" t="s">
        <v>20</v>
      </c>
      <c r="B13" s="76"/>
      <c r="C13" s="76"/>
      <c r="D13" s="77">
        <f>AD108</f>
        <v>13.173880030372057</v>
      </c>
      <c r="E13" s="78" t="s">
        <v>87</v>
      </c>
      <c r="F13" s="26"/>
      <c r="G13" s="144" t="s">
        <v>286</v>
      </c>
      <c r="H13" s="145"/>
      <c r="I13" s="145"/>
      <c r="J13" s="145"/>
      <c r="K13" s="145"/>
      <c r="L13" s="145"/>
      <c r="M13" s="85"/>
      <c r="N13" s="76"/>
      <c r="O13" s="77">
        <f>T132</f>
        <v>9.7206703910614518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15.337889141989368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39.9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21.222475322703112</v>
      </c>
      <c r="E15" s="78" t="s">
        <v>87</v>
      </c>
      <c r="F15" s="26"/>
      <c r="G15" s="35" t="s">
        <v>279</v>
      </c>
      <c r="H15" s="76"/>
      <c r="I15" s="76"/>
      <c r="J15" s="76"/>
      <c r="K15" s="86"/>
      <c r="L15" s="76"/>
      <c r="M15" s="76"/>
      <c r="N15" s="76"/>
      <c r="O15" s="77">
        <f>AB38</f>
        <v>18.557853549468977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152</v>
      </c>
      <c r="Z15" s="116">
        <v>246</v>
      </c>
      <c r="AB15" s="121">
        <f t="shared" ref="AB15:AB34" si="2">IF(Z15="np",0,Z15/$Z$34)</f>
        <v>9.3252463987869599E-2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39.217919514047075</v>
      </c>
      <c r="E16" s="89" t="s">
        <v>87</v>
      </c>
      <c r="F16" s="26"/>
      <c r="G16" s="90" t="s">
        <v>280</v>
      </c>
      <c r="H16" s="37"/>
      <c r="I16" s="37"/>
      <c r="J16" s="37"/>
      <c r="K16" s="38"/>
      <c r="L16" s="37"/>
      <c r="M16" s="37"/>
      <c r="N16" s="37"/>
      <c r="O16" s="88">
        <f>AB37</f>
        <v>81.442146450531027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235</v>
      </c>
      <c r="Z16" s="116">
        <v>252</v>
      </c>
      <c r="AB16" s="121">
        <f t="shared" si="2"/>
        <v>9.5526914329037149E-2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67</v>
      </c>
      <c r="Z17" s="116">
        <v>68</v>
      </c>
      <c r="AB17" s="121">
        <f t="shared" si="2"/>
        <v>2.5777103866565579E-2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26</v>
      </c>
      <c r="Z18" s="116">
        <v>29</v>
      </c>
      <c r="AB18" s="121">
        <f t="shared" si="2"/>
        <v>1.0993176648976498E-2</v>
      </c>
    </row>
    <row r="19" spans="1:28" x14ac:dyDescent="0.25">
      <c r="A19" s="67" t="str">
        <f>$S$1&amp;" ("&amp;$V$2&amp;" to "&amp;$Z$2&amp;")"</f>
        <v>Cloncurry (2015-16 to 2019-20)</v>
      </c>
      <c r="B19" s="67"/>
      <c r="C19" s="67"/>
      <c r="D19" s="67"/>
      <c r="E19" s="67"/>
      <c r="F19" s="67"/>
      <c r="G19" s="67" t="str">
        <f>$S$1&amp;" ("&amp;$V$2&amp;" to "&amp;$Z$2&amp;")"</f>
        <v>Cloncurry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207</v>
      </c>
      <c r="Z19" s="116">
        <v>181</v>
      </c>
      <c r="AB19" s="121">
        <f t="shared" si="2"/>
        <v>6.8612585291887795E-2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37</v>
      </c>
      <c r="Z20" s="116">
        <v>39</v>
      </c>
      <c r="AB20" s="121">
        <f t="shared" si="2"/>
        <v>1.4783927217589083E-2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209</v>
      </c>
      <c r="Z21" s="116">
        <v>236</v>
      </c>
      <c r="AB21" s="121">
        <f t="shared" si="2"/>
        <v>8.9461713419257016E-2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199</v>
      </c>
      <c r="Z22" s="116">
        <v>185</v>
      </c>
      <c r="AB22" s="121">
        <f t="shared" si="2"/>
        <v>7.0128885519332829E-2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159</v>
      </c>
      <c r="Z23" s="116">
        <v>187</v>
      </c>
      <c r="AB23" s="121">
        <f t="shared" si="2"/>
        <v>7.0887035633055345E-2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6</v>
      </c>
      <c r="Z24" s="116">
        <v>6</v>
      </c>
      <c r="AB24" s="121">
        <f t="shared" si="2"/>
        <v>2.2744503411675512E-3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39</v>
      </c>
      <c r="Z25" s="116">
        <v>32</v>
      </c>
      <c r="AB25" s="121">
        <f t="shared" si="2"/>
        <v>1.2130401819560273E-2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56</v>
      </c>
      <c r="Z26" s="116">
        <v>58</v>
      </c>
      <c r="AB26" s="121">
        <f t="shared" si="2"/>
        <v>2.1986353297952996E-2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55</v>
      </c>
      <c r="Z27" s="116">
        <v>85</v>
      </c>
      <c r="AB27" s="121">
        <f t="shared" si="2"/>
        <v>3.2221379833206977E-2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170</v>
      </c>
      <c r="Z28" s="116">
        <v>202</v>
      </c>
      <c r="AB28" s="121">
        <f t="shared" si="2"/>
        <v>7.657316148597422E-2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222</v>
      </c>
      <c r="Z29" s="116">
        <v>222</v>
      </c>
      <c r="AB29" s="121">
        <f t="shared" si="2"/>
        <v>8.41546626231994E-2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165</v>
      </c>
      <c r="Z30" s="116">
        <v>189</v>
      </c>
      <c r="AB30" s="121">
        <f t="shared" si="2"/>
        <v>7.1645185746777862E-2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162</v>
      </c>
      <c r="Z31" s="116">
        <v>158</v>
      </c>
      <c r="AB31" s="121">
        <f t="shared" si="2"/>
        <v>5.9893858984078847E-2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10</v>
      </c>
      <c r="Z32" s="116">
        <v>8</v>
      </c>
      <c r="AB32" s="121">
        <f t="shared" si="2"/>
        <v>3.0326004548900682E-3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87</v>
      </c>
      <c r="Z33" s="116">
        <v>71</v>
      </c>
      <c r="AB33" s="121">
        <f t="shared" si="2"/>
        <v>2.6914329037149357E-2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2394</v>
      </c>
      <c r="Z34" s="124">
        <v>2638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1457</v>
      </c>
      <c r="AB37" s="136">
        <f>Z37/Z40*100</f>
        <v>81.442146450531027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332</v>
      </c>
      <c r="AB38" s="136">
        <f>Z38/Z40*100</f>
        <v>18.557853549468977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1789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1</v>
      </c>
      <c r="Y44" s="116">
        <v>4</v>
      </c>
      <c r="Z44" s="116">
        <v>3</v>
      </c>
    </row>
    <row r="45" spans="19:32" x14ac:dyDescent="0.25">
      <c r="S45" s="119" t="s">
        <v>38</v>
      </c>
      <c r="T45" s="119"/>
      <c r="U45" s="116"/>
      <c r="V45" s="116">
        <v>14</v>
      </c>
      <c r="W45" s="116">
        <v>28</v>
      </c>
      <c r="X45" s="116">
        <v>28</v>
      </c>
      <c r="Y45" s="116">
        <v>19</v>
      </c>
      <c r="Z45" s="116">
        <v>34</v>
      </c>
    </row>
    <row r="46" spans="19:32" x14ac:dyDescent="0.25">
      <c r="S46" s="119" t="s">
        <v>39</v>
      </c>
      <c r="T46" s="119"/>
      <c r="U46" s="116"/>
      <c r="V46" s="116">
        <v>61</v>
      </c>
      <c r="W46" s="116">
        <v>50</v>
      </c>
      <c r="X46" s="116">
        <v>93</v>
      </c>
      <c r="Y46" s="116">
        <v>85</v>
      </c>
      <c r="Z46" s="116">
        <v>102</v>
      </c>
    </row>
    <row r="47" spans="19:32" x14ac:dyDescent="0.25">
      <c r="S47" s="119" t="s">
        <v>40</v>
      </c>
      <c r="T47" s="119"/>
      <c r="U47" s="116"/>
      <c r="V47" s="116">
        <v>100</v>
      </c>
      <c r="W47" s="116">
        <v>116</v>
      </c>
      <c r="X47" s="116">
        <v>116</v>
      </c>
      <c r="Y47" s="116">
        <v>108</v>
      </c>
      <c r="Z47" s="116">
        <v>91</v>
      </c>
    </row>
    <row r="48" spans="19:32" x14ac:dyDescent="0.25">
      <c r="S48" s="119" t="s">
        <v>41</v>
      </c>
      <c r="T48" s="119"/>
      <c r="U48" s="116"/>
      <c r="V48" s="116">
        <v>138</v>
      </c>
      <c r="W48" s="116">
        <v>149</v>
      </c>
      <c r="X48" s="116">
        <v>204</v>
      </c>
      <c r="Y48" s="116">
        <v>164</v>
      </c>
      <c r="Z48" s="116">
        <v>182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155</v>
      </c>
      <c r="W49" s="116">
        <v>158</v>
      </c>
      <c r="X49" s="116">
        <v>199</v>
      </c>
      <c r="Y49" s="116">
        <v>149</v>
      </c>
      <c r="Z49" s="116">
        <v>148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Cloncurry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115</v>
      </c>
      <c r="W50" s="116">
        <v>126</v>
      </c>
      <c r="X50" s="116">
        <v>149</v>
      </c>
      <c r="Y50" s="116">
        <v>165</v>
      </c>
      <c r="Z50" s="116">
        <v>167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101</v>
      </c>
      <c r="W51" s="116">
        <v>125</v>
      </c>
      <c r="X51" s="116">
        <v>136</v>
      </c>
      <c r="Y51" s="116">
        <v>104</v>
      </c>
      <c r="Z51" s="116">
        <v>122</v>
      </c>
    </row>
    <row r="52" spans="1:26" ht="15" customHeight="1" x14ac:dyDescent="0.25">
      <c r="S52" s="119" t="s">
        <v>45</v>
      </c>
      <c r="T52" s="119"/>
      <c r="U52" s="116"/>
      <c r="V52" s="116">
        <v>118</v>
      </c>
      <c r="W52" s="116">
        <v>122</v>
      </c>
      <c r="X52" s="116">
        <v>142</v>
      </c>
      <c r="Y52" s="116">
        <v>129</v>
      </c>
      <c r="Z52" s="116">
        <v>131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81</v>
      </c>
      <c r="W53" s="116">
        <v>106</v>
      </c>
      <c r="X53" s="116">
        <v>134</v>
      </c>
      <c r="Y53" s="116">
        <v>98</v>
      </c>
      <c r="Z53" s="116">
        <v>111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87</v>
      </c>
      <c r="W54" s="116">
        <v>108</v>
      </c>
      <c r="X54" s="116">
        <v>143</v>
      </c>
      <c r="Y54" s="116">
        <v>110</v>
      </c>
      <c r="Z54" s="116">
        <v>121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69</v>
      </c>
      <c r="W55" s="116">
        <v>71</v>
      </c>
      <c r="X55" s="116">
        <v>89</v>
      </c>
      <c r="Y55" s="116">
        <v>83</v>
      </c>
      <c r="Z55" s="116">
        <v>93</v>
      </c>
    </row>
    <row r="56" spans="1:26" ht="15" customHeight="1" x14ac:dyDescent="0.25">
      <c r="S56" s="119" t="s">
        <v>49</v>
      </c>
      <c r="T56" s="119"/>
      <c r="U56" s="116"/>
      <c r="V56" s="116">
        <v>22</v>
      </c>
      <c r="W56" s="116">
        <v>35</v>
      </c>
      <c r="X56" s="116">
        <v>43</v>
      </c>
      <c r="Y56" s="116">
        <v>34</v>
      </c>
      <c r="Z56" s="116">
        <v>49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17</v>
      </c>
      <c r="W57" s="116">
        <v>15</v>
      </c>
      <c r="X57" s="116">
        <v>20</v>
      </c>
      <c r="Y57" s="116">
        <v>18</v>
      </c>
      <c r="Z57" s="116">
        <v>17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0</v>
      </c>
      <c r="W58" s="116">
        <v>7</v>
      </c>
      <c r="X58" s="116">
        <v>8</v>
      </c>
      <c r="Y58" s="116">
        <v>10</v>
      </c>
      <c r="Z58" s="116">
        <v>14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0</v>
      </c>
      <c r="X59" s="116">
        <v>3</v>
      </c>
      <c r="Y59" s="116">
        <v>8</v>
      </c>
      <c r="Z59" s="116">
        <v>0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0</v>
      </c>
      <c r="X60" s="116">
        <v>0</v>
      </c>
      <c r="Y60" s="116">
        <v>0</v>
      </c>
      <c r="Z60" s="116">
        <v>0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1087</v>
      </c>
      <c r="W61" s="116">
        <v>1218</v>
      </c>
      <c r="X61" s="116">
        <v>1518</v>
      </c>
      <c r="Y61" s="116">
        <v>1278</v>
      </c>
      <c r="Z61" s="116">
        <v>1390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0</v>
      </c>
      <c r="W63" s="116">
        <v>0</v>
      </c>
      <c r="X63" s="116">
        <v>1</v>
      </c>
      <c r="Y63" s="116">
        <v>0</v>
      </c>
      <c r="Z63" s="116">
        <v>9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27</v>
      </c>
      <c r="W64" s="116">
        <v>29</v>
      </c>
      <c r="X64" s="116">
        <v>36</v>
      </c>
      <c r="Y64" s="116">
        <v>36</v>
      </c>
      <c r="Z64" s="116">
        <v>18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Cloncurry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80</v>
      </c>
      <c r="W65" s="116">
        <v>74</v>
      </c>
      <c r="X65" s="116">
        <v>90</v>
      </c>
      <c r="Y65" s="116">
        <v>86</v>
      </c>
      <c r="Z65" s="116">
        <v>117</v>
      </c>
    </row>
    <row r="66" spans="1:26" x14ac:dyDescent="0.25">
      <c r="S66" s="119" t="s">
        <v>40</v>
      </c>
      <c r="T66" s="119"/>
      <c r="U66" s="116"/>
      <c r="V66" s="116">
        <v>93</v>
      </c>
      <c r="W66" s="116">
        <v>127</v>
      </c>
      <c r="X66" s="116">
        <v>126</v>
      </c>
      <c r="Y66" s="116">
        <v>129</v>
      </c>
      <c r="Z66" s="116">
        <v>132</v>
      </c>
    </row>
    <row r="67" spans="1:26" x14ac:dyDescent="0.25">
      <c r="S67" s="119" t="s">
        <v>41</v>
      </c>
      <c r="T67" s="119"/>
      <c r="U67" s="116"/>
      <c r="V67" s="116">
        <v>155</v>
      </c>
      <c r="W67" s="116">
        <v>149</v>
      </c>
      <c r="X67" s="116">
        <v>173</v>
      </c>
      <c r="Y67" s="116">
        <v>199</v>
      </c>
      <c r="Z67" s="116">
        <v>202</v>
      </c>
    </row>
    <row r="68" spans="1:26" x14ac:dyDescent="0.25">
      <c r="S68" s="119" t="s">
        <v>42</v>
      </c>
      <c r="T68" s="119"/>
      <c r="U68" s="116"/>
      <c r="V68" s="116">
        <v>139</v>
      </c>
      <c r="W68" s="116">
        <v>143</v>
      </c>
      <c r="X68" s="116">
        <v>156</v>
      </c>
      <c r="Y68" s="116">
        <v>144</v>
      </c>
      <c r="Z68" s="116">
        <v>135</v>
      </c>
    </row>
    <row r="69" spans="1:26" x14ac:dyDescent="0.25">
      <c r="S69" s="119" t="s">
        <v>43</v>
      </c>
      <c r="T69" s="119"/>
      <c r="U69" s="116"/>
      <c r="V69" s="116">
        <v>78</v>
      </c>
      <c r="W69" s="116">
        <v>96</v>
      </c>
      <c r="X69" s="116">
        <v>106</v>
      </c>
      <c r="Y69" s="116">
        <v>120</v>
      </c>
      <c r="Z69" s="116">
        <v>148</v>
      </c>
    </row>
    <row r="70" spans="1:26" x14ac:dyDescent="0.25">
      <c r="S70" s="119" t="s">
        <v>44</v>
      </c>
      <c r="T70" s="119"/>
      <c r="U70" s="116"/>
      <c r="V70" s="116">
        <v>98</v>
      </c>
      <c r="W70" s="116">
        <v>87</v>
      </c>
      <c r="X70" s="116">
        <v>99</v>
      </c>
      <c r="Y70" s="116">
        <v>67</v>
      </c>
      <c r="Z70" s="116">
        <v>84</v>
      </c>
    </row>
    <row r="71" spans="1:26" x14ac:dyDescent="0.25">
      <c r="S71" s="119" t="s">
        <v>45</v>
      </c>
      <c r="T71" s="119"/>
      <c r="U71" s="116"/>
      <c r="V71" s="116">
        <v>67</v>
      </c>
      <c r="W71" s="116">
        <v>88</v>
      </c>
      <c r="X71" s="116">
        <v>100</v>
      </c>
      <c r="Y71" s="116">
        <v>99</v>
      </c>
      <c r="Z71" s="116">
        <v>100</v>
      </c>
    </row>
    <row r="72" spans="1:26" x14ac:dyDescent="0.25">
      <c r="S72" s="119" t="s">
        <v>46</v>
      </c>
      <c r="T72" s="119"/>
      <c r="U72" s="116"/>
      <c r="V72" s="116">
        <v>62</v>
      </c>
      <c r="W72" s="116">
        <v>73</v>
      </c>
      <c r="X72" s="116">
        <v>87</v>
      </c>
      <c r="Y72" s="116">
        <v>90</v>
      </c>
      <c r="Z72" s="116">
        <v>95</v>
      </c>
    </row>
    <row r="73" spans="1:26" x14ac:dyDescent="0.25">
      <c r="S73" s="119" t="s">
        <v>47</v>
      </c>
      <c r="T73" s="119"/>
      <c r="U73" s="116"/>
      <c r="V73" s="116">
        <v>70</v>
      </c>
      <c r="W73" s="116">
        <v>60</v>
      </c>
      <c r="X73" s="116">
        <v>75</v>
      </c>
      <c r="Y73" s="116">
        <v>48</v>
      </c>
      <c r="Z73" s="116">
        <v>85</v>
      </c>
    </row>
    <row r="74" spans="1:26" x14ac:dyDescent="0.25">
      <c r="S74" s="119" t="s">
        <v>48</v>
      </c>
      <c r="T74" s="119"/>
      <c r="U74" s="116"/>
      <c r="V74" s="116">
        <v>40</v>
      </c>
      <c r="W74" s="116">
        <v>43</v>
      </c>
      <c r="X74" s="116">
        <v>63</v>
      </c>
      <c r="Y74" s="116">
        <v>61</v>
      </c>
      <c r="Z74" s="116">
        <v>60</v>
      </c>
    </row>
    <row r="75" spans="1:26" x14ac:dyDescent="0.25">
      <c r="S75" s="119" t="s">
        <v>49</v>
      </c>
      <c r="T75" s="119"/>
      <c r="U75" s="116"/>
      <c r="V75" s="116">
        <v>16</v>
      </c>
      <c r="W75" s="116">
        <v>13</v>
      </c>
      <c r="X75" s="116">
        <v>15</v>
      </c>
      <c r="Y75" s="116">
        <v>24</v>
      </c>
      <c r="Z75" s="116">
        <v>36</v>
      </c>
    </row>
    <row r="76" spans="1:26" x14ac:dyDescent="0.25">
      <c r="S76" s="119" t="s">
        <v>50</v>
      </c>
      <c r="T76" s="119"/>
      <c r="U76" s="116"/>
      <c r="V76" s="116">
        <v>3</v>
      </c>
      <c r="W76" s="116">
        <v>0</v>
      </c>
      <c r="X76" s="116">
        <v>10</v>
      </c>
      <c r="Y76" s="116">
        <v>5</v>
      </c>
      <c r="Z76" s="116">
        <v>11</v>
      </c>
    </row>
    <row r="77" spans="1:26" x14ac:dyDescent="0.25">
      <c r="S77" s="119" t="s">
        <v>51</v>
      </c>
      <c r="T77" s="119"/>
      <c r="U77" s="116"/>
      <c r="V77" s="116">
        <v>7</v>
      </c>
      <c r="W77" s="116">
        <v>3</v>
      </c>
      <c r="X77" s="116">
        <v>4</v>
      </c>
      <c r="Y77" s="116">
        <v>0</v>
      </c>
      <c r="Z77" s="116">
        <v>0</v>
      </c>
    </row>
    <row r="78" spans="1:26" x14ac:dyDescent="0.25">
      <c r="S78" s="119" t="s">
        <v>52</v>
      </c>
      <c r="T78" s="119"/>
      <c r="U78" s="116"/>
      <c r="V78" s="116">
        <v>0</v>
      </c>
      <c r="W78" s="116">
        <v>0</v>
      </c>
      <c r="X78" s="116">
        <v>0</v>
      </c>
      <c r="Y78" s="116">
        <v>0</v>
      </c>
      <c r="Z78" s="116">
        <v>6</v>
      </c>
    </row>
    <row r="79" spans="1:26" x14ac:dyDescent="0.25">
      <c r="S79" s="119" t="s">
        <v>53</v>
      </c>
      <c r="T79" s="119"/>
      <c r="U79" s="116"/>
      <c r="V79" s="116">
        <v>0</v>
      </c>
      <c r="W79" s="116">
        <v>0</v>
      </c>
      <c r="X79" s="116">
        <v>0</v>
      </c>
      <c r="Y79" s="116">
        <v>0</v>
      </c>
      <c r="Z79" s="116">
        <v>0</v>
      </c>
    </row>
    <row r="80" spans="1:26" x14ac:dyDescent="0.25">
      <c r="S80" s="122" t="s">
        <v>54</v>
      </c>
      <c r="T80" s="122"/>
      <c r="U80" s="116"/>
      <c r="V80" s="116">
        <v>937</v>
      </c>
      <c r="W80" s="116">
        <v>990</v>
      </c>
      <c r="X80" s="116">
        <v>1152</v>
      </c>
      <c r="Y80" s="116">
        <v>1113</v>
      </c>
      <c r="Z80" s="116">
        <v>1245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6" t="str">
        <f>S1</f>
        <v>Cloncurry</v>
      </c>
      <c r="D83" s="146"/>
      <c r="E83" s="146"/>
      <c r="F83" s="146"/>
      <c r="G83" s="146"/>
      <c r="H83" s="49"/>
      <c r="I83" s="49"/>
      <c r="J83" s="147" t="str">
        <f>'State data for spotlight'!A1</f>
        <v>Queensland</v>
      </c>
      <c r="K83" s="147"/>
      <c r="L83" s="147"/>
      <c r="M83" s="147"/>
      <c r="N83" s="147"/>
      <c r="O83" s="147"/>
      <c r="S83" s="119" t="s">
        <v>57</v>
      </c>
      <c r="T83" s="119"/>
      <c r="U83" s="116"/>
      <c r="V83" s="116">
        <v>65</v>
      </c>
      <c r="W83" s="116">
        <v>71</v>
      </c>
      <c r="X83" s="116">
        <v>99</v>
      </c>
      <c r="Y83" s="116">
        <v>84</v>
      </c>
      <c r="Z83" s="116">
        <v>99</v>
      </c>
      <c r="AD83" s="121"/>
    </row>
    <row r="84" spans="1:30" ht="15" customHeight="1" x14ac:dyDescent="0.25">
      <c r="A84" s="48"/>
      <c r="B84" s="48"/>
      <c r="C84" s="50"/>
      <c r="D84" s="141" t="s">
        <v>0</v>
      </c>
      <c r="E84" s="141"/>
      <c r="F84" s="141" t="s">
        <v>202</v>
      </c>
      <c r="G84" s="141"/>
      <c r="H84" s="50"/>
      <c r="I84" s="50"/>
      <c r="J84" s="50"/>
      <c r="K84" s="50"/>
      <c r="L84" s="141" t="s">
        <v>0</v>
      </c>
      <c r="M84" s="141"/>
      <c r="N84" s="141" t="s">
        <v>202</v>
      </c>
      <c r="O84" s="141"/>
      <c r="S84" s="119" t="s">
        <v>58</v>
      </c>
      <c r="T84" s="119"/>
      <c r="U84" s="116"/>
      <c r="V84" s="116">
        <v>56</v>
      </c>
      <c r="W84" s="116">
        <v>61</v>
      </c>
      <c r="X84" s="116">
        <v>76</v>
      </c>
      <c r="Y84" s="116">
        <v>64</v>
      </c>
      <c r="Z84" s="116">
        <v>76</v>
      </c>
    </row>
    <row r="85" spans="1:30" ht="15" customHeight="1" x14ac:dyDescent="0.25">
      <c r="A85" s="48"/>
      <c r="B85" s="48"/>
      <c r="C85" s="62" t="s">
        <v>1</v>
      </c>
      <c r="D85" s="141" t="s">
        <v>2</v>
      </c>
      <c r="E85" s="141"/>
      <c r="F85" s="141" t="str">
        <f>"since "&amp;$V$2</f>
        <v>since 2015-16</v>
      </c>
      <c r="G85" s="141"/>
      <c r="H85" s="50"/>
      <c r="I85" s="50"/>
      <c r="J85" s="50"/>
      <c r="K85" s="62" t="s">
        <v>1</v>
      </c>
      <c r="L85" s="141" t="s">
        <v>2</v>
      </c>
      <c r="M85" s="141"/>
      <c r="N85" s="141" t="str">
        <f>"since "&amp;$V$2</f>
        <v>since 2015-16</v>
      </c>
      <c r="O85" s="141"/>
      <c r="S85" s="119" t="s">
        <v>197</v>
      </c>
      <c r="T85" s="119"/>
      <c r="U85" s="116"/>
      <c r="V85" s="116">
        <v>145</v>
      </c>
      <c r="W85" s="116">
        <v>131</v>
      </c>
      <c r="X85" s="116">
        <v>160</v>
      </c>
      <c r="Y85" s="116">
        <v>156</v>
      </c>
      <c r="Z85" s="116">
        <v>159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2,634</v>
      </c>
      <c r="D86" s="100">
        <f t="shared" ref="D86:D91" si="4">AD4</f>
        <v>0.10163111668757852</v>
      </c>
      <c r="E86" s="101">
        <f t="shared" ref="E86:E91" si="5">AD4</f>
        <v>0.10163111668757852</v>
      </c>
      <c r="F86" s="100">
        <f t="shared" ref="F86:F91" si="6">AF4</f>
        <v>0.30331519049975264</v>
      </c>
      <c r="G86" s="101">
        <f t="shared" ref="G86:G91" si="7">AF4</f>
        <v>0.30331519049975264</v>
      </c>
      <c r="H86" s="61"/>
      <c r="I86" s="61"/>
      <c r="J86" s="142" t="str">
        <f>'State data for spotlight'!J4</f>
        <v>4,043,913</v>
      </c>
      <c r="K86" s="142"/>
      <c r="L86" s="100">
        <f>'State data for spotlight'!L4</f>
        <v>-5.435055282670076E-3</v>
      </c>
      <c r="M86" s="101">
        <f>'State data for spotlight'!L4</f>
        <v>-5.435055282670076E-3</v>
      </c>
      <c r="N86" s="100">
        <f>'State data for spotlight'!N4</f>
        <v>7.968076645100175E-2</v>
      </c>
      <c r="O86" s="101">
        <f>'State data for spotlight'!N4</f>
        <v>7.968076645100175E-2</v>
      </c>
      <c r="S86" s="119" t="s">
        <v>198</v>
      </c>
      <c r="T86" s="119"/>
      <c r="U86" s="116"/>
      <c r="V86" s="116">
        <v>25</v>
      </c>
      <c r="W86" s="116">
        <v>28</v>
      </c>
      <c r="X86" s="116">
        <v>36</v>
      </c>
      <c r="Y86" s="116">
        <v>26</v>
      </c>
      <c r="Z86" s="116">
        <v>31</v>
      </c>
    </row>
    <row r="87" spans="1:30" ht="15" customHeight="1" x14ac:dyDescent="0.25">
      <c r="A87" s="102" t="s">
        <v>4</v>
      </c>
      <c r="B87" s="51"/>
      <c r="C87" s="61" t="str">
        <f t="shared" si="3"/>
        <v>1,392</v>
      </c>
      <c r="D87" s="100">
        <f t="shared" si="4"/>
        <v>8.7499999999999911E-2</v>
      </c>
      <c r="E87" s="101">
        <f t="shared" si="5"/>
        <v>8.7499999999999911E-2</v>
      </c>
      <c r="F87" s="100">
        <f t="shared" si="6"/>
        <v>0.28176795580110503</v>
      </c>
      <c r="G87" s="101">
        <f t="shared" si="7"/>
        <v>0.28176795580110503</v>
      </c>
      <c r="H87" s="61"/>
      <c r="I87" s="61"/>
      <c r="J87" s="142" t="str">
        <f>'State data for spotlight'!J5</f>
        <v>2,078,086</v>
      </c>
      <c r="K87" s="142"/>
      <c r="L87" s="100">
        <f>'State data for spotlight'!L5</f>
        <v>-9.7722570444783718E-3</v>
      </c>
      <c r="M87" s="101">
        <f>'State data for spotlight'!L5</f>
        <v>-9.7722570444783718E-3</v>
      </c>
      <c r="N87" s="100">
        <f>'State data for spotlight'!N5</f>
        <v>6.0267974446456485E-2</v>
      </c>
      <c r="O87" s="101">
        <f>'State data for spotlight'!N5</f>
        <v>6.0267974446456485E-2</v>
      </c>
      <c r="S87" s="119" t="s">
        <v>199</v>
      </c>
      <c r="T87" s="119"/>
      <c r="U87" s="116"/>
      <c r="V87" s="116">
        <v>29</v>
      </c>
      <c r="W87" s="116">
        <v>26</v>
      </c>
      <c r="X87" s="116">
        <v>34</v>
      </c>
      <c r="Y87" s="116">
        <v>27</v>
      </c>
      <c r="Z87" s="116">
        <v>22</v>
      </c>
    </row>
    <row r="88" spans="1:30" ht="15" customHeight="1" x14ac:dyDescent="0.25">
      <c r="A88" s="102" t="s">
        <v>5</v>
      </c>
      <c r="B88" s="51"/>
      <c r="C88" s="61" t="str">
        <f t="shared" si="3"/>
        <v>1,247</v>
      </c>
      <c r="D88" s="100">
        <f t="shared" si="4"/>
        <v>0.12140287769784175</v>
      </c>
      <c r="E88" s="101">
        <f t="shared" si="5"/>
        <v>0.12140287769784175</v>
      </c>
      <c r="F88" s="100">
        <f t="shared" si="6"/>
        <v>0.33798283261802564</v>
      </c>
      <c r="G88" s="101">
        <f t="shared" si="7"/>
        <v>0.33798283261802564</v>
      </c>
      <c r="H88" s="61"/>
      <c r="I88" s="61"/>
      <c r="J88" s="142" t="str">
        <f>'State data for spotlight'!J6</f>
        <v>1,965,825</v>
      </c>
      <c r="K88" s="142"/>
      <c r="L88" s="100">
        <f>'State data for spotlight'!L6</f>
        <v>-8.0765919120229235E-4</v>
      </c>
      <c r="M88" s="101">
        <f>'State data for spotlight'!L6</f>
        <v>-8.0765919120229235E-4</v>
      </c>
      <c r="N88" s="100">
        <f>'State data for spotlight'!N6</f>
        <v>0.10099473592536312</v>
      </c>
      <c r="O88" s="101">
        <f>'State data for spotlight'!N6</f>
        <v>0.10099473592536312</v>
      </c>
      <c r="S88" s="119" t="s">
        <v>200</v>
      </c>
      <c r="T88" s="119"/>
      <c r="U88" s="116"/>
      <c r="V88" s="116">
        <v>13</v>
      </c>
      <c r="W88" s="116">
        <v>10</v>
      </c>
      <c r="X88" s="116">
        <v>14</v>
      </c>
      <c r="Y88" s="116">
        <v>16</v>
      </c>
      <c r="Z88" s="116">
        <v>14</v>
      </c>
    </row>
    <row r="89" spans="1:30" ht="15" customHeight="1" x14ac:dyDescent="0.25">
      <c r="A89" s="51" t="s">
        <v>6</v>
      </c>
      <c r="B89" s="51"/>
      <c r="C89" s="61" t="str">
        <f t="shared" si="3"/>
        <v>1,790</v>
      </c>
      <c r="D89" s="100">
        <f t="shared" si="4"/>
        <v>0.12437185929648242</v>
      </c>
      <c r="E89" s="101">
        <f t="shared" si="5"/>
        <v>0.12437185929648242</v>
      </c>
      <c r="F89" s="100">
        <f t="shared" si="6"/>
        <v>0.29148629148629146</v>
      </c>
      <c r="G89" s="101">
        <f t="shared" si="7"/>
        <v>0.29148629148629146</v>
      </c>
      <c r="H89" s="61"/>
      <c r="I89" s="61"/>
      <c r="J89" s="142" t="str">
        <f>'State data for spotlight'!J7</f>
        <v>2,876,116</v>
      </c>
      <c r="K89" s="142"/>
      <c r="L89" s="100">
        <f>'State data for spotlight'!L7</f>
        <v>1.3469152455414024E-2</v>
      </c>
      <c r="M89" s="101">
        <f>'State data for spotlight'!L7</f>
        <v>1.3469152455414024E-2</v>
      </c>
      <c r="N89" s="100">
        <f>'State data for spotlight'!N7</f>
        <v>8.3508134271230716E-2</v>
      </c>
      <c r="O89" s="101">
        <f>'State data for spotlight'!N7</f>
        <v>8.3508134271230716E-2</v>
      </c>
      <c r="S89" s="119" t="s">
        <v>201</v>
      </c>
      <c r="T89" s="119"/>
      <c r="U89" s="116"/>
      <c r="V89" s="116">
        <v>172</v>
      </c>
      <c r="W89" s="116">
        <v>181</v>
      </c>
      <c r="X89" s="116">
        <v>205</v>
      </c>
      <c r="Y89" s="116">
        <v>187</v>
      </c>
      <c r="Z89" s="116">
        <v>207</v>
      </c>
    </row>
    <row r="90" spans="1:30" ht="15" customHeight="1" x14ac:dyDescent="0.25">
      <c r="A90" s="51" t="s">
        <v>100</v>
      </c>
      <c r="B90" s="51"/>
      <c r="C90" s="61" t="str">
        <f t="shared" si="3"/>
        <v>$52,871</v>
      </c>
      <c r="D90" s="100">
        <f t="shared" si="4"/>
        <v>3.7380558977803346E-2</v>
      </c>
      <c r="E90" s="101">
        <f t="shared" si="5"/>
        <v>3.7380558977803346E-2</v>
      </c>
      <c r="F90" s="100">
        <f t="shared" si="6"/>
        <v>-9.9500018725889872E-3</v>
      </c>
      <c r="G90" s="101">
        <f t="shared" si="7"/>
        <v>-9.9500018725889872E-3</v>
      </c>
      <c r="H90" s="61"/>
      <c r="I90" s="61"/>
      <c r="J90" s="61"/>
      <c r="K90" s="61" t="str">
        <f>'State data for spotlight'!J8</f>
        <v>$45,226</v>
      </c>
      <c r="L90" s="100">
        <f>'State data for spotlight'!L8</f>
        <v>1.6409018426646327E-3</v>
      </c>
      <c r="M90" s="101">
        <f>'State data for spotlight'!L8</f>
        <v>1.6409018426646327E-3</v>
      </c>
      <c r="N90" s="100">
        <f>'State data for spotlight'!N8</f>
        <v>6.7653739613496189E-2</v>
      </c>
      <c r="O90" s="101">
        <f>'State data for spotlight'!N8</f>
        <v>6.7653739613496189E-2</v>
      </c>
      <c r="S90" s="119" t="s">
        <v>59</v>
      </c>
      <c r="T90" s="119"/>
      <c r="U90" s="116"/>
      <c r="V90" s="116">
        <v>132</v>
      </c>
      <c r="W90" s="116">
        <v>155</v>
      </c>
      <c r="X90" s="116">
        <v>185</v>
      </c>
      <c r="Y90" s="116">
        <v>159</v>
      </c>
      <c r="Z90" s="116">
        <v>169</v>
      </c>
    </row>
    <row r="91" spans="1:30" ht="15" customHeight="1" x14ac:dyDescent="0.25">
      <c r="A91" s="51" t="s">
        <v>7</v>
      </c>
      <c r="B91" s="51"/>
      <c r="C91" s="61" t="str">
        <f t="shared" si="3"/>
        <v>$129.9 mil</v>
      </c>
      <c r="D91" s="100">
        <f t="shared" si="4"/>
        <v>0.22273809982625137</v>
      </c>
      <c r="E91" s="101">
        <f t="shared" si="5"/>
        <v>0.22273809982625137</v>
      </c>
      <c r="F91" s="100">
        <f t="shared" si="6"/>
        <v>0.41107117981952745</v>
      </c>
      <c r="G91" s="101">
        <f t="shared" si="7"/>
        <v>0.41107117981952745</v>
      </c>
      <c r="H91" s="61"/>
      <c r="I91" s="61"/>
      <c r="J91" s="61"/>
      <c r="K91" s="61" t="str">
        <f>'State data for spotlight'!J9</f>
        <v>$174.8 bil</v>
      </c>
      <c r="L91" s="100">
        <f>'State data for spotlight'!L9</f>
        <v>4.1540468779463158E-2</v>
      </c>
      <c r="M91" s="101">
        <f>'State data for spotlight'!L9</f>
        <v>4.1540468779463158E-2</v>
      </c>
      <c r="N91" s="100">
        <f>'State data for spotlight'!N9</f>
        <v>0.18082674757676354</v>
      </c>
      <c r="O91" s="101">
        <f>'State data for spotlight'!N9</f>
        <v>0.18082674757676354</v>
      </c>
      <c r="S91" s="122" t="s">
        <v>54</v>
      </c>
      <c r="T91" s="122"/>
      <c r="U91" s="116"/>
      <c r="V91" s="116">
        <v>770</v>
      </c>
      <c r="W91" s="116">
        <v>819</v>
      </c>
      <c r="X91" s="116">
        <v>1011</v>
      </c>
      <c r="Y91" s="116">
        <v>871</v>
      </c>
      <c r="Z91" s="116">
        <v>977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203</v>
      </c>
      <c r="S93" s="119" t="s">
        <v>57</v>
      </c>
      <c r="T93" s="119"/>
      <c r="U93" s="116"/>
      <c r="V93" s="116">
        <v>38</v>
      </c>
      <c r="W93" s="116">
        <v>43</v>
      </c>
      <c r="X93" s="116">
        <v>57</v>
      </c>
      <c r="Y93" s="116">
        <v>51</v>
      </c>
      <c r="Z93" s="116">
        <v>65</v>
      </c>
    </row>
    <row r="94" spans="1:30" ht="15" customHeight="1" x14ac:dyDescent="0.25">
      <c r="A94" s="60" t="s">
        <v>204</v>
      </c>
      <c r="S94" s="119" t="s">
        <v>58</v>
      </c>
      <c r="T94" s="119"/>
      <c r="U94" s="116"/>
      <c r="V94" s="116">
        <v>92</v>
      </c>
      <c r="W94" s="116">
        <v>96</v>
      </c>
      <c r="X94" s="116">
        <v>116</v>
      </c>
      <c r="Y94" s="116">
        <v>109</v>
      </c>
      <c r="Z94" s="116">
        <v>128</v>
      </c>
    </row>
    <row r="95" spans="1:30" ht="15" customHeight="1" x14ac:dyDescent="0.25">
      <c r="A95" s="138" t="s">
        <v>287</v>
      </c>
      <c r="S95" s="119" t="s">
        <v>197</v>
      </c>
      <c r="T95" s="119"/>
      <c r="U95" s="116"/>
      <c r="V95" s="116">
        <v>23</v>
      </c>
      <c r="W95" s="116">
        <v>25</v>
      </c>
      <c r="X95" s="116">
        <v>38</v>
      </c>
      <c r="Y95" s="116">
        <v>35</v>
      </c>
      <c r="Z95" s="116">
        <v>36</v>
      </c>
    </row>
    <row r="96" spans="1:30" ht="15" customHeight="1" x14ac:dyDescent="0.25">
      <c r="A96" s="19" t="s">
        <v>278</v>
      </c>
      <c r="S96" s="119" t="s">
        <v>198</v>
      </c>
      <c r="T96" s="119"/>
      <c r="U96" s="116"/>
      <c r="V96" s="116">
        <v>75</v>
      </c>
      <c r="W96" s="116">
        <v>80</v>
      </c>
      <c r="X96" s="116">
        <v>79</v>
      </c>
      <c r="Y96" s="116">
        <v>106</v>
      </c>
      <c r="Z96" s="116">
        <v>103</v>
      </c>
    </row>
    <row r="97" spans="1:32" ht="15" customHeight="1" x14ac:dyDescent="0.25">
      <c r="S97" s="119" t="s">
        <v>199</v>
      </c>
      <c r="T97" s="119"/>
      <c r="U97" s="116"/>
      <c r="V97" s="116">
        <v>142</v>
      </c>
      <c r="W97" s="116">
        <v>132</v>
      </c>
      <c r="X97" s="116">
        <v>158</v>
      </c>
      <c r="Y97" s="116">
        <v>146</v>
      </c>
      <c r="Z97" s="116">
        <v>148</v>
      </c>
    </row>
    <row r="98" spans="1:32" ht="15" customHeight="1" x14ac:dyDescent="0.25">
      <c r="S98" s="119" t="s">
        <v>200</v>
      </c>
      <c r="T98" s="119"/>
      <c r="U98" s="116"/>
      <c r="V98" s="116">
        <v>39</v>
      </c>
      <c r="W98" s="116">
        <v>52</v>
      </c>
      <c r="X98" s="116">
        <v>60</v>
      </c>
      <c r="Y98" s="116">
        <v>58</v>
      </c>
      <c r="Z98" s="116">
        <v>56</v>
      </c>
    </row>
    <row r="99" spans="1:32" ht="15" customHeight="1" x14ac:dyDescent="0.25">
      <c r="S99" s="119" t="s">
        <v>201</v>
      </c>
      <c r="T99" s="119"/>
      <c r="U99" s="116"/>
      <c r="V99" s="116">
        <v>27</v>
      </c>
      <c r="W99" s="116">
        <v>26</v>
      </c>
      <c r="X99" s="116">
        <v>26</v>
      </c>
      <c r="Y99" s="116">
        <v>21</v>
      </c>
      <c r="Z99" s="116">
        <v>27</v>
      </c>
    </row>
    <row r="100" spans="1:32" ht="15" customHeight="1" x14ac:dyDescent="0.25">
      <c r="S100" s="119" t="s">
        <v>59</v>
      </c>
      <c r="T100" s="119"/>
      <c r="U100" s="116"/>
      <c r="V100" s="116">
        <v>66</v>
      </c>
      <c r="W100" s="116">
        <v>70</v>
      </c>
      <c r="X100" s="116">
        <v>126</v>
      </c>
      <c r="Y100" s="116">
        <v>82</v>
      </c>
      <c r="Z100" s="116">
        <v>98</v>
      </c>
    </row>
    <row r="101" spans="1:32" x14ac:dyDescent="0.25">
      <c r="A101" s="20"/>
      <c r="S101" s="122" t="s">
        <v>54</v>
      </c>
      <c r="T101" s="122"/>
      <c r="U101" s="116"/>
      <c r="V101" s="116">
        <v>623</v>
      </c>
      <c r="W101" s="116">
        <v>628</v>
      </c>
      <c r="X101" s="116">
        <v>804</v>
      </c>
      <c r="Y101" s="116">
        <v>725</v>
      </c>
      <c r="Z101" s="116">
        <v>814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205</v>
      </c>
      <c r="Z103" s="110" t="s">
        <v>282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1270</v>
      </c>
      <c r="W104" s="116">
        <v>1510</v>
      </c>
      <c r="X104" s="116">
        <v>1828</v>
      </c>
      <c r="Y104" s="116">
        <v>1655</v>
      </c>
      <c r="Z104" s="116">
        <v>1787</v>
      </c>
      <c r="AB104" s="113" t="str">
        <f>TEXT(Z104,"###,###")</f>
        <v>1,787</v>
      </c>
      <c r="AD104" s="134">
        <f>Z104/($Z$4)*100</f>
        <v>67.843583902809414</v>
      </c>
      <c r="AF104" s="113"/>
    </row>
    <row r="105" spans="1:32" x14ac:dyDescent="0.25">
      <c r="S105" s="119" t="s">
        <v>18</v>
      </c>
      <c r="T105" s="119"/>
      <c r="U105" s="116"/>
      <c r="V105" s="116">
        <v>574</v>
      </c>
      <c r="W105" s="116">
        <v>543</v>
      </c>
      <c r="X105" s="116">
        <v>520</v>
      </c>
      <c r="Y105" s="116">
        <v>551</v>
      </c>
      <c r="Z105" s="116">
        <v>560</v>
      </c>
      <c r="AB105" s="113" t="str">
        <f>TEXT(Z105,"###,###")</f>
        <v>560</v>
      </c>
      <c r="AD105" s="134">
        <f>Z105/($Z$4)*100</f>
        <v>21.260440394836749</v>
      </c>
      <c r="AF105" s="113"/>
    </row>
    <row r="106" spans="1:32" x14ac:dyDescent="0.25">
      <c r="S106" s="122" t="s">
        <v>54</v>
      </c>
      <c r="T106" s="122"/>
      <c r="U106" s="124"/>
      <c r="V106" s="124">
        <v>1844</v>
      </c>
      <c r="W106" s="124">
        <v>2053</v>
      </c>
      <c r="X106" s="124">
        <v>2348</v>
      </c>
      <c r="Y106" s="124">
        <v>2206</v>
      </c>
      <c r="Z106" s="124">
        <v>2347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234</v>
      </c>
      <c r="W108" s="116">
        <v>302</v>
      </c>
      <c r="X108" s="116">
        <v>412</v>
      </c>
      <c r="Y108" s="116">
        <v>253</v>
      </c>
      <c r="Z108" s="116">
        <v>347</v>
      </c>
      <c r="AB108" s="113" t="str">
        <f>TEXT(Z108,"###,###")</f>
        <v>347</v>
      </c>
      <c r="AD108" s="134">
        <f>Z108/($Z$4)*100</f>
        <v>13.173880030372057</v>
      </c>
      <c r="AF108" s="113"/>
    </row>
    <row r="109" spans="1:32" x14ac:dyDescent="0.25">
      <c r="S109" s="119" t="s">
        <v>21</v>
      </c>
      <c r="T109" s="119"/>
      <c r="U109" s="116"/>
      <c r="V109" s="116">
        <v>283</v>
      </c>
      <c r="W109" s="116">
        <v>266</v>
      </c>
      <c r="X109" s="116">
        <v>330</v>
      </c>
      <c r="Y109" s="116">
        <v>298</v>
      </c>
      <c r="Z109" s="116">
        <v>404</v>
      </c>
      <c r="AB109" s="113" t="str">
        <f>TEXT(Z109,"###,###")</f>
        <v>404</v>
      </c>
      <c r="AD109" s="134">
        <f>Z109/($Z$4)*100</f>
        <v>15.337889141989368</v>
      </c>
      <c r="AF109" s="113"/>
    </row>
    <row r="110" spans="1:32" x14ac:dyDescent="0.25">
      <c r="S110" s="119" t="s">
        <v>22</v>
      </c>
      <c r="T110" s="119"/>
      <c r="U110" s="116"/>
      <c r="V110" s="116">
        <v>542</v>
      </c>
      <c r="W110" s="116">
        <v>607</v>
      </c>
      <c r="X110" s="116">
        <v>654</v>
      </c>
      <c r="Y110" s="116">
        <v>735</v>
      </c>
      <c r="Z110" s="116">
        <v>559</v>
      </c>
      <c r="AB110" s="113" t="str">
        <f>TEXT(Z110,"###,###")</f>
        <v>559</v>
      </c>
      <c r="AD110" s="134">
        <f>Z110/($Z$4)*100</f>
        <v>21.222475322703112</v>
      </c>
      <c r="AF110" s="113"/>
    </row>
    <row r="111" spans="1:32" x14ac:dyDescent="0.25">
      <c r="S111" s="119" t="s">
        <v>23</v>
      </c>
      <c r="T111" s="119"/>
      <c r="U111" s="116"/>
      <c r="V111" s="116">
        <v>795</v>
      </c>
      <c r="W111" s="116">
        <v>878</v>
      </c>
      <c r="X111" s="116">
        <v>949</v>
      </c>
      <c r="Y111" s="116">
        <v>919</v>
      </c>
      <c r="Z111" s="116">
        <v>1033</v>
      </c>
      <c r="AB111" s="113" t="str">
        <f>TEXT(Z111,"###,###")</f>
        <v>1,033</v>
      </c>
      <c r="AD111" s="134">
        <f>Z111/($Z$4)*100</f>
        <v>39.217919514047075</v>
      </c>
      <c r="AF111" s="113"/>
    </row>
    <row r="112" spans="1:32" x14ac:dyDescent="0.25">
      <c r="S112" s="122" t="s">
        <v>54</v>
      </c>
      <c r="T112" s="122"/>
      <c r="U112" s="116"/>
      <c r="V112" s="116">
        <v>2019</v>
      </c>
      <c r="W112" s="116">
        <v>2208</v>
      </c>
      <c r="X112" s="116">
        <v>2665</v>
      </c>
      <c r="Y112" s="116">
        <v>2392</v>
      </c>
      <c r="Z112" s="116">
        <v>2636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40.39</v>
      </c>
      <c r="W118" s="135">
        <v>39.4</v>
      </c>
      <c r="X118" s="135">
        <v>39.39</v>
      </c>
      <c r="Y118" s="135">
        <v>39.03</v>
      </c>
      <c r="Z118" s="135">
        <v>39.86</v>
      </c>
      <c r="AB118" s="113" t="str">
        <f>TEXT(Z118,"##.0")</f>
        <v>39.9</v>
      </c>
    </row>
    <row r="120" spans="19:32" x14ac:dyDescent="0.25">
      <c r="S120" s="105" t="s">
        <v>102</v>
      </c>
      <c r="T120" s="116"/>
      <c r="U120" s="116"/>
      <c r="V120" s="116">
        <v>1224</v>
      </c>
      <c r="W120" s="116">
        <v>1269</v>
      </c>
      <c r="X120" s="116">
        <v>1554</v>
      </c>
      <c r="Y120" s="116">
        <v>1411</v>
      </c>
      <c r="Z120" s="116">
        <v>1508</v>
      </c>
      <c r="AB120" s="113" t="str">
        <f>TEXT(Z120,"###,###")</f>
        <v>1,508</v>
      </c>
    </row>
    <row r="121" spans="19:32" x14ac:dyDescent="0.25">
      <c r="S121" s="105" t="s">
        <v>103</v>
      </c>
      <c r="T121" s="116"/>
      <c r="U121" s="116"/>
      <c r="V121" s="116">
        <v>51</v>
      </c>
      <c r="W121" s="116">
        <v>48</v>
      </c>
      <c r="X121" s="116">
        <v>89</v>
      </c>
      <c r="Y121" s="116">
        <v>64</v>
      </c>
      <c r="Z121" s="116">
        <v>111</v>
      </c>
      <c r="AB121" s="113" t="str">
        <f>TEXT(Z121,"###,###")</f>
        <v>111</v>
      </c>
    </row>
    <row r="122" spans="19:32" x14ac:dyDescent="0.25">
      <c r="S122" s="105" t="s">
        <v>104</v>
      </c>
      <c r="T122" s="116"/>
      <c r="U122" s="116"/>
      <c r="V122" s="116">
        <v>113</v>
      </c>
      <c r="W122" s="116">
        <v>130</v>
      </c>
      <c r="X122" s="116">
        <v>178</v>
      </c>
      <c r="Y122" s="116">
        <v>121</v>
      </c>
      <c r="Z122" s="116">
        <v>174</v>
      </c>
      <c r="AB122" s="113" t="str">
        <f>TEXT(Z122,"###,###")</f>
        <v>174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1337</v>
      </c>
      <c r="W124" s="116">
        <v>1399</v>
      </c>
      <c r="X124" s="116">
        <v>1732</v>
      </c>
      <c r="Y124" s="116">
        <v>1532</v>
      </c>
      <c r="Z124" s="116">
        <v>1682</v>
      </c>
      <c r="AB124" s="113" t="str">
        <f>TEXT(Z124,"###,###")</f>
        <v>1,682</v>
      </c>
      <c r="AD124" s="131">
        <f>Z124/$Z$7*100</f>
        <v>93.966480446927363</v>
      </c>
    </row>
    <row r="125" spans="19:32" x14ac:dyDescent="0.25">
      <c r="S125" s="105" t="s">
        <v>106</v>
      </c>
      <c r="T125" s="116"/>
      <c r="U125" s="116"/>
      <c r="V125" s="116">
        <v>164</v>
      </c>
      <c r="W125" s="116">
        <v>178</v>
      </c>
      <c r="X125" s="116">
        <v>267</v>
      </c>
      <c r="Y125" s="116">
        <v>185</v>
      </c>
      <c r="Z125" s="116">
        <v>285</v>
      </c>
      <c r="AB125" s="113" t="str">
        <f>TEXT(Z125,"###,###")</f>
        <v>285</v>
      </c>
      <c r="AD125" s="131">
        <f>Z125/$Z$7*100</f>
        <v>15.921787709497206</v>
      </c>
    </row>
    <row r="127" spans="19:32" x14ac:dyDescent="0.25">
      <c r="S127" s="105" t="s">
        <v>107</v>
      </c>
      <c r="T127" s="116"/>
      <c r="U127" s="116"/>
      <c r="V127" s="116">
        <v>768</v>
      </c>
      <c r="W127" s="116">
        <v>819</v>
      </c>
      <c r="X127" s="116">
        <v>1012</v>
      </c>
      <c r="Y127" s="116">
        <v>865</v>
      </c>
      <c r="Z127" s="116">
        <v>975</v>
      </c>
      <c r="AB127" s="113" t="str">
        <f>TEXT(Z127,"###,###")</f>
        <v>975</v>
      </c>
      <c r="AD127" s="131">
        <f>Z127/$Z$7*100</f>
        <v>54.469273743016757</v>
      </c>
    </row>
    <row r="128" spans="19:32" x14ac:dyDescent="0.25">
      <c r="S128" s="105" t="s">
        <v>108</v>
      </c>
      <c r="T128" s="116"/>
      <c r="U128" s="116"/>
      <c r="V128" s="116">
        <v>617</v>
      </c>
      <c r="W128" s="116">
        <v>628</v>
      </c>
      <c r="X128" s="116">
        <v>808</v>
      </c>
      <c r="Y128" s="116">
        <v>721</v>
      </c>
      <c r="Z128" s="116">
        <v>814</v>
      </c>
      <c r="AB128" s="113" t="str">
        <f>TEXT(Z128,"###,###")</f>
        <v>814</v>
      </c>
      <c r="AD128" s="131">
        <f>Z128/$Z$7*100</f>
        <v>45.47486033519553</v>
      </c>
    </row>
    <row r="130" spans="19:20" x14ac:dyDescent="0.25">
      <c r="S130" s="105" t="s">
        <v>283</v>
      </c>
      <c r="T130" s="131">
        <v>84.245810055865917</v>
      </c>
    </row>
    <row r="131" spans="19:20" x14ac:dyDescent="0.25">
      <c r="S131" s="105" t="s">
        <v>284</v>
      </c>
      <c r="T131" s="131">
        <v>6.2011173184357542</v>
      </c>
    </row>
    <row r="132" spans="19:20" x14ac:dyDescent="0.25">
      <c r="S132" s="105" t="s">
        <v>285</v>
      </c>
      <c r="T132" s="131">
        <v>9.7206703910614518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4D541E40-92BC-4101-AF1D-CE79922E839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CBE0E845-2892-4DC2-B033-9947EED8104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F34A979B-16FA-4B26-B38E-68D45723426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1409FDB3-E468-4008-B283-7AE9AF3A429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216D06-AD45-4FA0-BCB9-7BF25E0B80DC}">
  <sheetPr codeName="Sheet84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129</v>
      </c>
      <c r="T1" s="103"/>
      <c r="U1" s="103"/>
      <c r="V1" s="103"/>
      <c r="W1" s="103"/>
      <c r="X1" s="103"/>
      <c r="Y1" s="104" t="s">
        <v>130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205</v>
      </c>
      <c r="Z2" s="107" t="s">
        <v>282</v>
      </c>
      <c r="AB2" s="143" t="str">
        <f>$Z$2</f>
        <v>2019-20</v>
      </c>
      <c r="AC2" s="143"/>
      <c r="AD2" s="143"/>
      <c r="AE2" s="143"/>
      <c r="AF2" s="143"/>
    </row>
    <row r="3" spans="1:32" ht="15" customHeight="1" x14ac:dyDescent="0.25">
      <c r="A3" s="64" t="s">
        <v>281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129</v>
      </c>
      <c r="Y3" s="109" t="s">
        <v>130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9.20 Cook, Queensland,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2803</v>
      </c>
      <c r="W4" s="112">
        <v>3653</v>
      </c>
      <c r="X4" s="112">
        <v>3853</v>
      </c>
      <c r="Y4" s="112">
        <v>3341</v>
      </c>
      <c r="Z4" s="112">
        <v>3645</v>
      </c>
      <c r="AB4" s="113" t="str">
        <f>TEXT(Z4,"###,###")</f>
        <v>3,645</v>
      </c>
      <c r="AD4" s="114">
        <f>Z4/Y4-1</f>
        <v>9.0990721340915792E-2</v>
      </c>
      <c r="AF4" s="114">
        <f>Z4/V4-1</f>
        <v>0.30039243667499105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1499</v>
      </c>
      <c r="W5" s="112">
        <v>2011</v>
      </c>
      <c r="X5" s="112">
        <v>2103</v>
      </c>
      <c r="Y5" s="112">
        <v>1753</v>
      </c>
      <c r="Z5" s="112">
        <v>1954</v>
      </c>
      <c r="AB5" s="113" t="str">
        <f>TEXT(Z5,"###,###")</f>
        <v>1,954</v>
      </c>
      <c r="AD5" s="114">
        <f t="shared" ref="AD5:AD9" si="0">Z5/Y5-1</f>
        <v>0.1146605818596691</v>
      </c>
      <c r="AF5" s="114">
        <f t="shared" ref="AF5:AF9" si="1">Z5/V5-1</f>
        <v>0.30353569046030682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1304</v>
      </c>
      <c r="W6" s="112">
        <v>1642</v>
      </c>
      <c r="X6" s="112">
        <v>1746</v>
      </c>
      <c r="Y6" s="112">
        <v>1589</v>
      </c>
      <c r="Z6" s="112">
        <v>1694</v>
      </c>
      <c r="AB6" s="113" t="str">
        <f>TEXT(Z6,"###,###")</f>
        <v>1,694</v>
      </c>
      <c r="AD6" s="114">
        <f t="shared" si="0"/>
        <v>6.6079295154185091E-2</v>
      </c>
      <c r="AF6" s="114">
        <f t="shared" si="1"/>
        <v>0.29907975460122693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1919</v>
      </c>
      <c r="W7" s="112">
        <v>2500</v>
      </c>
      <c r="X7" s="112">
        <v>2672</v>
      </c>
      <c r="Y7" s="112">
        <v>2272</v>
      </c>
      <c r="Z7" s="112">
        <v>2603</v>
      </c>
      <c r="AB7" s="113" t="str">
        <f>TEXT(Z7,"###,###")</f>
        <v>2,603</v>
      </c>
      <c r="AD7" s="114">
        <f t="shared" si="0"/>
        <v>0.14568661971830976</v>
      </c>
      <c r="AF7" s="114">
        <f t="shared" si="1"/>
        <v>0.35643564356435653</v>
      </c>
    </row>
    <row r="8" spans="1:32" ht="17.25" customHeight="1" x14ac:dyDescent="0.25">
      <c r="A8" s="68" t="s">
        <v>13</v>
      </c>
      <c r="B8" s="69"/>
      <c r="C8" s="31"/>
      <c r="D8" s="70" t="str">
        <f>AB4</f>
        <v>3,645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2,603</v>
      </c>
      <c r="P8" s="71"/>
      <c r="S8" s="111" t="s">
        <v>86</v>
      </c>
      <c r="T8" s="112"/>
      <c r="U8" s="112"/>
      <c r="V8" s="112">
        <v>33647.599999999999</v>
      </c>
      <c r="W8" s="112">
        <v>36828.5</v>
      </c>
      <c r="X8" s="112">
        <v>36062</v>
      </c>
      <c r="Y8" s="112">
        <v>35062.76</v>
      </c>
      <c r="Z8" s="112">
        <v>36032.28</v>
      </c>
      <c r="AB8" s="113" t="str">
        <f>TEXT(Z8,"$###,###")</f>
        <v>$36,032</v>
      </c>
      <c r="AD8" s="114">
        <f t="shared" si="0"/>
        <v>2.7650989254696334E-2</v>
      </c>
      <c r="AF8" s="114">
        <f t="shared" si="1"/>
        <v>7.0872216740569982E-2</v>
      </c>
    </row>
    <row r="9" spans="1:32" x14ac:dyDescent="0.25">
      <c r="A9" s="32" t="s">
        <v>15</v>
      </c>
      <c r="B9" s="75"/>
      <c r="C9" s="76"/>
      <c r="D9" s="77">
        <f>AD104</f>
        <v>68.395061728395063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55.282366500192083</v>
      </c>
      <c r="P9" s="78" t="s">
        <v>87</v>
      </c>
      <c r="S9" s="111" t="s">
        <v>7</v>
      </c>
      <c r="T9" s="112"/>
      <c r="U9" s="112"/>
      <c r="V9" s="112">
        <v>81437490</v>
      </c>
      <c r="W9" s="112">
        <v>100739705</v>
      </c>
      <c r="X9" s="112">
        <v>114173025</v>
      </c>
      <c r="Y9" s="112">
        <v>102231131</v>
      </c>
      <c r="Z9" s="112">
        <v>120248485</v>
      </c>
      <c r="AB9" s="113" t="str">
        <f>TEXT(Z9/1000000,"$#,###.0")&amp;" mil"</f>
        <v>$120.2 mil</v>
      </c>
      <c r="AD9" s="114">
        <f t="shared" si="0"/>
        <v>0.17624136428657922</v>
      </c>
      <c r="AF9" s="114">
        <f t="shared" si="1"/>
        <v>0.47657405698530253</v>
      </c>
    </row>
    <row r="10" spans="1:32" x14ac:dyDescent="0.25">
      <c r="A10" s="32" t="s">
        <v>18</v>
      </c>
      <c r="B10" s="75"/>
      <c r="C10" s="76"/>
      <c r="D10" s="77">
        <f>AD105</f>
        <v>23.264746227709189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44.756050710718405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83.749519784863622</v>
      </c>
      <c r="P11" s="78" t="s">
        <v>87</v>
      </c>
      <c r="S11" s="111" t="s">
        <v>30</v>
      </c>
      <c r="T11" s="116"/>
      <c r="U11" s="116"/>
      <c r="V11" s="116">
        <v>2463</v>
      </c>
      <c r="W11" s="116">
        <v>3226</v>
      </c>
      <c r="X11" s="116">
        <v>3416</v>
      </c>
      <c r="Y11" s="116">
        <v>2974</v>
      </c>
      <c r="Z11" s="116">
        <v>3228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9.2201306185170964</v>
      </c>
      <c r="P12" s="78" t="s">
        <v>87</v>
      </c>
      <c r="S12" s="111" t="s">
        <v>31</v>
      </c>
      <c r="T12" s="116"/>
      <c r="U12" s="116"/>
      <c r="V12" s="116">
        <v>335</v>
      </c>
      <c r="W12" s="116">
        <v>427</v>
      </c>
      <c r="X12" s="116">
        <v>431</v>
      </c>
      <c r="Y12" s="116">
        <v>365</v>
      </c>
      <c r="Z12" s="116">
        <v>422</v>
      </c>
    </row>
    <row r="13" spans="1:32" ht="15" customHeight="1" x14ac:dyDescent="0.25">
      <c r="A13" s="32" t="s">
        <v>20</v>
      </c>
      <c r="B13" s="76"/>
      <c r="C13" s="76"/>
      <c r="D13" s="77">
        <f>AD108</f>
        <v>13.278463648834018</v>
      </c>
      <c r="E13" s="78" t="s">
        <v>87</v>
      </c>
      <c r="F13" s="26"/>
      <c r="G13" s="144" t="s">
        <v>286</v>
      </c>
      <c r="H13" s="145"/>
      <c r="I13" s="145"/>
      <c r="J13" s="145"/>
      <c r="K13" s="145"/>
      <c r="L13" s="145"/>
      <c r="M13" s="85"/>
      <c r="N13" s="76"/>
      <c r="O13" s="77">
        <f>T132</f>
        <v>6.8382635420668452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15.939643347050755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41.4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33.854595336076812</v>
      </c>
      <c r="E15" s="78" t="s">
        <v>87</v>
      </c>
      <c r="F15" s="26"/>
      <c r="G15" s="35" t="s">
        <v>279</v>
      </c>
      <c r="H15" s="76"/>
      <c r="I15" s="76"/>
      <c r="J15" s="76"/>
      <c r="K15" s="86"/>
      <c r="L15" s="76"/>
      <c r="M15" s="76"/>
      <c r="N15" s="76"/>
      <c r="O15" s="77">
        <f>AB38</f>
        <v>19.284064665127019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318</v>
      </c>
      <c r="Z15" s="116">
        <v>478</v>
      </c>
      <c r="AB15" s="121">
        <f t="shared" ref="AB15:AB34" si="2">IF(Z15="np",0,Z15/$Z$34)</f>
        <v>0.13113854595336077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28.203017832647465</v>
      </c>
      <c r="E16" s="89" t="s">
        <v>87</v>
      </c>
      <c r="F16" s="26"/>
      <c r="G16" s="90" t="s">
        <v>280</v>
      </c>
      <c r="H16" s="37"/>
      <c r="I16" s="37"/>
      <c r="J16" s="37"/>
      <c r="K16" s="38"/>
      <c r="L16" s="37"/>
      <c r="M16" s="37"/>
      <c r="N16" s="37"/>
      <c r="O16" s="88">
        <f>AB37</f>
        <v>80.715935334872981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31</v>
      </c>
      <c r="Z16" s="116">
        <v>42</v>
      </c>
      <c r="AB16" s="121">
        <f t="shared" si="2"/>
        <v>1.1522633744855968E-2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73</v>
      </c>
      <c r="Z17" s="116">
        <v>53</v>
      </c>
      <c r="AB17" s="121">
        <f t="shared" si="2"/>
        <v>1.4540466392318244E-2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41</v>
      </c>
      <c r="Z18" s="116">
        <v>44</v>
      </c>
      <c r="AB18" s="121">
        <f t="shared" si="2"/>
        <v>1.2071330589849109E-2</v>
      </c>
    </row>
    <row r="19" spans="1:28" x14ac:dyDescent="0.25">
      <c r="A19" s="67" t="str">
        <f>$S$1&amp;" ("&amp;$V$2&amp;" to "&amp;$Z$2&amp;")"</f>
        <v>Cook (2015-16 to 2019-20)</v>
      </c>
      <c r="B19" s="67"/>
      <c r="C19" s="67"/>
      <c r="D19" s="67"/>
      <c r="E19" s="67"/>
      <c r="F19" s="67"/>
      <c r="G19" s="67" t="str">
        <f>$S$1&amp;" ("&amp;$V$2&amp;" to "&amp;$Z$2&amp;")"</f>
        <v>Cook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216</v>
      </c>
      <c r="Z19" s="116">
        <v>227</v>
      </c>
      <c r="AB19" s="121">
        <f t="shared" si="2"/>
        <v>6.2277091906721538E-2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73</v>
      </c>
      <c r="Z20" s="116">
        <v>74</v>
      </c>
      <c r="AB20" s="121">
        <f t="shared" si="2"/>
        <v>2.0301783264746229E-2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165</v>
      </c>
      <c r="Z21" s="116">
        <v>167</v>
      </c>
      <c r="AB21" s="121">
        <f t="shared" si="2"/>
        <v>4.5816186556927298E-2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275</v>
      </c>
      <c r="Z22" s="116">
        <v>228</v>
      </c>
      <c r="AB22" s="121">
        <f t="shared" si="2"/>
        <v>6.2551440329218111E-2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78</v>
      </c>
      <c r="Z23" s="116">
        <v>85</v>
      </c>
      <c r="AB23" s="121">
        <f t="shared" si="2"/>
        <v>2.3319615912208505E-2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5</v>
      </c>
      <c r="Z24" s="116">
        <v>3</v>
      </c>
      <c r="AB24" s="121">
        <f t="shared" si="2"/>
        <v>8.2304526748971192E-4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49</v>
      </c>
      <c r="Z25" s="116">
        <v>39</v>
      </c>
      <c r="AB25" s="121">
        <f t="shared" si="2"/>
        <v>1.0699588477366255E-2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100</v>
      </c>
      <c r="Z26" s="116">
        <v>107</v>
      </c>
      <c r="AB26" s="121">
        <f t="shared" si="2"/>
        <v>2.9355281207133058E-2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147</v>
      </c>
      <c r="Z27" s="116">
        <v>179</v>
      </c>
      <c r="AB27" s="121">
        <f t="shared" si="2"/>
        <v>4.9108367626886147E-2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345</v>
      </c>
      <c r="Z28" s="116">
        <v>467</v>
      </c>
      <c r="AB28" s="121">
        <f t="shared" si="2"/>
        <v>0.1281207133058985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336</v>
      </c>
      <c r="Z29" s="116">
        <v>332</v>
      </c>
      <c r="AB29" s="121">
        <f t="shared" si="2"/>
        <v>9.1083676268861449E-2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256</v>
      </c>
      <c r="Z30" s="116">
        <v>235</v>
      </c>
      <c r="AB30" s="121">
        <f t="shared" si="2"/>
        <v>6.4471879286694095E-2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391</v>
      </c>
      <c r="Z31" s="116">
        <v>419</v>
      </c>
      <c r="AB31" s="121">
        <f t="shared" si="2"/>
        <v>0.1149519890260631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99</v>
      </c>
      <c r="Z32" s="116">
        <v>114</v>
      </c>
      <c r="AB32" s="121">
        <f t="shared" si="2"/>
        <v>3.1275720164609055E-2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166</v>
      </c>
      <c r="Z33" s="116">
        <v>160</v>
      </c>
      <c r="AB33" s="121">
        <f t="shared" si="2"/>
        <v>4.38957475994513E-2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3344</v>
      </c>
      <c r="Z34" s="124">
        <v>3645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2097</v>
      </c>
      <c r="AB37" s="136">
        <f>Z37/Z40*100</f>
        <v>80.715935334872981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501</v>
      </c>
      <c r="AB38" s="136">
        <f>Z38/Z40*100</f>
        <v>19.284064665127019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2598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0</v>
      </c>
      <c r="W44" s="116">
        <v>3</v>
      </c>
      <c r="X44" s="116">
        <v>0</v>
      </c>
      <c r="Y44" s="116">
        <v>0</v>
      </c>
      <c r="Z44" s="116">
        <v>0</v>
      </c>
    </row>
    <row r="45" spans="19:32" x14ac:dyDescent="0.25">
      <c r="S45" s="119" t="s">
        <v>38</v>
      </c>
      <c r="T45" s="119"/>
      <c r="U45" s="116"/>
      <c r="V45" s="116">
        <v>28</v>
      </c>
      <c r="W45" s="116">
        <v>27</v>
      </c>
      <c r="X45" s="116">
        <v>31</v>
      </c>
      <c r="Y45" s="116">
        <v>22</v>
      </c>
      <c r="Z45" s="116">
        <v>29</v>
      </c>
    </row>
    <row r="46" spans="19:32" x14ac:dyDescent="0.25">
      <c r="S46" s="119" t="s">
        <v>39</v>
      </c>
      <c r="T46" s="119"/>
      <c r="U46" s="116"/>
      <c r="V46" s="116">
        <v>103</v>
      </c>
      <c r="W46" s="116">
        <v>127</v>
      </c>
      <c r="X46" s="116">
        <v>108</v>
      </c>
      <c r="Y46" s="116">
        <v>83</v>
      </c>
      <c r="Z46" s="116">
        <v>73</v>
      </c>
    </row>
    <row r="47" spans="19:32" x14ac:dyDescent="0.25">
      <c r="S47" s="119" t="s">
        <v>40</v>
      </c>
      <c r="T47" s="119"/>
      <c r="U47" s="116"/>
      <c r="V47" s="116">
        <v>153</v>
      </c>
      <c r="W47" s="116">
        <v>224</v>
      </c>
      <c r="X47" s="116">
        <v>217</v>
      </c>
      <c r="Y47" s="116">
        <v>160</v>
      </c>
      <c r="Z47" s="116">
        <v>177</v>
      </c>
    </row>
    <row r="48" spans="19:32" x14ac:dyDescent="0.25">
      <c r="S48" s="119" t="s">
        <v>41</v>
      </c>
      <c r="T48" s="119"/>
      <c r="U48" s="116"/>
      <c r="V48" s="116">
        <v>217</v>
      </c>
      <c r="W48" s="116">
        <v>335</v>
      </c>
      <c r="X48" s="116">
        <v>323</v>
      </c>
      <c r="Y48" s="116">
        <v>246</v>
      </c>
      <c r="Z48" s="116">
        <v>297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161</v>
      </c>
      <c r="W49" s="116">
        <v>230</v>
      </c>
      <c r="X49" s="116">
        <v>233</v>
      </c>
      <c r="Y49" s="116">
        <v>178</v>
      </c>
      <c r="Z49" s="116">
        <v>238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Cook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128</v>
      </c>
      <c r="W50" s="116">
        <v>168</v>
      </c>
      <c r="X50" s="116">
        <v>210</v>
      </c>
      <c r="Y50" s="116">
        <v>175</v>
      </c>
      <c r="Z50" s="116">
        <v>179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152</v>
      </c>
      <c r="W51" s="116">
        <v>187</v>
      </c>
      <c r="X51" s="116">
        <v>171</v>
      </c>
      <c r="Y51" s="116">
        <v>167</v>
      </c>
      <c r="Z51" s="116">
        <v>203</v>
      </c>
    </row>
    <row r="52" spans="1:26" ht="15" customHeight="1" x14ac:dyDescent="0.25">
      <c r="S52" s="119" t="s">
        <v>45</v>
      </c>
      <c r="T52" s="119"/>
      <c r="U52" s="116"/>
      <c r="V52" s="116">
        <v>135</v>
      </c>
      <c r="W52" s="116">
        <v>183</v>
      </c>
      <c r="X52" s="116">
        <v>213</v>
      </c>
      <c r="Y52" s="116">
        <v>174</v>
      </c>
      <c r="Z52" s="116">
        <v>164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142</v>
      </c>
      <c r="W53" s="116">
        <v>168</v>
      </c>
      <c r="X53" s="116">
        <v>182</v>
      </c>
      <c r="Y53" s="116">
        <v>164</v>
      </c>
      <c r="Z53" s="116">
        <v>182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109</v>
      </c>
      <c r="W54" s="116">
        <v>140</v>
      </c>
      <c r="X54" s="116">
        <v>148</v>
      </c>
      <c r="Y54" s="116">
        <v>134</v>
      </c>
      <c r="Z54" s="116">
        <v>155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95</v>
      </c>
      <c r="W55" s="116">
        <v>117</v>
      </c>
      <c r="X55" s="116">
        <v>125</v>
      </c>
      <c r="Y55" s="116">
        <v>112</v>
      </c>
      <c r="Z55" s="116">
        <v>130</v>
      </c>
    </row>
    <row r="56" spans="1:26" ht="15" customHeight="1" x14ac:dyDescent="0.25">
      <c r="S56" s="119" t="s">
        <v>49</v>
      </c>
      <c r="T56" s="119"/>
      <c r="U56" s="116"/>
      <c r="V56" s="116">
        <v>56</v>
      </c>
      <c r="W56" s="116">
        <v>67</v>
      </c>
      <c r="X56" s="116">
        <v>102</v>
      </c>
      <c r="Y56" s="116">
        <v>84</v>
      </c>
      <c r="Z56" s="116">
        <v>74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15</v>
      </c>
      <c r="W57" s="116">
        <v>29</v>
      </c>
      <c r="X57" s="116">
        <v>27</v>
      </c>
      <c r="Y57" s="116">
        <v>25</v>
      </c>
      <c r="Z57" s="116">
        <v>41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0</v>
      </c>
      <c r="W58" s="116">
        <v>0</v>
      </c>
      <c r="X58" s="116">
        <v>7</v>
      </c>
      <c r="Y58" s="116">
        <v>7</v>
      </c>
      <c r="Z58" s="116">
        <v>12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5</v>
      </c>
      <c r="X59" s="116">
        <v>0</v>
      </c>
      <c r="Y59" s="116">
        <v>0</v>
      </c>
      <c r="Z59" s="116">
        <v>0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0</v>
      </c>
      <c r="X60" s="116">
        <v>0</v>
      </c>
      <c r="Y60" s="116">
        <v>0</v>
      </c>
      <c r="Z60" s="116">
        <v>0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1499</v>
      </c>
      <c r="W61" s="116">
        <v>2011</v>
      </c>
      <c r="X61" s="116">
        <v>2102</v>
      </c>
      <c r="Y61" s="116">
        <v>1749</v>
      </c>
      <c r="Z61" s="116">
        <v>1955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0</v>
      </c>
      <c r="W63" s="116">
        <v>0</v>
      </c>
      <c r="X63" s="116">
        <v>7</v>
      </c>
      <c r="Y63" s="116">
        <v>3</v>
      </c>
      <c r="Z63" s="116">
        <v>0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27</v>
      </c>
      <c r="W64" s="116">
        <v>46</v>
      </c>
      <c r="X64" s="116">
        <v>42</v>
      </c>
      <c r="Y64" s="116">
        <v>35</v>
      </c>
      <c r="Z64" s="116">
        <v>44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Cook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73</v>
      </c>
      <c r="W65" s="116">
        <v>77</v>
      </c>
      <c r="X65" s="116">
        <v>91</v>
      </c>
      <c r="Y65" s="116">
        <v>74</v>
      </c>
      <c r="Z65" s="116">
        <v>77</v>
      </c>
    </row>
    <row r="66" spans="1:26" x14ac:dyDescent="0.25">
      <c r="S66" s="119" t="s">
        <v>40</v>
      </c>
      <c r="T66" s="119"/>
      <c r="U66" s="116"/>
      <c r="V66" s="116">
        <v>103</v>
      </c>
      <c r="W66" s="116">
        <v>150</v>
      </c>
      <c r="X66" s="116">
        <v>136</v>
      </c>
      <c r="Y66" s="116">
        <v>126</v>
      </c>
      <c r="Z66" s="116">
        <v>126</v>
      </c>
    </row>
    <row r="67" spans="1:26" x14ac:dyDescent="0.25">
      <c r="S67" s="119" t="s">
        <v>41</v>
      </c>
      <c r="T67" s="119"/>
      <c r="U67" s="116"/>
      <c r="V67" s="116">
        <v>177</v>
      </c>
      <c r="W67" s="116">
        <v>246</v>
      </c>
      <c r="X67" s="116">
        <v>262</v>
      </c>
      <c r="Y67" s="116">
        <v>209</v>
      </c>
      <c r="Z67" s="116">
        <v>248</v>
      </c>
    </row>
    <row r="68" spans="1:26" x14ac:dyDescent="0.25">
      <c r="S68" s="119" t="s">
        <v>42</v>
      </c>
      <c r="T68" s="119"/>
      <c r="U68" s="116"/>
      <c r="V68" s="116">
        <v>131</v>
      </c>
      <c r="W68" s="116">
        <v>174</v>
      </c>
      <c r="X68" s="116">
        <v>194</v>
      </c>
      <c r="Y68" s="116">
        <v>159</v>
      </c>
      <c r="Z68" s="116">
        <v>185</v>
      </c>
    </row>
    <row r="69" spans="1:26" x14ac:dyDescent="0.25">
      <c r="S69" s="119" t="s">
        <v>43</v>
      </c>
      <c r="T69" s="119"/>
      <c r="U69" s="116"/>
      <c r="V69" s="116">
        <v>114</v>
      </c>
      <c r="W69" s="116">
        <v>127</v>
      </c>
      <c r="X69" s="116">
        <v>141</v>
      </c>
      <c r="Y69" s="116">
        <v>137</v>
      </c>
      <c r="Z69" s="116">
        <v>177</v>
      </c>
    </row>
    <row r="70" spans="1:26" x14ac:dyDescent="0.25">
      <c r="S70" s="119" t="s">
        <v>44</v>
      </c>
      <c r="T70" s="119"/>
      <c r="U70" s="116"/>
      <c r="V70" s="116">
        <v>121</v>
      </c>
      <c r="W70" s="116">
        <v>163</v>
      </c>
      <c r="X70" s="116">
        <v>185</v>
      </c>
      <c r="Y70" s="116">
        <v>173</v>
      </c>
      <c r="Z70" s="116">
        <v>150</v>
      </c>
    </row>
    <row r="71" spans="1:26" x14ac:dyDescent="0.25">
      <c r="S71" s="119" t="s">
        <v>45</v>
      </c>
      <c r="T71" s="119"/>
      <c r="U71" s="116"/>
      <c r="V71" s="116">
        <v>130</v>
      </c>
      <c r="W71" s="116">
        <v>137</v>
      </c>
      <c r="X71" s="116">
        <v>148</v>
      </c>
      <c r="Y71" s="116">
        <v>144</v>
      </c>
      <c r="Z71" s="116">
        <v>177</v>
      </c>
    </row>
    <row r="72" spans="1:26" x14ac:dyDescent="0.25">
      <c r="S72" s="119" t="s">
        <v>46</v>
      </c>
      <c r="T72" s="119"/>
      <c r="U72" s="116"/>
      <c r="V72" s="116">
        <v>131</v>
      </c>
      <c r="W72" s="116">
        <v>162</v>
      </c>
      <c r="X72" s="116">
        <v>161</v>
      </c>
      <c r="Y72" s="116">
        <v>158</v>
      </c>
      <c r="Z72" s="116">
        <v>138</v>
      </c>
    </row>
    <row r="73" spans="1:26" x14ac:dyDescent="0.25">
      <c r="S73" s="119" t="s">
        <v>47</v>
      </c>
      <c r="T73" s="119"/>
      <c r="U73" s="116"/>
      <c r="V73" s="116">
        <v>150</v>
      </c>
      <c r="W73" s="116">
        <v>202</v>
      </c>
      <c r="X73" s="116">
        <v>193</v>
      </c>
      <c r="Y73" s="116">
        <v>176</v>
      </c>
      <c r="Z73" s="116">
        <v>151</v>
      </c>
    </row>
    <row r="74" spans="1:26" x14ac:dyDescent="0.25">
      <c r="S74" s="119" t="s">
        <v>48</v>
      </c>
      <c r="T74" s="119"/>
      <c r="U74" s="116"/>
      <c r="V74" s="116">
        <v>89</v>
      </c>
      <c r="W74" s="116">
        <v>89</v>
      </c>
      <c r="X74" s="116">
        <v>115</v>
      </c>
      <c r="Y74" s="116">
        <v>127</v>
      </c>
      <c r="Z74" s="116">
        <v>139</v>
      </c>
    </row>
    <row r="75" spans="1:26" x14ac:dyDescent="0.25">
      <c r="S75" s="119" t="s">
        <v>49</v>
      </c>
      <c r="T75" s="119"/>
      <c r="U75" s="116"/>
      <c r="V75" s="116">
        <v>38</v>
      </c>
      <c r="W75" s="116">
        <v>49</v>
      </c>
      <c r="X75" s="116">
        <v>53</v>
      </c>
      <c r="Y75" s="116">
        <v>44</v>
      </c>
      <c r="Z75" s="116">
        <v>52</v>
      </c>
    </row>
    <row r="76" spans="1:26" x14ac:dyDescent="0.25">
      <c r="S76" s="119" t="s">
        <v>50</v>
      </c>
      <c r="T76" s="119"/>
      <c r="U76" s="116"/>
      <c r="V76" s="116">
        <v>8</v>
      </c>
      <c r="W76" s="116">
        <v>15</v>
      </c>
      <c r="X76" s="116">
        <v>17</v>
      </c>
      <c r="Y76" s="116">
        <v>21</v>
      </c>
      <c r="Z76" s="116">
        <v>31</v>
      </c>
    </row>
    <row r="77" spans="1:26" x14ac:dyDescent="0.25">
      <c r="S77" s="119" t="s">
        <v>51</v>
      </c>
      <c r="T77" s="119"/>
      <c r="U77" s="116"/>
      <c r="V77" s="116">
        <v>0</v>
      </c>
      <c r="W77" s="116">
        <v>5</v>
      </c>
      <c r="X77" s="116">
        <v>4</v>
      </c>
      <c r="Y77" s="116">
        <v>0</v>
      </c>
      <c r="Z77" s="116">
        <v>6</v>
      </c>
    </row>
    <row r="78" spans="1:26" x14ac:dyDescent="0.25">
      <c r="S78" s="119" t="s">
        <v>52</v>
      </c>
      <c r="T78" s="119"/>
      <c r="U78" s="116"/>
      <c r="V78" s="116">
        <v>0</v>
      </c>
      <c r="W78" s="116">
        <v>0</v>
      </c>
      <c r="X78" s="116">
        <v>0</v>
      </c>
      <c r="Y78" s="116">
        <v>0</v>
      </c>
      <c r="Z78" s="116">
        <v>0</v>
      </c>
    </row>
    <row r="79" spans="1:26" x14ac:dyDescent="0.25">
      <c r="S79" s="119" t="s">
        <v>53</v>
      </c>
      <c r="T79" s="119"/>
      <c r="U79" s="116"/>
      <c r="V79" s="116">
        <v>0</v>
      </c>
      <c r="W79" s="116">
        <v>3</v>
      </c>
      <c r="X79" s="116">
        <v>0</v>
      </c>
      <c r="Y79" s="116">
        <v>0</v>
      </c>
      <c r="Z79" s="116">
        <v>0</v>
      </c>
    </row>
    <row r="80" spans="1:26" x14ac:dyDescent="0.25">
      <c r="S80" s="122" t="s">
        <v>54</v>
      </c>
      <c r="T80" s="122"/>
      <c r="U80" s="116"/>
      <c r="V80" s="116">
        <v>1301</v>
      </c>
      <c r="W80" s="116">
        <v>1642</v>
      </c>
      <c r="X80" s="116">
        <v>1745</v>
      </c>
      <c r="Y80" s="116">
        <v>1591</v>
      </c>
      <c r="Z80" s="116">
        <v>1694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6" t="str">
        <f>S1</f>
        <v>Cook</v>
      </c>
      <c r="D83" s="146"/>
      <c r="E83" s="146"/>
      <c r="F83" s="146"/>
      <c r="G83" s="146"/>
      <c r="H83" s="49"/>
      <c r="I83" s="49"/>
      <c r="J83" s="147" t="str">
        <f>'State data for spotlight'!A1</f>
        <v>Queensland</v>
      </c>
      <c r="K83" s="147"/>
      <c r="L83" s="147"/>
      <c r="M83" s="147"/>
      <c r="N83" s="147"/>
      <c r="O83" s="147"/>
      <c r="S83" s="119" t="s">
        <v>57</v>
      </c>
      <c r="T83" s="119"/>
      <c r="U83" s="116"/>
      <c r="V83" s="116">
        <v>69</v>
      </c>
      <c r="W83" s="116">
        <v>99</v>
      </c>
      <c r="X83" s="116">
        <v>116</v>
      </c>
      <c r="Y83" s="116">
        <v>98</v>
      </c>
      <c r="Z83" s="116">
        <v>117</v>
      </c>
      <c r="AD83" s="121"/>
    </row>
    <row r="84" spans="1:30" ht="15" customHeight="1" x14ac:dyDescent="0.25">
      <c r="A84" s="48"/>
      <c r="B84" s="48"/>
      <c r="C84" s="50"/>
      <c r="D84" s="141" t="s">
        <v>0</v>
      </c>
      <c r="E84" s="141"/>
      <c r="F84" s="141" t="s">
        <v>202</v>
      </c>
      <c r="G84" s="141"/>
      <c r="H84" s="50"/>
      <c r="I84" s="50"/>
      <c r="J84" s="50"/>
      <c r="K84" s="50"/>
      <c r="L84" s="141" t="s">
        <v>0</v>
      </c>
      <c r="M84" s="141"/>
      <c r="N84" s="141" t="s">
        <v>202</v>
      </c>
      <c r="O84" s="141"/>
      <c r="S84" s="119" t="s">
        <v>58</v>
      </c>
      <c r="T84" s="119"/>
      <c r="U84" s="116"/>
      <c r="V84" s="116">
        <v>106</v>
      </c>
      <c r="W84" s="116">
        <v>140</v>
      </c>
      <c r="X84" s="116">
        <v>147</v>
      </c>
      <c r="Y84" s="116">
        <v>139</v>
      </c>
      <c r="Z84" s="116">
        <v>140</v>
      </c>
    </row>
    <row r="85" spans="1:30" ht="15" customHeight="1" x14ac:dyDescent="0.25">
      <c r="A85" s="48"/>
      <c r="B85" s="48"/>
      <c r="C85" s="62" t="s">
        <v>1</v>
      </c>
      <c r="D85" s="141" t="s">
        <v>2</v>
      </c>
      <c r="E85" s="141"/>
      <c r="F85" s="141" t="str">
        <f>"since "&amp;$V$2</f>
        <v>since 2015-16</v>
      </c>
      <c r="G85" s="141"/>
      <c r="H85" s="50"/>
      <c r="I85" s="50"/>
      <c r="J85" s="50"/>
      <c r="K85" s="62" t="s">
        <v>1</v>
      </c>
      <c r="L85" s="141" t="s">
        <v>2</v>
      </c>
      <c r="M85" s="141"/>
      <c r="N85" s="141" t="str">
        <f>"since "&amp;$V$2</f>
        <v>since 2015-16</v>
      </c>
      <c r="O85" s="141"/>
      <c r="S85" s="119" t="s">
        <v>197</v>
      </c>
      <c r="T85" s="119"/>
      <c r="U85" s="116"/>
      <c r="V85" s="116">
        <v>114</v>
      </c>
      <c r="W85" s="116">
        <v>152</v>
      </c>
      <c r="X85" s="116">
        <v>160</v>
      </c>
      <c r="Y85" s="116">
        <v>156</v>
      </c>
      <c r="Z85" s="116">
        <v>174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3,645</v>
      </c>
      <c r="D86" s="100">
        <f t="shared" ref="D86:D91" si="4">AD4</f>
        <v>9.0990721340915792E-2</v>
      </c>
      <c r="E86" s="101">
        <f t="shared" ref="E86:E91" si="5">AD4</f>
        <v>9.0990721340915792E-2</v>
      </c>
      <c r="F86" s="100">
        <f t="shared" ref="F86:F91" si="6">AF4</f>
        <v>0.30039243667499105</v>
      </c>
      <c r="G86" s="101">
        <f t="shared" ref="G86:G91" si="7">AF4</f>
        <v>0.30039243667499105</v>
      </c>
      <c r="H86" s="61"/>
      <c r="I86" s="61"/>
      <c r="J86" s="142" t="str">
        <f>'State data for spotlight'!J4</f>
        <v>4,043,913</v>
      </c>
      <c r="K86" s="142"/>
      <c r="L86" s="100">
        <f>'State data for spotlight'!L4</f>
        <v>-5.435055282670076E-3</v>
      </c>
      <c r="M86" s="101">
        <f>'State data for spotlight'!L4</f>
        <v>-5.435055282670076E-3</v>
      </c>
      <c r="N86" s="100">
        <f>'State data for spotlight'!N4</f>
        <v>7.968076645100175E-2</v>
      </c>
      <c r="O86" s="101">
        <f>'State data for spotlight'!N4</f>
        <v>7.968076645100175E-2</v>
      </c>
      <c r="S86" s="119" t="s">
        <v>198</v>
      </c>
      <c r="T86" s="119"/>
      <c r="U86" s="116"/>
      <c r="V86" s="116">
        <v>58</v>
      </c>
      <c r="W86" s="116">
        <v>66</v>
      </c>
      <c r="X86" s="116">
        <v>72</v>
      </c>
      <c r="Y86" s="116">
        <v>62</v>
      </c>
      <c r="Z86" s="116">
        <v>64</v>
      </c>
    </row>
    <row r="87" spans="1:30" ht="15" customHeight="1" x14ac:dyDescent="0.25">
      <c r="A87" s="102" t="s">
        <v>4</v>
      </c>
      <c r="B87" s="51"/>
      <c r="C87" s="61" t="str">
        <f t="shared" si="3"/>
        <v>1,954</v>
      </c>
      <c r="D87" s="100">
        <f t="shared" si="4"/>
        <v>0.1146605818596691</v>
      </c>
      <c r="E87" s="101">
        <f t="shared" si="5"/>
        <v>0.1146605818596691</v>
      </c>
      <c r="F87" s="100">
        <f t="shared" si="6"/>
        <v>0.30353569046030682</v>
      </c>
      <c r="G87" s="101">
        <f t="shared" si="7"/>
        <v>0.30353569046030682</v>
      </c>
      <c r="H87" s="61"/>
      <c r="I87" s="61"/>
      <c r="J87" s="142" t="str">
        <f>'State data for spotlight'!J5</f>
        <v>2,078,086</v>
      </c>
      <c r="K87" s="142"/>
      <c r="L87" s="100">
        <f>'State data for spotlight'!L5</f>
        <v>-9.7722570444783718E-3</v>
      </c>
      <c r="M87" s="101">
        <f>'State data for spotlight'!L5</f>
        <v>-9.7722570444783718E-3</v>
      </c>
      <c r="N87" s="100">
        <f>'State data for spotlight'!N5</f>
        <v>6.0267974446456485E-2</v>
      </c>
      <c r="O87" s="101">
        <f>'State data for spotlight'!N5</f>
        <v>6.0267974446456485E-2</v>
      </c>
      <c r="S87" s="119" t="s">
        <v>199</v>
      </c>
      <c r="T87" s="119"/>
      <c r="U87" s="116"/>
      <c r="V87" s="116">
        <v>18</v>
      </c>
      <c r="W87" s="116">
        <v>23</v>
      </c>
      <c r="X87" s="116">
        <v>29</v>
      </c>
      <c r="Y87" s="116">
        <v>29</v>
      </c>
      <c r="Z87" s="116">
        <v>25</v>
      </c>
    </row>
    <row r="88" spans="1:30" ht="15" customHeight="1" x14ac:dyDescent="0.25">
      <c r="A88" s="102" t="s">
        <v>5</v>
      </c>
      <c r="B88" s="51"/>
      <c r="C88" s="61" t="str">
        <f t="shared" si="3"/>
        <v>1,694</v>
      </c>
      <c r="D88" s="100">
        <f t="shared" si="4"/>
        <v>6.6079295154185091E-2</v>
      </c>
      <c r="E88" s="101">
        <f t="shared" si="5"/>
        <v>6.6079295154185091E-2</v>
      </c>
      <c r="F88" s="100">
        <f t="shared" si="6"/>
        <v>0.29907975460122693</v>
      </c>
      <c r="G88" s="101">
        <f t="shared" si="7"/>
        <v>0.29907975460122693</v>
      </c>
      <c r="H88" s="61"/>
      <c r="I88" s="61"/>
      <c r="J88" s="142" t="str">
        <f>'State data for spotlight'!J6</f>
        <v>1,965,825</v>
      </c>
      <c r="K88" s="142"/>
      <c r="L88" s="100">
        <f>'State data for spotlight'!L6</f>
        <v>-8.0765919120229235E-4</v>
      </c>
      <c r="M88" s="101">
        <f>'State data for spotlight'!L6</f>
        <v>-8.0765919120229235E-4</v>
      </c>
      <c r="N88" s="100">
        <f>'State data for spotlight'!N6</f>
        <v>0.10099473592536312</v>
      </c>
      <c r="O88" s="101">
        <f>'State data for spotlight'!N6</f>
        <v>0.10099473592536312</v>
      </c>
      <c r="S88" s="119" t="s">
        <v>200</v>
      </c>
      <c r="T88" s="119"/>
      <c r="U88" s="116"/>
      <c r="V88" s="116">
        <v>35</v>
      </c>
      <c r="W88" s="116">
        <v>47</v>
      </c>
      <c r="X88" s="116">
        <v>52</v>
      </c>
      <c r="Y88" s="116">
        <v>44</v>
      </c>
      <c r="Z88" s="116">
        <v>39</v>
      </c>
    </row>
    <row r="89" spans="1:30" ht="15" customHeight="1" x14ac:dyDescent="0.25">
      <c r="A89" s="51" t="s">
        <v>6</v>
      </c>
      <c r="B89" s="51"/>
      <c r="C89" s="61" t="str">
        <f t="shared" si="3"/>
        <v>2,603</v>
      </c>
      <c r="D89" s="100">
        <f t="shared" si="4"/>
        <v>0.14568661971830976</v>
      </c>
      <c r="E89" s="101">
        <f t="shared" si="5"/>
        <v>0.14568661971830976</v>
      </c>
      <c r="F89" s="100">
        <f t="shared" si="6"/>
        <v>0.35643564356435653</v>
      </c>
      <c r="G89" s="101">
        <f t="shared" si="7"/>
        <v>0.35643564356435653</v>
      </c>
      <c r="H89" s="61"/>
      <c r="I89" s="61"/>
      <c r="J89" s="142" t="str">
        <f>'State data for spotlight'!J7</f>
        <v>2,876,116</v>
      </c>
      <c r="K89" s="142"/>
      <c r="L89" s="100">
        <f>'State data for spotlight'!L7</f>
        <v>1.3469152455414024E-2</v>
      </c>
      <c r="M89" s="101">
        <f>'State data for spotlight'!L7</f>
        <v>1.3469152455414024E-2</v>
      </c>
      <c r="N89" s="100">
        <f>'State data for spotlight'!N7</f>
        <v>8.3508134271230716E-2</v>
      </c>
      <c r="O89" s="101">
        <f>'State data for spotlight'!N7</f>
        <v>8.3508134271230716E-2</v>
      </c>
      <c r="S89" s="119" t="s">
        <v>201</v>
      </c>
      <c r="T89" s="119"/>
      <c r="U89" s="116"/>
      <c r="V89" s="116">
        <v>96</v>
      </c>
      <c r="W89" s="116">
        <v>108</v>
      </c>
      <c r="X89" s="116">
        <v>124</v>
      </c>
      <c r="Y89" s="116">
        <v>105</v>
      </c>
      <c r="Z89" s="116">
        <v>110</v>
      </c>
    </row>
    <row r="90" spans="1:30" ht="15" customHeight="1" x14ac:dyDescent="0.25">
      <c r="A90" s="51" t="s">
        <v>100</v>
      </c>
      <c r="B90" s="51"/>
      <c r="C90" s="61" t="str">
        <f t="shared" si="3"/>
        <v>$36,032</v>
      </c>
      <c r="D90" s="100">
        <f t="shared" si="4"/>
        <v>2.7650989254696334E-2</v>
      </c>
      <c r="E90" s="101">
        <f t="shared" si="5"/>
        <v>2.7650989254696334E-2</v>
      </c>
      <c r="F90" s="100">
        <f t="shared" si="6"/>
        <v>7.0872216740569982E-2</v>
      </c>
      <c r="G90" s="101">
        <f t="shared" si="7"/>
        <v>7.0872216740569982E-2</v>
      </c>
      <c r="H90" s="61"/>
      <c r="I90" s="61"/>
      <c r="J90" s="61"/>
      <c r="K90" s="61" t="str">
        <f>'State data for spotlight'!J8</f>
        <v>$45,226</v>
      </c>
      <c r="L90" s="100">
        <f>'State data for spotlight'!L8</f>
        <v>1.6409018426646327E-3</v>
      </c>
      <c r="M90" s="101">
        <f>'State data for spotlight'!L8</f>
        <v>1.6409018426646327E-3</v>
      </c>
      <c r="N90" s="100">
        <f>'State data for spotlight'!N8</f>
        <v>6.7653739613496189E-2</v>
      </c>
      <c r="O90" s="101">
        <f>'State data for spotlight'!N8</f>
        <v>6.7653739613496189E-2</v>
      </c>
      <c r="S90" s="119" t="s">
        <v>59</v>
      </c>
      <c r="T90" s="119"/>
      <c r="U90" s="116"/>
      <c r="V90" s="116">
        <v>200</v>
      </c>
      <c r="W90" s="116">
        <v>237</v>
      </c>
      <c r="X90" s="116">
        <v>221</v>
      </c>
      <c r="Y90" s="116">
        <v>173</v>
      </c>
      <c r="Z90" s="116">
        <v>201</v>
      </c>
    </row>
    <row r="91" spans="1:30" ht="15" customHeight="1" x14ac:dyDescent="0.25">
      <c r="A91" s="51" t="s">
        <v>7</v>
      </c>
      <c r="B91" s="51"/>
      <c r="C91" s="61" t="str">
        <f t="shared" si="3"/>
        <v>$120.2 mil</v>
      </c>
      <c r="D91" s="100">
        <f t="shared" si="4"/>
        <v>0.17624136428657922</v>
      </c>
      <c r="E91" s="101">
        <f t="shared" si="5"/>
        <v>0.17624136428657922</v>
      </c>
      <c r="F91" s="100">
        <f t="shared" si="6"/>
        <v>0.47657405698530253</v>
      </c>
      <c r="G91" s="101">
        <f t="shared" si="7"/>
        <v>0.47657405698530253</v>
      </c>
      <c r="H91" s="61"/>
      <c r="I91" s="61"/>
      <c r="J91" s="61"/>
      <c r="K91" s="61" t="str">
        <f>'State data for spotlight'!J9</f>
        <v>$174.8 bil</v>
      </c>
      <c r="L91" s="100">
        <f>'State data for spotlight'!L9</f>
        <v>4.1540468779463158E-2</v>
      </c>
      <c r="M91" s="101">
        <f>'State data for spotlight'!L9</f>
        <v>4.1540468779463158E-2</v>
      </c>
      <c r="N91" s="100">
        <f>'State data for spotlight'!N9</f>
        <v>0.18082674757676354</v>
      </c>
      <c r="O91" s="101">
        <f>'State data for spotlight'!N9</f>
        <v>0.18082674757676354</v>
      </c>
      <c r="S91" s="122" t="s">
        <v>54</v>
      </c>
      <c r="T91" s="122"/>
      <c r="U91" s="116"/>
      <c r="V91" s="116">
        <v>1030</v>
      </c>
      <c r="W91" s="116">
        <v>1399</v>
      </c>
      <c r="X91" s="116">
        <v>1500</v>
      </c>
      <c r="Y91" s="116">
        <v>1204</v>
      </c>
      <c r="Z91" s="116">
        <v>1440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203</v>
      </c>
      <c r="S93" s="119" t="s">
        <v>57</v>
      </c>
      <c r="T93" s="119"/>
      <c r="U93" s="116"/>
      <c r="V93" s="116">
        <v>48</v>
      </c>
      <c r="W93" s="116">
        <v>60</v>
      </c>
      <c r="X93" s="116">
        <v>63</v>
      </c>
      <c r="Y93" s="116">
        <v>83</v>
      </c>
      <c r="Z93" s="116">
        <v>86</v>
      </c>
    </row>
    <row r="94" spans="1:30" ht="15" customHeight="1" x14ac:dyDescent="0.25">
      <c r="A94" s="60" t="s">
        <v>204</v>
      </c>
      <c r="S94" s="119" t="s">
        <v>58</v>
      </c>
      <c r="T94" s="119"/>
      <c r="U94" s="116"/>
      <c r="V94" s="116">
        <v>152</v>
      </c>
      <c r="W94" s="116">
        <v>178</v>
      </c>
      <c r="X94" s="116">
        <v>210</v>
      </c>
      <c r="Y94" s="116">
        <v>205</v>
      </c>
      <c r="Z94" s="116">
        <v>217</v>
      </c>
    </row>
    <row r="95" spans="1:30" ht="15" customHeight="1" x14ac:dyDescent="0.25">
      <c r="A95" s="138" t="s">
        <v>287</v>
      </c>
      <c r="S95" s="119" t="s">
        <v>197</v>
      </c>
      <c r="T95" s="119"/>
      <c r="U95" s="116"/>
      <c r="V95" s="116">
        <v>21</v>
      </c>
      <c r="W95" s="116">
        <v>34</v>
      </c>
      <c r="X95" s="116">
        <v>40</v>
      </c>
      <c r="Y95" s="116">
        <v>42</v>
      </c>
      <c r="Z95" s="116">
        <v>38</v>
      </c>
    </row>
    <row r="96" spans="1:30" ht="15" customHeight="1" x14ac:dyDescent="0.25">
      <c r="A96" s="19" t="s">
        <v>278</v>
      </c>
      <c r="S96" s="119" t="s">
        <v>198</v>
      </c>
      <c r="T96" s="119"/>
      <c r="U96" s="116"/>
      <c r="V96" s="116">
        <v>119</v>
      </c>
      <c r="W96" s="116">
        <v>143</v>
      </c>
      <c r="X96" s="116">
        <v>170</v>
      </c>
      <c r="Y96" s="116">
        <v>160</v>
      </c>
      <c r="Z96" s="116">
        <v>153</v>
      </c>
    </row>
    <row r="97" spans="1:32" ht="15" customHeight="1" x14ac:dyDescent="0.25">
      <c r="S97" s="119" t="s">
        <v>199</v>
      </c>
      <c r="T97" s="119"/>
      <c r="U97" s="116"/>
      <c r="V97" s="116">
        <v>121</v>
      </c>
      <c r="W97" s="116">
        <v>166</v>
      </c>
      <c r="X97" s="116">
        <v>160</v>
      </c>
      <c r="Y97" s="116">
        <v>151</v>
      </c>
      <c r="Z97" s="116">
        <v>164</v>
      </c>
    </row>
    <row r="98" spans="1:32" ht="15" customHeight="1" x14ac:dyDescent="0.25">
      <c r="S98" s="119" t="s">
        <v>200</v>
      </c>
      <c r="T98" s="119"/>
      <c r="U98" s="116"/>
      <c r="V98" s="116">
        <v>44</v>
      </c>
      <c r="W98" s="116">
        <v>72</v>
      </c>
      <c r="X98" s="116">
        <v>74</v>
      </c>
      <c r="Y98" s="116">
        <v>69</v>
      </c>
      <c r="Z98" s="116">
        <v>70</v>
      </c>
    </row>
    <row r="99" spans="1:32" ht="15" customHeight="1" x14ac:dyDescent="0.25">
      <c r="S99" s="119" t="s">
        <v>201</v>
      </c>
      <c r="T99" s="119"/>
      <c r="U99" s="116"/>
      <c r="V99" s="116">
        <v>12</v>
      </c>
      <c r="W99" s="116">
        <v>11</v>
      </c>
      <c r="X99" s="116">
        <v>9</v>
      </c>
      <c r="Y99" s="116">
        <v>8</v>
      </c>
      <c r="Z99" s="116">
        <v>11</v>
      </c>
    </row>
    <row r="100" spans="1:32" ht="15" customHeight="1" x14ac:dyDescent="0.25">
      <c r="S100" s="119" t="s">
        <v>59</v>
      </c>
      <c r="T100" s="119"/>
      <c r="U100" s="116"/>
      <c r="V100" s="116">
        <v>110</v>
      </c>
      <c r="W100" s="116">
        <v>138</v>
      </c>
      <c r="X100" s="116">
        <v>142</v>
      </c>
      <c r="Y100" s="116">
        <v>136</v>
      </c>
      <c r="Z100" s="116">
        <v>122</v>
      </c>
    </row>
    <row r="101" spans="1:32" x14ac:dyDescent="0.25">
      <c r="A101" s="20"/>
      <c r="S101" s="122" t="s">
        <v>54</v>
      </c>
      <c r="T101" s="122"/>
      <c r="U101" s="116"/>
      <c r="V101" s="116">
        <v>893</v>
      </c>
      <c r="W101" s="116">
        <v>1101</v>
      </c>
      <c r="X101" s="116">
        <v>1173</v>
      </c>
      <c r="Y101" s="116">
        <v>1062</v>
      </c>
      <c r="Z101" s="116">
        <v>1164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205</v>
      </c>
      <c r="Z103" s="110" t="s">
        <v>282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1860</v>
      </c>
      <c r="W104" s="116">
        <v>2530</v>
      </c>
      <c r="X104" s="116">
        <v>2648</v>
      </c>
      <c r="Y104" s="116">
        <v>2214</v>
      </c>
      <c r="Z104" s="116">
        <v>2493</v>
      </c>
      <c r="AB104" s="113" t="str">
        <f>TEXT(Z104,"###,###")</f>
        <v>2,493</v>
      </c>
      <c r="AD104" s="134">
        <f>Z104/($Z$4)*100</f>
        <v>68.395061728395063</v>
      </c>
      <c r="AF104" s="113"/>
    </row>
    <row r="105" spans="1:32" x14ac:dyDescent="0.25">
      <c r="S105" s="119" t="s">
        <v>18</v>
      </c>
      <c r="T105" s="119"/>
      <c r="U105" s="116"/>
      <c r="V105" s="116">
        <v>646</v>
      </c>
      <c r="W105" s="116">
        <v>795</v>
      </c>
      <c r="X105" s="116">
        <v>847</v>
      </c>
      <c r="Y105" s="116">
        <v>855</v>
      </c>
      <c r="Z105" s="116">
        <v>848</v>
      </c>
      <c r="AB105" s="113" t="str">
        <f>TEXT(Z105,"###,###")</f>
        <v>848</v>
      </c>
      <c r="AD105" s="134">
        <f>Z105/($Z$4)*100</f>
        <v>23.264746227709189</v>
      </c>
      <c r="AF105" s="113"/>
    </row>
    <row r="106" spans="1:32" x14ac:dyDescent="0.25">
      <c r="S106" s="122" t="s">
        <v>54</v>
      </c>
      <c r="T106" s="122"/>
      <c r="U106" s="124"/>
      <c r="V106" s="124">
        <v>2506</v>
      </c>
      <c r="W106" s="124">
        <v>3325</v>
      </c>
      <c r="X106" s="124">
        <v>3495</v>
      </c>
      <c r="Y106" s="124">
        <v>3069</v>
      </c>
      <c r="Z106" s="124">
        <v>3341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496</v>
      </c>
      <c r="W108" s="116">
        <v>473</v>
      </c>
      <c r="X108" s="116">
        <v>661</v>
      </c>
      <c r="Y108" s="116">
        <v>506</v>
      </c>
      <c r="Z108" s="116">
        <v>484</v>
      </c>
      <c r="AB108" s="113" t="str">
        <f>TEXT(Z108,"###,###")</f>
        <v>484</v>
      </c>
      <c r="AD108" s="134">
        <f>Z108/($Z$4)*100</f>
        <v>13.278463648834018</v>
      </c>
      <c r="AF108" s="113"/>
    </row>
    <row r="109" spans="1:32" x14ac:dyDescent="0.25">
      <c r="S109" s="119" t="s">
        <v>21</v>
      </c>
      <c r="T109" s="119"/>
      <c r="U109" s="116"/>
      <c r="V109" s="116">
        <v>469</v>
      </c>
      <c r="W109" s="116">
        <v>635</v>
      </c>
      <c r="X109" s="116">
        <v>655</v>
      </c>
      <c r="Y109" s="116">
        <v>572</v>
      </c>
      <c r="Z109" s="116">
        <v>581</v>
      </c>
      <c r="AB109" s="113" t="str">
        <f>TEXT(Z109,"###,###")</f>
        <v>581</v>
      </c>
      <c r="AD109" s="134">
        <f>Z109/($Z$4)*100</f>
        <v>15.939643347050755</v>
      </c>
      <c r="AF109" s="113"/>
    </row>
    <row r="110" spans="1:32" x14ac:dyDescent="0.25">
      <c r="S110" s="119" t="s">
        <v>22</v>
      </c>
      <c r="T110" s="119"/>
      <c r="U110" s="116"/>
      <c r="V110" s="116">
        <v>629</v>
      </c>
      <c r="W110" s="116">
        <v>1250</v>
      </c>
      <c r="X110" s="116">
        <v>1130</v>
      </c>
      <c r="Y110" s="116">
        <v>959</v>
      </c>
      <c r="Z110" s="116">
        <v>1234</v>
      </c>
      <c r="AB110" s="113" t="str">
        <f>TEXT(Z110,"###,###")</f>
        <v>1,234</v>
      </c>
      <c r="AD110" s="134">
        <f>Z110/($Z$4)*100</f>
        <v>33.854595336076812</v>
      </c>
      <c r="AF110" s="113"/>
    </row>
    <row r="111" spans="1:32" x14ac:dyDescent="0.25">
      <c r="S111" s="119" t="s">
        <v>23</v>
      </c>
      <c r="T111" s="119"/>
      <c r="U111" s="116"/>
      <c r="V111" s="116">
        <v>911</v>
      </c>
      <c r="W111" s="116">
        <v>967</v>
      </c>
      <c r="X111" s="116">
        <v>1045</v>
      </c>
      <c r="Y111" s="116">
        <v>1030</v>
      </c>
      <c r="Z111" s="116">
        <v>1028</v>
      </c>
      <c r="AB111" s="113" t="str">
        <f>TEXT(Z111,"###,###")</f>
        <v>1,028</v>
      </c>
      <c r="AD111" s="134">
        <f>Z111/($Z$4)*100</f>
        <v>28.203017832647465</v>
      </c>
      <c r="AF111" s="113"/>
    </row>
    <row r="112" spans="1:32" x14ac:dyDescent="0.25">
      <c r="S112" s="122" t="s">
        <v>54</v>
      </c>
      <c r="T112" s="122"/>
      <c r="U112" s="116"/>
      <c r="V112" s="116">
        <v>2798</v>
      </c>
      <c r="W112" s="116">
        <v>3653</v>
      </c>
      <c r="X112" s="116">
        <v>3853</v>
      </c>
      <c r="Y112" s="116">
        <v>3343</v>
      </c>
      <c r="Z112" s="116">
        <v>3648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37.520000000000003</v>
      </c>
      <c r="W118" s="135">
        <v>40</v>
      </c>
      <c r="X118" s="135">
        <v>40.74</v>
      </c>
      <c r="Y118" s="135">
        <v>41.52</v>
      </c>
      <c r="Z118" s="135">
        <v>41.39</v>
      </c>
      <c r="AB118" s="113" t="str">
        <f>TEXT(Z118,"##.0")</f>
        <v>41.4</v>
      </c>
    </row>
    <row r="120" spans="19:32" x14ac:dyDescent="0.25">
      <c r="S120" s="105" t="s">
        <v>102</v>
      </c>
      <c r="T120" s="116"/>
      <c r="U120" s="116"/>
      <c r="V120" s="116">
        <v>1584</v>
      </c>
      <c r="W120" s="116">
        <v>2073</v>
      </c>
      <c r="X120" s="116">
        <v>2237</v>
      </c>
      <c r="Y120" s="116">
        <v>1905</v>
      </c>
      <c r="Z120" s="116">
        <v>2180</v>
      </c>
      <c r="AB120" s="113" t="str">
        <f>TEXT(Z120,"###,###")</f>
        <v>2,180</v>
      </c>
    </row>
    <row r="121" spans="19:32" x14ac:dyDescent="0.25">
      <c r="S121" s="105" t="s">
        <v>103</v>
      </c>
      <c r="T121" s="116"/>
      <c r="U121" s="116"/>
      <c r="V121" s="116">
        <v>169</v>
      </c>
      <c r="W121" s="116">
        <v>218</v>
      </c>
      <c r="X121" s="116">
        <v>238</v>
      </c>
      <c r="Y121" s="116">
        <v>198</v>
      </c>
      <c r="Z121" s="116">
        <v>240</v>
      </c>
      <c r="AB121" s="113" t="str">
        <f>TEXT(Z121,"###,###")</f>
        <v>240</v>
      </c>
    </row>
    <row r="122" spans="19:32" x14ac:dyDescent="0.25">
      <c r="S122" s="105" t="s">
        <v>104</v>
      </c>
      <c r="T122" s="116"/>
      <c r="U122" s="116"/>
      <c r="V122" s="116">
        <v>162</v>
      </c>
      <c r="W122" s="116">
        <v>209</v>
      </c>
      <c r="X122" s="116">
        <v>200</v>
      </c>
      <c r="Y122" s="116">
        <v>168</v>
      </c>
      <c r="Z122" s="116">
        <v>178</v>
      </c>
      <c r="AB122" s="113" t="str">
        <f>TEXT(Z122,"###,###")</f>
        <v>178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1746</v>
      </c>
      <c r="W124" s="116">
        <v>2282</v>
      </c>
      <c r="X124" s="116">
        <v>2437</v>
      </c>
      <c r="Y124" s="116">
        <v>2073</v>
      </c>
      <c r="Z124" s="116">
        <v>2358</v>
      </c>
      <c r="AB124" s="113" t="str">
        <f>TEXT(Z124,"###,###")</f>
        <v>2,358</v>
      </c>
      <c r="AD124" s="131">
        <f>Z124/$Z$7*100</f>
        <v>90.587783326930463</v>
      </c>
    </row>
    <row r="125" spans="19:32" x14ac:dyDescent="0.25">
      <c r="S125" s="105" t="s">
        <v>106</v>
      </c>
      <c r="T125" s="116"/>
      <c r="U125" s="116"/>
      <c r="V125" s="116">
        <v>331</v>
      </c>
      <c r="W125" s="116">
        <v>427</v>
      </c>
      <c r="X125" s="116">
        <v>438</v>
      </c>
      <c r="Y125" s="116">
        <v>366</v>
      </c>
      <c r="Z125" s="116">
        <v>418</v>
      </c>
      <c r="AB125" s="113" t="str">
        <f>TEXT(Z125,"###,###")</f>
        <v>418</v>
      </c>
      <c r="AD125" s="131">
        <f>Z125/$Z$7*100</f>
        <v>16.058394160583941</v>
      </c>
    </row>
    <row r="127" spans="19:32" x14ac:dyDescent="0.25">
      <c r="S127" s="105" t="s">
        <v>107</v>
      </c>
      <c r="T127" s="116"/>
      <c r="U127" s="116"/>
      <c r="V127" s="116">
        <v>1028</v>
      </c>
      <c r="W127" s="116">
        <v>1399</v>
      </c>
      <c r="X127" s="116">
        <v>1502</v>
      </c>
      <c r="Y127" s="116">
        <v>1208</v>
      </c>
      <c r="Z127" s="116">
        <v>1439</v>
      </c>
      <c r="AB127" s="113" t="str">
        <f>TEXT(Z127,"###,###")</f>
        <v>1,439</v>
      </c>
      <c r="AD127" s="131">
        <f>Z127/$Z$7*100</f>
        <v>55.282366500192083</v>
      </c>
    </row>
    <row r="128" spans="19:32" x14ac:dyDescent="0.25">
      <c r="S128" s="105" t="s">
        <v>108</v>
      </c>
      <c r="T128" s="116"/>
      <c r="U128" s="116"/>
      <c r="V128" s="116">
        <v>893</v>
      </c>
      <c r="W128" s="116">
        <v>1101</v>
      </c>
      <c r="X128" s="116">
        <v>1172</v>
      </c>
      <c r="Y128" s="116">
        <v>1062</v>
      </c>
      <c r="Z128" s="116">
        <v>1165</v>
      </c>
      <c r="AB128" s="113" t="str">
        <f>TEXT(Z128,"###,###")</f>
        <v>1,165</v>
      </c>
      <c r="AD128" s="131">
        <f>Z128/$Z$7*100</f>
        <v>44.756050710718405</v>
      </c>
    </row>
    <row r="130" spans="19:20" x14ac:dyDescent="0.25">
      <c r="S130" s="105" t="s">
        <v>283</v>
      </c>
      <c r="T130" s="131">
        <v>83.749519784863622</v>
      </c>
    </row>
    <row r="131" spans="19:20" x14ac:dyDescent="0.25">
      <c r="S131" s="105" t="s">
        <v>284</v>
      </c>
      <c r="T131" s="131">
        <v>9.2201306185170964</v>
      </c>
    </row>
    <row r="132" spans="19:20" x14ac:dyDescent="0.25">
      <c r="S132" s="105" t="s">
        <v>285</v>
      </c>
      <c r="T132" s="131">
        <v>6.8382635420668452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A83E8DEF-157B-4B2F-95BE-89AF08CB02A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140CD8A4-D069-42E8-8205-785C197BB29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775D1BBF-6AB4-400D-9330-284BADB1E8C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C0750B22-FEC0-4B6C-95DF-24FD33DC07B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2A9E39-A6E5-4D7D-94E8-2E885B4DDCE7}">
  <sheetPr codeName="Sheet85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131</v>
      </c>
      <c r="T1" s="103"/>
      <c r="U1" s="103"/>
      <c r="V1" s="103"/>
      <c r="W1" s="103"/>
      <c r="X1" s="103"/>
      <c r="Y1" s="104" t="s">
        <v>224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205</v>
      </c>
      <c r="Z2" s="107" t="s">
        <v>282</v>
      </c>
      <c r="AB2" s="143" t="str">
        <f>$Z$2</f>
        <v>2019-20</v>
      </c>
      <c r="AC2" s="143"/>
      <c r="AD2" s="143"/>
      <c r="AE2" s="143"/>
      <c r="AF2" s="143"/>
    </row>
    <row r="3" spans="1:32" ht="15" customHeight="1" x14ac:dyDescent="0.25">
      <c r="A3" s="64" t="s">
        <v>281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131</v>
      </c>
      <c r="Y3" s="109" t="s">
        <v>224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9.21 Croydon, Queensland,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133</v>
      </c>
      <c r="W4" s="112">
        <v>148</v>
      </c>
      <c r="X4" s="112">
        <v>212</v>
      </c>
      <c r="Y4" s="112">
        <v>209</v>
      </c>
      <c r="Z4" s="112">
        <v>239</v>
      </c>
      <c r="AB4" s="113" t="str">
        <f>TEXT(Z4,"###,###")</f>
        <v>239</v>
      </c>
      <c r="AD4" s="114">
        <f>Z4/Y4-1</f>
        <v>0.14354066985645941</v>
      </c>
      <c r="AF4" s="114">
        <f>Z4/V4-1</f>
        <v>0.79699248120300759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81</v>
      </c>
      <c r="W5" s="112">
        <v>73</v>
      </c>
      <c r="X5" s="112">
        <v>113</v>
      </c>
      <c r="Y5" s="112">
        <v>120</v>
      </c>
      <c r="Z5" s="112">
        <v>131</v>
      </c>
      <c r="AB5" s="113" t="str">
        <f>TEXT(Z5,"###,###")</f>
        <v>131</v>
      </c>
      <c r="AD5" s="114">
        <f t="shared" ref="AD5:AD9" si="0">Z5/Y5-1</f>
        <v>9.1666666666666563E-2</v>
      </c>
      <c r="AF5" s="114">
        <f t="shared" ref="AF5:AF9" si="1">Z5/V5-1</f>
        <v>0.61728395061728403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55</v>
      </c>
      <c r="W6" s="112">
        <v>75</v>
      </c>
      <c r="X6" s="112">
        <v>105</v>
      </c>
      <c r="Y6" s="112">
        <v>90</v>
      </c>
      <c r="Z6" s="112">
        <v>110</v>
      </c>
      <c r="AB6" s="113" t="str">
        <f>TEXT(Z6,"###,###")</f>
        <v>110</v>
      </c>
      <c r="AD6" s="114">
        <f t="shared" si="0"/>
        <v>0.22222222222222232</v>
      </c>
      <c r="AF6" s="114">
        <f t="shared" si="1"/>
        <v>1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89</v>
      </c>
      <c r="W7" s="112">
        <v>97</v>
      </c>
      <c r="X7" s="112">
        <v>133</v>
      </c>
      <c r="Y7" s="112">
        <v>126</v>
      </c>
      <c r="Z7" s="112">
        <v>151</v>
      </c>
      <c r="AB7" s="113" t="str">
        <f>TEXT(Z7,"###,###")</f>
        <v>151</v>
      </c>
      <c r="AD7" s="114">
        <f t="shared" si="0"/>
        <v>0.19841269841269837</v>
      </c>
      <c r="AF7" s="114">
        <f t="shared" si="1"/>
        <v>0.69662921348314599</v>
      </c>
    </row>
    <row r="8" spans="1:32" ht="17.25" customHeight="1" x14ac:dyDescent="0.25">
      <c r="A8" s="68" t="s">
        <v>13</v>
      </c>
      <c r="B8" s="69"/>
      <c r="C8" s="31"/>
      <c r="D8" s="70" t="str">
        <f>AB4</f>
        <v>239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151</v>
      </c>
      <c r="P8" s="71"/>
      <c r="S8" s="111" t="s">
        <v>86</v>
      </c>
      <c r="T8" s="112"/>
      <c r="U8" s="112"/>
      <c r="V8" s="112">
        <v>29752.98</v>
      </c>
      <c r="W8" s="112">
        <v>48206.39</v>
      </c>
      <c r="X8" s="112">
        <v>40246.9</v>
      </c>
      <c r="Y8" s="112">
        <v>32774.5</v>
      </c>
      <c r="Z8" s="112">
        <v>38622.050000000003</v>
      </c>
      <c r="AB8" s="113" t="str">
        <f>TEXT(Z8,"$###,###")</f>
        <v>$38,622</v>
      </c>
      <c r="AD8" s="114">
        <f t="shared" si="0"/>
        <v>0.17841767227570227</v>
      </c>
      <c r="AF8" s="114">
        <f t="shared" si="1"/>
        <v>0.29809014088672803</v>
      </c>
    </row>
    <row r="9" spans="1:32" x14ac:dyDescent="0.25">
      <c r="A9" s="32" t="s">
        <v>15</v>
      </c>
      <c r="B9" s="75"/>
      <c r="C9" s="76"/>
      <c r="D9" s="77">
        <f>AD104</f>
        <v>52.30125523012552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57.615894039735096</v>
      </c>
      <c r="P9" s="78" t="s">
        <v>87</v>
      </c>
      <c r="S9" s="111" t="s">
        <v>7</v>
      </c>
      <c r="T9" s="112"/>
      <c r="U9" s="112"/>
      <c r="V9" s="112">
        <v>3743925</v>
      </c>
      <c r="W9" s="112">
        <v>4265106</v>
      </c>
      <c r="X9" s="112">
        <v>6005299</v>
      </c>
      <c r="Y9" s="112">
        <v>5116397</v>
      </c>
      <c r="Z9" s="112">
        <v>7291808</v>
      </c>
      <c r="AB9" s="113" t="str">
        <f>TEXT(Z9/1000000,"$#,###.0")&amp;" mil"</f>
        <v>$7.3 mil</v>
      </c>
      <c r="AD9" s="114">
        <f t="shared" si="0"/>
        <v>0.42518416768675293</v>
      </c>
      <c r="AF9" s="114">
        <f t="shared" si="1"/>
        <v>0.94763730576867866</v>
      </c>
    </row>
    <row r="10" spans="1:32" x14ac:dyDescent="0.25">
      <c r="A10" s="32" t="s">
        <v>18</v>
      </c>
      <c r="B10" s="75"/>
      <c r="C10" s="76"/>
      <c r="D10" s="77">
        <f>AD105</f>
        <v>32.635983263598327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45.033112582781456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74.83443708609272</v>
      </c>
      <c r="P11" s="78" t="s">
        <v>87</v>
      </c>
      <c r="S11" s="111" t="s">
        <v>30</v>
      </c>
      <c r="T11" s="116"/>
      <c r="U11" s="116"/>
      <c r="V11" s="116">
        <v>114</v>
      </c>
      <c r="W11" s="116">
        <v>129</v>
      </c>
      <c r="X11" s="116">
        <v>169</v>
      </c>
      <c r="Y11" s="116">
        <v>183</v>
      </c>
      <c r="Z11" s="116">
        <v>198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7.9470198675496695</v>
      </c>
      <c r="P12" s="78" t="s">
        <v>87</v>
      </c>
      <c r="S12" s="111" t="s">
        <v>31</v>
      </c>
      <c r="T12" s="116"/>
      <c r="U12" s="116"/>
      <c r="V12" s="116">
        <v>21</v>
      </c>
      <c r="W12" s="116">
        <v>19</v>
      </c>
      <c r="X12" s="116">
        <v>47</v>
      </c>
      <c r="Y12" s="116">
        <v>29</v>
      </c>
      <c r="Z12" s="116">
        <v>43</v>
      </c>
    </row>
    <row r="13" spans="1:32" ht="15" customHeight="1" x14ac:dyDescent="0.25">
      <c r="A13" s="32" t="s">
        <v>20</v>
      </c>
      <c r="B13" s="76"/>
      <c r="C13" s="76"/>
      <c r="D13" s="77">
        <f>AD108</f>
        <v>9.2050209205020916</v>
      </c>
      <c r="E13" s="78" t="s">
        <v>87</v>
      </c>
      <c r="F13" s="26"/>
      <c r="G13" s="144" t="s">
        <v>286</v>
      </c>
      <c r="H13" s="145"/>
      <c r="I13" s="145"/>
      <c r="J13" s="145"/>
      <c r="K13" s="145"/>
      <c r="L13" s="145"/>
      <c r="M13" s="85"/>
      <c r="N13" s="76"/>
      <c r="O13" s="77">
        <f>T132</f>
        <v>17.880794701986755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23.430962343096233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41.3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35.98326359832636</v>
      </c>
      <c r="E15" s="78" t="s">
        <v>87</v>
      </c>
      <c r="F15" s="26"/>
      <c r="G15" s="35" t="s">
        <v>279</v>
      </c>
      <c r="H15" s="76"/>
      <c r="I15" s="76"/>
      <c r="J15" s="76"/>
      <c r="K15" s="86"/>
      <c r="L15" s="76"/>
      <c r="M15" s="76"/>
      <c r="N15" s="76"/>
      <c r="O15" s="77">
        <f>AB38</f>
        <v>20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27</v>
      </c>
      <c r="Z15" s="116">
        <v>49</v>
      </c>
      <c r="AB15" s="121">
        <f t="shared" ref="AB15:AB34" si="2">IF(Z15="np",0,Z15/$Z$34)</f>
        <v>0.20588235294117646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13.807531380753138</v>
      </c>
      <c r="E16" s="89" t="s">
        <v>87</v>
      </c>
      <c r="F16" s="26"/>
      <c r="G16" s="90" t="s">
        <v>280</v>
      </c>
      <c r="H16" s="37"/>
      <c r="I16" s="37"/>
      <c r="J16" s="37"/>
      <c r="K16" s="38"/>
      <c r="L16" s="37"/>
      <c r="M16" s="37"/>
      <c r="N16" s="37"/>
      <c r="O16" s="88">
        <f>AB37</f>
        <v>80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3</v>
      </c>
      <c r="Z16" s="116">
        <v>0</v>
      </c>
      <c r="AB16" s="121">
        <f t="shared" si="2"/>
        <v>0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0</v>
      </c>
      <c r="Z17" s="116">
        <v>0</v>
      </c>
      <c r="AB17" s="121">
        <f t="shared" si="2"/>
        <v>0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0</v>
      </c>
      <c r="Z18" s="116">
        <v>0</v>
      </c>
      <c r="AB18" s="121">
        <f t="shared" si="2"/>
        <v>0</v>
      </c>
    </row>
    <row r="19" spans="1:28" x14ac:dyDescent="0.25">
      <c r="A19" s="67" t="str">
        <f>$S$1&amp;" ("&amp;$V$2&amp;" to "&amp;$Z$2&amp;")"</f>
        <v>Croydon (2015-16 to 2019-20)</v>
      </c>
      <c r="B19" s="67"/>
      <c r="C19" s="67"/>
      <c r="D19" s="67"/>
      <c r="E19" s="67"/>
      <c r="F19" s="67"/>
      <c r="G19" s="67" t="str">
        <f>$S$1&amp;" ("&amp;$V$2&amp;" to "&amp;$Z$2&amp;")"</f>
        <v>Croydon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30</v>
      </c>
      <c r="Z19" s="116">
        <v>21</v>
      </c>
      <c r="AB19" s="121">
        <f t="shared" si="2"/>
        <v>8.8235294117647065E-2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0</v>
      </c>
      <c r="Z20" s="116">
        <v>0</v>
      </c>
      <c r="AB20" s="121">
        <f t="shared" si="2"/>
        <v>0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0</v>
      </c>
      <c r="Z21" s="116">
        <v>6</v>
      </c>
      <c r="AB21" s="121">
        <f t="shared" si="2"/>
        <v>2.5210084033613446E-2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10</v>
      </c>
      <c r="Z22" s="116">
        <v>17</v>
      </c>
      <c r="AB22" s="121">
        <f t="shared" si="2"/>
        <v>7.1428571428571425E-2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5</v>
      </c>
      <c r="Z23" s="116">
        <v>3</v>
      </c>
      <c r="AB23" s="121">
        <f t="shared" si="2"/>
        <v>1.2605042016806723E-2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0</v>
      </c>
      <c r="Z24" s="116">
        <v>0</v>
      </c>
      <c r="AB24" s="121">
        <f t="shared" si="2"/>
        <v>0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6</v>
      </c>
      <c r="Z25" s="116">
        <v>4</v>
      </c>
      <c r="AB25" s="121">
        <f t="shared" si="2"/>
        <v>1.680672268907563E-2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6</v>
      </c>
      <c r="Z26" s="116">
        <v>5</v>
      </c>
      <c r="AB26" s="121">
        <f t="shared" si="2"/>
        <v>2.100840336134454E-2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16</v>
      </c>
      <c r="Z27" s="116">
        <v>5</v>
      </c>
      <c r="AB27" s="121">
        <f t="shared" si="2"/>
        <v>2.100840336134454E-2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12</v>
      </c>
      <c r="Z28" s="116">
        <v>10</v>
      </c>
      <c r="AB28" s="121">
        <f t="shared" si="2"/>
        <v>4.2016806722689079E-2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55</v>
      </c>
      <c r="Z29" s="116">
        <v>56</v>
      </c>
      <c r="AB29" s="121">
        <f t="shared" si="2"/>
        <v>0.23529411764705882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16</v>
      </c>
      <c r="Z30" s="116">
        <v>13</v>
      </c>
      <c r="AB30" s="121">
        <f t="shared" si="2"/>
        <v>5.4621848739495799E-2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10</v>
      </c>
      <c r="Z31" s="116">
        <v>12</v>
      </c>
      <c r="AB31" s="121">
        <f t="shared" si="2"/>
        <v>5.0420168067226892E-2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0</v>
      </c>
      <c r="Z32" s="116">
        <v>0</v>
      </c>
      <c r="AB32" s="121">
        <f t="shared" si="2"/>
        <v>0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5</v>
      </c>
      <c r="Z33" s="116">
        <v>13</v>
      </c>
      <c r="AB33" s="121">
        <f t="shared" si="2"/>
        <v>5.4621848739495799E-2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211</v>
      </c>
      <c r="Z34" s="124">
        <v>238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120</v>
      </c>
      <c r="AB37" s="136">
        <f>Z37/Z40*100</f>
        <v>80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30</v>
      </c>
      <c r="AB38" s="136">
        <f>Z38/Z40*100</f>
        <v>20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150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0</v>
      </c>
      <c r="Y44" s="116">
        <v>0</v>
      </c>
      <c r="Z44" s="116">
        <v>0</v>
      </c>
    </row>
    <row r="45" spans="19:32" x14ac:dyDescent="0.25">
      <c r="S45" s="119" t="s">
        <v>38</v>
      </c>
      <c r="T45" s="119"/>
      <c r="U45" s="116"/>
      <c r="V45" s="116">
        <v>0</v>
      </c>
      <c r="W45" s="116">
        <v>0</v>
      </c>
      <c r="X45" s="116">
        <v>0</v>
      </c>
      <c r="Y45" s="116">
        <v>7</v>
      </c>
      <c r="Z45" s="116">
        <v>4</v>
      </c>
    </row>
    <row r="46" spans="19:32" x14ac:dyDescent="0.25">
      <c r="S46" s="119" t="s">
        <v>39</v>
      </c>
      <c r="T46" s="119"/>
      <c r="U46" s="116"/>
      <c r="V46" s="116">
        <v>0</v>
      </c>
      <c r="W46" s="116">
        <v>3</v>
      </c>
      <c r="X46" s="116">
        <v>0</v>
      </c>
      <c r="Y46" s="116">
        <v>6</v>
      </c>
      <c r="Z46" s="116">
        <v>4</v>
      </c>
    </row>
    <row r="47" spans="19:32" x14ac:dyDescent="0.25">
      <c r="S47" s="119" t="s">
        <v>40</v>
      </c>
      <c r="T47" s="119"/>
      <c r="U47" s="116"/>
      <c r="V47" s="116">
        <v>19</v>
      </c>
      <c r="W47" s="116">
        <v>8</v>
      </c>
      <c r="X47" s="116">
        <v>14</v>
      </c>
      <c r="Y47" s="116">
        <v>13</v>
      </c>
      <c r="Z47" s="116">
        <v>16</v>
      </c>
    </row>
    <row r="48" spans="19:32" x14ac:dyDescent="0.25">
      <c r="S48" s="119" t="s">
        <v>41</v>
      </c>
      <c r="T48" s="119"/>
      <c r="U48" s="116"/>
      <c r="V48" s="116">
        <v>12</v>
      </c>
      <c r="W48" s="116">
        <v>11</v>
      </c>
      <c r="X48" s="116">
        <v>12</v>
      </c>
      <c r="Y48" s="116">
        <v>25</v>
      </c>
      <c r="Z48" s="116">
        <v>16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7</v>
      </c>
      <c r="W49" s="116">
        <v>9</v>
      </c>
      <c r="X49" s="116">
        <v>10</v>
      </c>
      <c r="Y49" s="116">
        <v>9</v>
      </c>
      <c r="Z49" s="116">
        <v>13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Croydon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6</v>
      </c>
      <c r="W50" s="116">
        <v>0</v>
      </c>
      <c r="X50" s="116">
        <v>10</v>
      </c>
      <c r="Y50" s="116">
        <v>10</v>
      </c>
      <c r="Z50" s="116">
        <v>11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9</v>
      </c>
      <c r="W51" s="116">
        <v>10</v>
      </c>
      <c r="X51" s="116">
        <v>8</v>
      </c>
      <c r="Y51" s="116">
        <v>9</v>
      </c>
      <c r="Z51" s="116">
        <v>4</v>
      </c>
    </row>
    <row r="52" spans="1:26" ht="15" customHeight="1" x14ac:dyDescent="0.25">
      <c r="S52" s="119" t="s">
        <v>45</v>
      </c>
      <c r="T52" s="119"/>
      <c r="U52" s="116"/>
      <c r="V52" s="116">
        <v>2</v>
      </c>
      <c r="W52" s="116">
        <v>9</v>
      </c>
      <c r="X52" s="116">
        <v>13</v>
      </c>
      <c r="Y52" s="116">
        <v>21</v>
      </c>
      <c r="Z52" s="116">
        <v>17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8</v>
      </c>
      <c r="W53" s="116">
        <v>4</v>
      </c>
      <c r="X53" s="116">
        <v>4</v>
      </c>
      <c r="Y53" s="116">
        <v>4</v>
      </c>
      <c r="Z53" s="116">
        <v>20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7</v>
      </c>
      <c r="W54" s="116">
        <v>8</v>
      </c>
      <c r="X54" s="116">
        <v>13</v>
      </c>
      <c r="Y54" s="116">
        <v>9</v>
      </c>
      <c r="Z54" s="116">
        <v>4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4</v>
      </c>
      <c r="W55" s="116">
        <v>14</v>
      </c>
      <c r="X55" s="116">
        <v>11</v>
      </c>
      <c r="Y55" s="116">
        <v>4</v>
      </c>
      <c r="Z55" s="116">
        <v>12</v>
      </c>
    </row>
    <row r="56" spans="1:26" ht="15" customHeight="1" x14ac:dyDescent="0.25">
      <c r="S56" s="119" t="s">
        <v>49</v>
      </c>
      <c r="T56" s="119"/>
      <c r="U56" s="116"/>
      <c r="V56" s="116">
        <v>0</v>
      </c>
      <c r="W56" s="116">
        <v>0</v>
      </c>
      <c r="X56" s="116">
        <v>9</v>
      </c>
      <c r="Y56" s="116">
        <v>5</v>
      </c>
      <c r="Z56" s="116">
        <v>5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4</v>
      </c>
      <c r="X57" s="116">
        <v>0</v>
      </c>
      <c r="Y57" s="116">
        <v>6</v>
      </c>
      <c r="Z57" s="116">
        <v>0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0</v>
      </c>
      <c r="W58" s="116">
        <v>0</v>
      </c>
      <c r="X58" s="116">
        <v>0</v>
      </c>
      <c r="Y58" s="116">
        <v>0</v>
      </c>
      <c r="Z58" s="116">
        <v>0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0</v>
      </c>
      <c r="X59" s="116">
        <v>0</v>
      </c>
      <c r="Y59" s="116">
        <v>0</v>
      </c>
      <c r="Z59" s="116">
        <v>0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0</v>
      </c>
      <c r="X60" s="116">
        <v>0</v>
      </c>
      <c r="Y60" s="116">
        <v>0</v>
      </c>
      <c r="Z60" s="116">
        <v>0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81</v>
      </c>
      <c r="W61" s="116">
        <v>73</v>
      </c>
      <c r="X61" s="116">
        <v>113</v>
      </c>
      <c r="Y61" s="116">
        <v>120</v>
      </c>
      <c r="Z61" s="116">
        <v>128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0</v>
      </c>
      <c r="W63" s="116">
        <v>0</v>
      </c>
      <c r="X63" s="116">
        <v>0</v>
      </c>
      <c r="Y63" s="116">
        <v>0</v>
      </c>
      <c r="Z63" s="116">
        <v>0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0</v>
      </c>
      <c r="X64" s="116">
        <v>0</v>
      </c>
      <c r="Y64" s="116">
        <v>0</v>
      </c>
      <c r="Z64" s="116">
        <v>0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Croydon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4</v>
      </c>
      <c r="W65" s="116">
        <v>10</v>
      </c>
      <c r="X65" s="116">
        <v>5</v>
      </c>
      <c r="Y65" s="116">
        <v>8</v>
      </c>
      <c r="Z65" s="116">
        <v>6</v>
      </c>
    </row>
    <row r="66" spans="1:26" x14ac:dyDescent="0.25">
      <c r="S66" s="119" t="s">
        <v>40</v>
      </c>
      <c r="T66" s="119"/>
      <c r="U66" s="116"/>
      <c r="V66" s="116">
        <v>0</v>
      </c>
      <c r="W66" s="116">
        <v>10</v>
      </c>
      <c r="X66" s="116">
        <v>8</v>
      </c>
      <c r="Y66" s="116">
        <v>4</v>
      </c>
      <c r="Z66" s="116">
        <v>9</v>
      </c>
    </row>
    <row r="67" spans="1:26" x14ac:dyDescent="0.25">
      <c r="S67" s="119" t="s">
        <v>41</v>
      </c>
      <c r="T67" s="119"/>
      <c r="U67" s="116"/>
      <c r="V67" s="116">
        <v>14</v>
      </c>
      <c r="W67" s="116">
        <v>10</v>
      </c>
      <c r="X67" s="116">
        <v>5</v>
      </c>
      <c r="Y67" s="116">
        <v>10</v>
      </c>
      <c r="Z67" s="116">
        <v>13</v>
      </c>
    </row>
    <row r="68" spans="1:26" x14ac:dyDescent="0.25">
      <c r="S68" s="119" t="s">
        <v>42</v>
      </c>
      <c r="T68" s="119"/>
      <c r="U68" s="116"/>
      <c r="V68" s="116">
        <v>0</v>
      </c>
      <c r="W68" s="116">
        <v>10</v>
      </c>
      <c r="X68" s="116">
        <v>9</v>
      </c>
      <c r="Y68" s="116">
        <v>10</v>
      </c>
      <c r="Z68" s="116">
        <v>15</v>
      </c>
    </row>
    <row r="69" spans="1:26" x14ac:dyDescent="0.25">
      <c r="S69" s="119" t="s">
        <v>43</v>
      </c>
      <c r="T69" s="119"/>
      <c r="U69" s="116"/>
      <c r="V69" s="116">
        <v>6</v>
      </c>
      <c r="W69" s="116">
        <v>11</v>
      </c>
      <c r="X69" s="116">
        <v>20</v>
      </c>
      <c r="Y69" s="116">
        <v>18</v>
      </c>
      <c r="Z69" s="116">
        <v>13</v>
      </c>
    </row>
    <row r="70" spans="1:26" x14ac:dyDescent="0.25">
      <c r="S70" s="119" t="s">
        <v>44</v>
      </c>
      <c r="T70" s="119"/>
      <c r="U70" s="116"/>
      <c r="V70" s="116">
        <v>2</v>
      </c>
      <c r="W70" s="116">
        <v>6</v>
      </c>
      <c r="X70" s="116">
        <v>7</v>
      </c>
      <c r="Y70" s="116">
        <v>8</v>
      </c>
      <c r="Z70" s="116">
        <v>7</v>
      </c>
    </row>
    <row r="71" spans="1:26" x14ac:dyDescent="0.25">
      <c r="S71" s="119" t="s">
        <v>45</v>
      </c>
      <c r="T71" s="119"/>
      <c r="U71" s="116"/>
      <c r="V71" s="116">
        <v>0</v>
      </c>
      <c r="W71" s="116">
        <v>8</v>
      </c>
      <c r="X71" s="116">
        <v>13</v>
      </c>
      <c r="Y71" s="116">
        <v>5</v>
      </c>
      <c r="Z71" s="116">
        <v>15</v>
      </c>
    </row>
    <row r="72" spans="1:26" x14ac:dyDescent="0.25">
      <c r="S72" s="119" t="s">
        <v>46</v>
      </c>
      <c r="T72" s="119"/>
      <c r="U72" s="116"/>
      <c r="V72" s="116">
        <v>8</v>
      </c>
      <c r="W72" s="116">
        <v>6</v>
      </c>
      <c r="X72" s="116">
        <v>13</v>
      </c>
      <c r="Y72" s="116">
        <v>8</v>
      </c>
      <c r="Z72" s="116">
        <v>12</v>
      </c>
    </row>
    <row r="73" spans="1:26" x14ac:dyDescent="0.25">
      <c r="S73" s="119" t="s">
        <v>47</v>
      </c>
      <c r="T73" s="119"/>
      <c r="U73" s="116"/>
      <c r="V73" s="116">
        <v>5</v>
      </c>
      <c r="W73" s="116">
        <v>7</v>
      </c>
      <c r="X73" s="116">
        <v>10</v>
      </c>
      <c r="Y73" s="116">
        <v>4</v>
      </c>
      <c r="Z73" s="116">
        <v>15</v>
      </c>
    </row>
    <row r="74" spans="1:26" x14ac:dyDescent="0.25">
      <c r="S74" s="119" t="s">
        <v>48</v>
      </c>
      <c r="T74" s="119"/>
      <c r="U74" s="116"/>
      <c r="V74" s="116">
        <v>4</v>
      </c>
      <c r="W74" s="116">
        <v>0</v>
      </c>
      <c r="X74" s="116">
        <v>0</v>
      </c>
      <c r="Y74" s="116">
        <v>9</v>
      </c>
      <c r="Z74" s="116">
        <v>4</v>
      </c>
    </row>
    <row r="75" spans="1:26" x14ac:dyDescent="0.25">
      <c r="S75" s="119" t="s">
        <v>49</v>
      </c>
      <c r="T75" s="119"/>
      <c r="U75" s="116"/>
      <c r="V75" s="116">
        <v>0</v>
      </c>
      <c r="W75" s="116">
        <v>0</v>
      </c>
      <c r="X75" s="116">
        <v>4</v>
      </c>
      <c r="Y75" s="116">
        <v>0</v>
      </c>
      <c r="Z75" s="116">
        <v>4</v>
      </c>
    </row>
    <row r="76" spans="1:26" x14ac:dyDescent="0.25">
      <c r="S76" s="119" t="s">
        <v>50</v>
      </c>
      <c r="T76" s="119"/>
      <c r="U76" s="116"/>
      <c r="V76" s="116">
        <v>0</v>
      </c>
      <c r="W76" s="116">
        <v>0</v>
      </c>
      <c r="X76" s="116">
        <v>0</v>
      </c>
      <c r="Y76" s="116">
        <v>0</v>
      </c>
      <c r="Z76" s="116">
        <v>0</v>
      </c>
    </row>
    <row r="77" spans="1:26" x14ac:dyDescent="0.25">
      <c r="S77" s="119" t="s">
        <v>51</v>
      </c>
      <c r="T77" s="119"/>
      <c r="U77" s="116"/>
      <c r="V77" s="116">
        <v>0</v>
      </c>
      <c r="W77" s="116">
        <v>0</v>
      </c>
      <c r="X77" s="116">
        <v>0</v>
      </c>
      <c r="Y77" s="116">
        <v>0</v>
      </c>
      <c r="Z77" s="116">
        <v>0</v>
      </c>
    </row>
    <row r="78" spans="1:26" x14ac:dyDescent="0.25">
      <c r="S78" s="119" t="s">
        <v>52</v>
      </c>
      <c r="T78" s="119"/>
      <c r="U78" s="116"/>
      <c r="V78" s="116">
        <v>0</v>
      </c>
      <c r="W78" s="116">
        <v>0</v>
      </c>
      <c r="X78" s="116">
        <v>0</v>
      </c>
      <c r="Y78" s="116">
        <v>0</v>
      </c>
      <c r="Z78" s="116">
        <v>0</v>
      </c>
    </row>
    <row r="79" spans="1:26" x14ac:dyDescent="0.25">
      <c r="S79" s="119" t="s">
        <v>53</v>
      </c>
      <c r="T79" s="119"/>
      <c r="U79" s="116"/>
      <c r="V79" s="116">
        <v>0</v>
      </c>
      <c r="W79" s="116">
        <v>0</v>
      </c>
      <c r="X79" s="116">
        <v>0</v>
      </c>
      <c r="Y79" s="116">
        <v>0</v>
      </c>
      <c r="Z79" s="116">
        <v>0</v>
      </c>
    </row>
    <row r="80" spans="1:26" x14ac:dyDescent="0.25">
      <c r="S80" s="122" t="s">
        <v>54</v>
      </c>
      <c r="T80" s="122"/>
      <c r="U80" s="116"/>
      <c r="V80" s="116">
        <v>52</v>
      </c>
      <c r="W80" s="116">
        <v>75</v>
      </c>
      <c r="X80" s="116">
        <v>104</v>
      </c>
      <c r="Y80" s="116">
        <v>90</v>
      </c>
      <c r="Z80" s="116">
        <v>109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6" t="str">
        <f>S1</f>
        <v>Croydon</v>
      </c>
      <c r="D83" s="146"/>
      <c r="E83" s="146"/>
      <c r="F83" s="146"/>
      <c r="G83" s="146"/>
      <c r="H83" s="49"/>
      <c r="I83" s="49"/>
      <c r="J83" s="147" t="str">
        <f>'State data for spotlight'!A1</f>
        <v>Queensland</v>
      </c>
      <c r="K83" s="147"/>
      <c r="L83" s="147"/>
      <c r="M83" s="147"/>
      <c r="N83" s="147"/>
      <c r="O83" s="147"/>
      <c r="S83" s="119" t="s">
        <v>57</v>
      </c>
      <c r="T83" s="119"/>
      <c r="U83" s="116"/>
      <c r="V83" s="116">
        <v>0</v>
      </c>
      <c r="W83" s="116">
        <v>8</v>
      </c>
      <c r="X83" s="116">
        <v>6</v>
      </c>
      <c r="Y83" s="116">
        <v>11</v>
      </c>
      <c r="Z83" s="116">
        <v>9</v>
      </c>
      <c r="AD83" s="121"/>
    </row>
    <row r="84" spans="1:30" ht="15" customHeight="1" x14ac:dyDescent="0.25">
      <c r="A84" s="48"/>
      <c r="B84" s="48"/>
      <c r="C84" s="50"/>
      <c r="D84" s="141" t="s">
        <v>0</v>
      </c>
      <c r="E84" s="141"/>
      <c r="F84" s="141" t="s">
        <v>202</v>
      </c>
      <c r="G84" s="141"/>
      <c r="H84" s="50"/>
      <c r="I84" s="50"/>
      <c r="J84" s="50"/>
      <c r="K84" s="50"/>
      <c r="L84" s="141" t="s">
        <v>0</v>
      </c>
      <c r="M84" s="141"/>
      <c r="N84" s="141" t="s">
        <v>202</v>
      </c>
      <c r="O84" s="141"/>
      <c r="S84" s="119" t="s">
        <v>58</v>
      </c>
      <c r="T84" s="119"/>
      <c r="U84" s="116"/>
      <c r="V84" s="116">
        <v>0</v>
      </c>
      <c r="W84" s="116">
        <v>0</v>
      </c>
      <c r="X84" s="116">
        <v>0</v>
      </c>
      <c r="Y84" s="116">
        <v>5</v>
      </c>
      <c r="Z84" s="116">
        <v>3</v>
      </c>
    </row>
    <row r="85" spans="1:30" ht="15" customHeight="1" x14ac:dyDescent="0.25">
      <c r="A85" s="48"/>
      <c r="B85" s="48"/>
      <c r="C85" s="62" t="s">
        <v>1</v>
      </c>
      <c r="D85" s="141" t="s">
        <v>2</v>
      </c>
      <c r="E85" s="141"/>
      <c r="F85" s="141" t="str">
        <f>"since "&amp;$V$2</f>
        <v>since 2015-16</v>
      </c>
      <c r="G85" s="141"/>
      <c r="H85" s="50"/>
      <c r="I85" s="50"/>
      <c r="J85" s="50"/>
      <c r="K85" s="62" t="s">
        <v>1</v>
      </c>
      <c r="L85" s="141" t="s">
        <v>2</v>
      </c>
      <c r="M85" s="141"/>
      <c r="N85" s="141" t="str">
        <f>"since "&amp;$V$2</f>
        <v>since 2015-16</v>
      </c>
      <c r="O85" s="141"/>
      <c r="S85" s="119" t="s">
        <v>197</v>
      </c>
      <c r="T85" s="119"/>
      <c r="U85" s="116"/>
      <c r="V85" s="116">
        <v>5</v>
      </c>
      <c r="W85" s="116">
        <v>0</v>
      </c>
      <c r="X85" s="116">
        <v>8</v>
      </c>
      <c r="Y85" s="116">
        <v>5</v>
      </c>
      <c r="Z85" s="116">
        <v>6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239</v>
      </c>
      <c r="D86" s="100">
        <f t="shared" ref="D86:D91" si="4">AD4</f>
        <v>0.14354066985645941</v>
      </c>
      <c r="E86" s="101">
        <f t="shared" ref="E86:E91" si="5">AD4</f>
        <v>0.14354066985645941</v>
      </c>
      <c r="F86" s="100">
        <f t="shared" ref="F86:F91" si="6">AF4</f>
        <v>0.79699248120300759</v>
      </c>
      <c r="G86" s="101">
        <f t="shared" ref="G86:G91" si="7">AF4</f>
        <v>0.79699248120300759</v>
      </c>
      <c r="H86" s="61"/>
      <c r="I86" s="61"/>
      <c r="J86" s="142" t="str">
        <f>'State data for spotlight'!J4</f>
        <v>4,043,913</v>
      </c>
      <c r="K86" s="142"/>
      <c r="L86" s="100">
        <f>'State data for spotlight'!L4</f>
        <v>-5.435055282670076E-3</v>
      </c>
      <c r="M86" s="101">
        <f>'State data for spotlight'!L4</f>
        <v>-5.435055282670076E-3</v>
      </c>
      <c r="N86" s="100">
        <f>'State data for spotlight'!N4</f>
        <v>7.968076645100175E-2</v>
      </c>
      <c r="O86" s="101">
        <f>'State data for spotlight'!N4</f>
        <v>7.968076645100175E-2</v>
      </c>
      <c r="S86" s="119" t="s">
        <v>198</v>
      </c>
      <c r="T86" s="119"/>
      <c r="U86" s="116"/>
      <c r="V86" s="116">
        <v>5</v>
      </c>
      <c r="W86" s="116">
        <v>3</v>
      </c>
      <c r="X86" s="116">
        <v>0</v>
      </c>
      <c r="Y86" s="116">
        <v>0</v>
      </c>
      <c r="Z86" s="116">
        <v>3</v>
      </c>
    </row>
    <row r="87" spans="1:30" ht="15" customHeight="1" x14ac:dyDescent="0.25">
      <c r="A87" s="102" t="s">
        <v>4</v>
      </c>
      <c r="B87" s="51"/>
      <c r="C87" s="61" t="str">
        <f t="shared" si="3"/>
        <v>131</v>
      </c>
      <c r="D87" s="100">
        <f t="shared" si="4"/>
        <v>9.1666666666666563E-2</v>
      </c>
      <c r="E87" s="101">
        <f t="shared" si="5"/>
        <v>9.1666666666666563E-2</v>
      </c>
      <c r="F87" s="100">
        <f t="shared" si="6"/>
        <v>0.61728395061728403</v>
      </c>
      <c r="G87" s="101">
        <f t="shared" si="7"/>
        <v>0.61728395061728403</v>
      </c>
      <c r="H87" s="61"/>
      <c r="I87" s="61"/>
      <c r="J87" s="142" t="str">
        <f>'State data for spotlight'!J5</f>
        <v>2,078,086</v>
      </c>
      <c r="K87" s="142"/>
      <c r="L87" s="100">
        <f>'State data for spotlight'!L5</f>
        <v>-9.7722570444783718E-3</v>
      </c>
      <c r="M87" s="101">
        <f>'State data for spotlight'!L5</f>
        <v>-9.7722570444783718E-3</v>
      </c>
      <c r="N87" s="100">
        <f>'State data for spotlight'!N5</f>
        <v>6.0267974446456485E-2</v>
      </c>
      <c r="O87" s="101">
        <f>'State data for spotlight'!N5</f>
        <v>6.0267974446456485E-2</v>
      </c>
      <c r="S87" s="119" t="s">
        <v>199</v>
      </c>
      <c r="T87" s="119"/>
      <c r="U87" s="116"/>
      <c r="V87" s="116">
        <v>0</v>
      </c>
      <c r="W87" s="116">
        <v>5</v>
      </c>
      <c r="X87" s="116">
        <v>0</v>
      </c>
      <c r="Y87" s="116">
        <v>0</v>
      </c>
      <c r="Z87" s="116">
        <v>0</v>
      </c>
    </row>
    <row r="88" spans="1:30" ht="15" customHeight="1" x14ac:dyDescent="0.25">
      <c r="A88" s="102" t="s">
        <v>5</v>
      </c>
      <c r="B88" s="51"/>
      <c r="C88" s="61" t="str">
        <f t="shared" si="3"/>
        <v>110</v>
      </c>
      <c r="D88" s="100">
        <f t="shared" si="4"/>
        <v>0.22222222222222232</v>
      </c>
      <c r="E88" s="101">
        <f t="shared" si="5"/>
        <v>0.22222222222222232</v>
      </c>
      <c r="F88" s="100">
        <f t="shared" si="6"/>
        <v>1</v>
      </c>
      <c r="G88" s="101">
        <f t="shared" si="7"/>
        <v>1</v>
      </c>
      <c r="H88" s="61"/>
      <c r="I88" s="61"/>
      <c r="J88" s="142" t="str">
        <f>'State data for spotlight'!J6</f>
        <v>1,965,825</v>
      </c>
      <c r="K88" s="142"/>
      <c r="L88" s="100">
        <f>'State data for spotlight'!L6</f>
        <v>-8.0765919120229235E-4</v>
      </c>
      <c r="M88" s="101">
        <f>'State data for spotlight'!L6</f>
        <v>-8.0765919120229235E-4</v>
      </c>
      <c r="N88" s="100">
        <f>'State data for spotlight'!N6</f>
        <v>0.10099473592536312</v>
      </c>
      <c r="O88" s="101">
        <f>'State data for spotlight'!N6</f>
        <v>0.10099473592536312</v>
      </c>
      <c r="S88" s="119" t="s">
        <v>200</v>
      </c>
      <c r="T88" s="119"/>
      <c r="U88" s="116"/>
      <c r="V88" s="116">
        <v>0</v>
      </c>
      <c r="W88" s="116">
        <v>4</v>
      </c>
      <c r="X88" s="116">
        <v>0</v>
      </c>
      <c r="Y88" s="116">
        <v>0</v>
      </c>
      <c r="Z88" s="116">
        <v>0</v>
      </c>
    </row>
    <row r="89" spans="1:30" ht="15" customHeight="1" x14ac:dyDescent="0.25">
      <c r="A89" s="51" t="s">
        <v>6</v>
      </c>
      <c r="B89" s="51"/>
      <c r="C89" s="61" t="str">
        <f t="shared" si="3"/>
        <v>151</v>
      </c>
      <c r="D89" s="100">
        <f t="shared" si="4"/>
        <v>0.19841269841269837</v>
      </c>
      <c r="E89" s="101">
        <f t="shared" si="5"/>
        <v>0.19841269841269837</v>
      </c>
      <c r="F89" s="100">
        <f t="shared" si="6"/>
        <v>0.69662921348314599</v>
      </c>
      <c r="G89" s="101">
        <f t="shared" si="7"/>
        <v>0.69662921348314599</v>
      </c>
      <c r="H89" s="61"/>
      <c r="I89" s="61"/>
      <c r="J89" s="142" t="str">
        <f>'State data for spotlight'!J7</f>
        <v>2,876,116</v>
      </c>
      <c r="K89" s="142"/>
      <c r="L89" s="100">
        <f>'State data for spotlight'!L7</f>
        <v>1.3469152455414024E-2</v>
      </c>
      <c r="M89" s="101">
        <f>'State data for spotlight'!L7</f>
        <v>1.3469152455414024E-2</v>
      </c>
      <c r="N89" s="100">
        <f>'State data for spotlight'!N7</f>
        <v>8.3508134271230716E-2</v>
      </c>
      <c r="O89" s="101">
        <f>'State data for spotlight'!N7</f>
        <v>8.3508134271230716E-2</v>
      </c>
      <c r="S89" s="119" t="s">
        <v>201</v>
      </c>
      <c r="T89" s="119"/>
      <c r="U89" s="116"/>
      <c r="V89" s="116">
        <v>11</v>
      </c>
      <c r="W89" s="116">
        <v>12</v>
      </c>
      <c r="X89" s="116">
        <v>12</v>
      </c>
      <c r="Y89" s="116">
        <v>10</v>
      </c>
      <c r="Z89" s="116">
        <v>18</v>
      </c>
    </row>
    <row r="90" spans="1:30" ht="15" customHeight="1" x14ac:dyDescent="0.25">
      <c r="A90" s="51" t="s">
        <v>100</v>
      </c>
      <c r="B90" s="51"/>
      <c r="C90" s="61" t="str">
        <f t="shared" si="3"/>
        <v>$38,622</v>
      </c>
      <c r="D90" s="100">
        <f t="shared" si="4"/>
        <v>0.17841767227570227</v>
      </c>
      <c r="E90" s="101">
        <f t="shared" si="5"/>
        <v>0.17841767227570227</v>
      </c>
      <c r="F90" s="100">
        <f t="shared" si="6"/>
        <v>0.29809014088672803</v>
      </c>
      <c r="G90" s="101">
        <f t="shared" si="7"/>
        <v>0.29809014088672803</v>
      </c>
      <c r="H90" s="61"/>
      <c r="I90" s="61"/>
      <c r="J90" s="61"/>
      <c r="K90" s="61" t="str">
        <f>'State data for spotlight'!J8</f>
        <v>$45,226</v>
      </c>
      <c r="L90" s="100">
        <f>'State data for spotlight'!L8</f>
        <v>1.6409018426646327E-3</v>
      </c>
      <c r="M90" s="101">
        <f>'State data for spotlight'!L8</f>
        <v>1.6409018426646327E-3</v>
      </c>
      <c r="N90" s="100">
        <f>'State data for spotlight'!N8</f>
        <v>6.7653739613496189E-2</v>
      </c>
      <c r="O90" s="101">
        <f>'State data for spotlight'!N8</f>
        <v>6.7653739613496189E-2</v>
      </c>
      <c r="S90" s="119" t="s">
        <v>59</v>
      </c>
      <c r="T90" s="119"/>
      <c r="U90" s="116"/>
      <c r="V90" s="116">
        <v>12</v>
      </c>
      <c r="W90" s="116">
        <v>12</v>
      </c>
      <c r="X90" s="116">
        <v>24</v>
      </c>
      <c r="Y90" s="116">
        <v>24</v>
      </c>
      <c r="Z90" s="116">
        <v>15</v>
      </c>
    </row>
    <row r="91" spans="1:30" ht="15" customHeight="1" x14ac:dyDescent="0.25">
      <c r="A91" s="51" t="s">
        <v>7</v>
      </c>
      <c r="B91" s="51"/>
      <c r="C91" s="61" t="str">
        <f t="shared" si="3"/>
        <v>$7.3 mil</v>
      </c>
      <c r="D91" s="100">
        <f t="shared" si="4"/>
        <v>0.42518416768675293</v>
      </c>
      <c r="E91" s="101">
        <f t="shared" si="5"/>
        <v>0.42518416768675293</v>
      </c>
      <c r="F91" s="100">
        <f t="shared" si="6"/>
        <v>0.94763730576867866</v>
      </c>
      <c r="G91" s="101">
        <f t="shared" si="7"/>
        <v>0.94763730576867866</v>
      </c>
      <c r="H91" s="61"/>
      <c r="I91" s="61"/>
      <c r="J91" s="61"/>
      <c r="K91" s="61" t="str">
        <f>'State data for spotlight'!J9</f>
        <v>$174.8 bil</v>
      </c>
      <c r="L91" s="100">
        <f>'State data for spotlight'!L9</f>
        <v>4.1540468779463158E-2</v>
      </c>
      <c r="M91" s="101">
        <f>'State data for spotlight'!L9</f>
        <v>4.1540468779463158E-2</v>
      </c>
      <c r="N91" s="100">
        <f>'State data for spotlight'!N9</f>
        <v>0.18082674757676354</v>
      </c>
      <c r="O91" s="101">
        <f>'State data for spotlight'!N9</f>
        <v>0.18082674757676354</v>
      </c>
      <c r="S91" s="122" t="s">
        <v>54</v>
      </c>
      <c r="T91" s="122"/>
      <c r="U91" s="116"/>
      <c r="V91" s="116">
        <v>54</v>
      </c>
      <c r="W91" s="116">
        <v>50</v>
      </c>
      <c r="X91" s="116">
        <v>77</v>
      </c>
      <c r="Y91" s="116">
        <v>68</v>
      </c>
      <c r="Z91" s="116">
        <v>86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203</v>
      </c>
      <c r="S93" s="119" t="s">
        <v>57</v>
      </c>
      <c r="T93" s="119"/>
      <c r="U93" s="116"/>
      <c r="V93" s="116">
        <v>2</v>
      </c>
      <c r="W93" s="116">
        <v>0</v>
      </c>
      <c r="X93" s="116">
        <v>3</v>
      </c>
      <c r="Y93" s="116">
        <v>4</v>
      </c>
      <c r="Z93" s="116">
        <v>12</v>
      </c>
    </row>
    <row r="94" spans="1:30" ht="15" customHeight="1" x14ac:dyDescent="0.25">
      <c r="A94" s="60" t="s">
        <v>204</v>
      </c>
      <c r="S94" s="119" t="s">
        <v>58</v>
      </c>
      <c r="T94" s="119"/>
      <c r="U94" s="116"/>
      <c r="V94" s="116">
        <v>0</v>
      </c>
      <c r="W94" s="116">
        <v>0</v>
      </c>
      <c r="X94" s="116">
        <v>0</v>
      </c>
      <c r="Y94" s="116">
        <v>6</v>
      </c>
      <c r="Z94" s="116">
        <v>3</v>
      </c>
    </row>
    <row r="95" spans="1:30" ht="15" customHeight="1" x14ac:dyDescent="0.25">
      <c r="A95" s="138" t="s">
        <v>287</v>
      </c>
      <c r="S95" s="119" t="s">
        <v>197</v>
      </c>
      <c r="T95" s="119"/>
      <c r="U95" s="116"/>
      <c r="V95" s="116">
        <v>0</v>
      </c>
      <c r="W95" s="116">
        <v>0</v>
      </c>
      <c r="X95" s="116">
        <v>0</v>
      </c>
      <c r="Y95" s="116">
        <v>0</v>
      </c>
      <c r="Z95" s="116">
        <v>0</v>
      </c>
    </row>
    <row r="96" spans="1:30" ht="15" customHeight="1" x14ac:dyDescent="0.25">
      <c r="A96" s="19" t="s">
        <v>278</v>
      </c>
      <c r="S96" s="119" t="s">
        <v>198</v>
      </c>
      <c r="T96" s="119"/>
      <c r="U96" s="116"/>
      <c r="V96" s="116">
        <v>9</v>
      </c>
      <c r="W96" s="116">
        <v>7</v>
      </c>
      <c r="X96" s="116">
        <v>12</v>
      </c>
      <c r="Y96" s="116">
        <v>15</v>
      </c>
      <c r="Z96" s="116">
        <v>13</v>
      </c>
    </row>
    <row r="97" spans="1:32" ht="15" customHeight="1" x14ac:dyDescent="0.25">
      <c r="S97" s="119" t="s">
        <v>199</v>
      </c>
      <c r="T97" s="119"/>
      <c r="U97" s="116"/>
      <c r="V97" s="116">
        <v>6</v>
      </c>
      <c r="W97" s="116">
        <v>10</v>
      </c>
      <c r="X97" s="116">
        <v>9</v>
      </c>
      <c r="Y97" s="116">
        <v>12</v>
      </c>
      <c r="Z97" s="116">
        <v>11</v>
      </c>
    </row>
    <row r="98" spans="1:32" ht="15" customHeight="1" x14ac:dyDescent="0.25">
      <c r="S98" s="119" t="s">
        <v>200</v>
      </c>
      <c r="T98" s="119"/>
      <c r="U98" s="116"/>
      <c r="V98" s="116">
        <v>0</v>
      </c>
      <c r="W98" s="116">
        <v>0</v>
      </c>
      <c r="X98" s="116">
        <v>0</v>
      </c>
      <c r="Y98" s="116">
        <v>0</v>
      </c>
      <c r="Z98" s="116">
        <v>0</v>
      </c>
    </row>
    <row r="99" spans="1:32" ht="15" customHeight="1" x14ac:dyDescent="0.25">
      <c r="S99" s="119" t="s">
        <v>201</v>
      </c>
      <c r="T99" s="119"/>
      <c r="U99" s="116"/>
      <c r="V99" s="116">
        <v>0</v>
      </c>
      <c r="W99" s="116">
        <v>0</v>
      </c>
      <c r="X99" s="116">
        <v>0</v>
      </c>
      <c r="Y99" s="116">
        <v>0</v>
      </c>
      <c r="Z99" s="116">
        <v>0</v>
      </c>
    </row>
    <row r="100" spans="1:32" ht="15" customHeight="1" x14ac:dyDescent="0.25">
      <c r="S100" s="119" t="s">
        <v>59</v>
      </c>
      <c r="T100" s="119"/>
      <c r="U100" s="116"/>
      <c r="V100" s="116">
        <v>9</v>
      </c>
      <c r="W100" s="116">
        <v>12</v>
      </c>
      <c r="X100" s="116">
        <v>8</v>
      </c>
      <c r="Y100" s="116">
        <v>13</v>
      </c>
      <c r="Z100" s="116">
        <v>18</v>
      </c>
    </row>
    <row r="101" spans="1:32" x14ac:dyDescent="0.25">
      <c r="A101" s="20"/>
      <c r="S101" s="122" t="s">
        <v>54</v>
      </c>
      <c r="T101" s="122"/>
      <c r="U101" s="116"/>
      <c r="V101" s="116">
        <v>41</v>
      </c>
      <c r="W101" s="116">
        <v>47</v>
      </c>
      <c r="X101" s="116">
        <v>65</v>
      </c>
      <c r="Y101" s="116">
        <v>59</v>
      </c>
      <c r="Z101" s="116">
        <v>69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205</v>
      </c>
      <c r="Z103" s="110" t="s">
        <v>282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77</v>
      </c>
      <c r="W104" s="116">
        <v>81</v>
      </c>
      <c r="X104" s="116">
        <v>105</v>
      </c>
      <c r="Y104" s="116">
        <v>109</v>
      </c>
      <c r="Z104" s="116">
        <v>125</v>
      </c>
      <c r="AB104" s="113" t="str">
        <f>TEXT(Z104,"###,###")</f>
        <v>125</v>
      </c>
      <c r="AD104" s="134">
        <f>Z104/($Z$4)*100</f>
        <v>52.30125523012552</v>
      </c>
      <c r="AF104" s="113"/>
    </row>
    <row r="105" spans="1:32" x14ac:dyDescent="0.25">
      <c r="S105" s="119" t="s">
        <v>18</v>
      </c>
      <c r="T105" s="119"/>
      <c r="U105" s="116"/>
      <c r="V105" s="116">
        <v>25</v>
      </c>
      <c r="W105" s="116">
        <v>54</v>
      </c>
      <c r="X105" s="116">
        <v>75</v>
      </c>
      <c r="Y105" s="116">
        <v>75</v>
      </c>
      <c r="Z105" s="116">
        <v>78</v>
      </c>
      <c r="AB105" s="113" t="str">
        <f>TEXT(Z105,"###,###")</f>
        <v>78</v>
      </c>
      <c r="AD105" s="134">
        <f>Z105/($Z$4)*100</f>
        <v>32.635983263598327</v>
      </c>
      <c r="AF105" s="113"/>
    </row>
    <row r="106" spans="1:32" x14ac:dyDescent="0.25">
      <c r="S106" s="122" t="s">
        <v>54</v>
      </c>
      <c r="T106" s="122"/>
      <c r="U106" s="124"/>
      <c r="V106" s="124">
        <v>102</v>
      </c>
      <c r="W106" s="124">
        <v>135</v>
      </c>
      <c r="X106" s="124">
        <v>180</v>
      </c>
      <c r="Y106" s="124">
        <v>184</v>
      </c>
      <c r="Z106" s="124">
        <v>203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35</v>
      </c>
      <c r="W108" s="116">
        <v>13</v>
      </c>
      <c r="X108" s="116">
        <v>40</v>
      </c>
      <c r="Y108" s="116">
        <v>31</v>
      </c>
      <c r="Z108" s="116">
        <v>22</v>
      </c>
      <c r="AB108" s="113" t="str">
        <f>TEXT(Z108,"###,###")</f>
        <v>22</v>
      </c>
      <c r="AD108" s="134">
        <f>Z108/($Z$4)*100</f>
        <v>9.2050209205020916</v>
      </c>
      <c r="AF108" s="113"/>
    </row>
    <row r="109" spans="1:32" x14ac:dyDescent="0.25">
      <c r="S109" s="119" t="s">
        <v>21</v>
      </c>
      <c r="T109" s="119"/>
      <c r="U109" s="116"/>
      <c r="V109" s="116">
        <v>30</v>
      </c>
      <c r="W109" s="116">
        <v>35</v>
      </c>
      <c r="X109" s="116">
        <v>35</v>
      </c>
      <c r="Y109" s="116">
        <v>48</v>
      </c>
      <c r="Z109" s="116">
        <v>56</v>
      </c>
      <c r="AB109" s="113" t="str">
        <f>TEXT(Z109,"###,###")</f>
        <v>56</v>
      </c>
      <c r="AD109" s="134">
        <f>Z109/($Z$4)*100</f>
        <v>23.430962343096233</v>
      </c>
      <c r="AF109" s="113"/>
    </row>
    <row r="110" spans="1:32" x14ac:dyDescent="0.25">
      <c r="S110" s="119" t="s">
        <v>22</v>
      </c>
      <c r="T110" s="119"/>
      <c r="U110" s="116"/>
      <c r="V110" s="116">
        <v>10</v>
      </c>
      <c r="W110" s="116">
        <v>62</v>
      </c>
      <c r="X110" s="116">
        <v>76</v>
      </c>
      <c r="Y110" s="116">
        <v>70</v>
      </c>
      <c r="Z110" s="116">
        <v>86</v>
      </c>
      <c r="AB110" s="113" t="str">
        <f>TEXT(Z110,"###,###")</f>
        <v>86</v>
      </c>
      <c r="AD110" s="134">
        <f>Z110/($Z$4)*100</f>
        <v>35.98326359832636</v>
      </c>
      <c r="AF110" s="113"/>
    </row>
    <row r="111" spans="1:32" x14ac:dyDescent="0.25">
      <c r="S111" s="119" t="s">
        <v>23</v>
      </c>
      <c r="T111" s="119"/>
      <c r="U111" s="116"/>
      <c r="V111" s="116">
        <v>22</v>
      </c>
      <c r="W111" s="116">
        <v>25</v>
      </c>
      <c r="X111" s="116">
        <v>32</v>
      </c>
      <c r="Y111" s="116">
        <v>45</v>
      </c>
      <c r="Z111" s="116">
        <v>33</v>
      </c>
      <c r="AB111" s="113" t="str">
        <f>TEXT(Z111,"###,###")</f>
        <v>33</v>
      </c>
      <c r="AD111" s="134">
        <f>Z111/($Z$4)*100</f>
        <v>13.807531380753138</v>
      </c>
      <c r="AF111" s="113"/>
    </row>
    <row r="112" spans="1:32" x14ac:dyDescent="0.25">
      <c r="S112" s="122" t="s">
        <v>54</v>
      </c>
      <c r="T112" s="122"/>
      <c r="U112" s="116"/>
      <c r="V112" s="116">
        <v>130</v>
      </c>
      <c r="W112" s="116">
        <v>148</v>
      </c>
      <c r="X112" s="116">
        <v>213</v>
      </c>
      <c r="Y112" s="116">
        <v>211</v>
      </c>
      <c r="Z112" s="116">
        <v>238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43.1</v>
      </c>
      <c r="W118" s="135">
        <v>40.409999999999997</v>
      </c>
      <c r="X118" s="135">
        <v>40.880000000000003</v>
      </c>
      <c r="Y118" s="135">
        <v>40.869999999999997</v>
      </c>
      <c r="Z118" s="135">
        <v>41.3</v>
      </c>
      <c r="AB118" s="113" t="str">
        <f>TEXT(Z118,"##.0")</f>
        <v>41.3</v>
      </c>
    </row>
    <row r="120" spans="19:32" x14ac:dyDescent="0.25">
      <c r="S120" s="105" t="s">
        <v>102</v>
      </c>
      <c r="T120" s="116"/>
      <c r="U120" s="116"/>
      <c r="V120" s="116">
        <v>68</v>
      </c>
      <c r="W120" s="116">
        <v>78</v>
      </c>
      <c r="X120" s="116">
        <v>95</v>
      </c>
      <c r="Y120" s="116">
        <v>99</v>
      </c>
      <c r="Z120" s="116">
        <v>113</v>
      </c>
      <c r="AB120" s="113" t="str">
        <f>TEXT(Z120,"###,###")</f>
        <v>113</v>
      </c>
    </row>
    <row r="121" spans="19:32" x14ac:dyDescent="0.25">
      <c r="S121" s="105" t="s">
        <v>103</v>
      </c>
      <c r="T121" s="116"/>
      <c r="U121" s="116"/>
      <c r="V121" s="116">
        <v>13</v>
      </c>
      <c r="W121" s="116">
        <v>7</v>
      </c>
      <c r="X121" s="116">
        <v>24</v>
      </c>
      <c r="Y121" s="116">
        <v>7</v>
      </c>
      <c r="Z121" s="116">
        <v>12</v>
      </c>
      <c r="AB121" s="113" t="str">
        <f>TEXT(Z121,"###,###")</f>
        <v>12</v>
      </c>
    </row>
    <row r="122" spans="19:32" x14ac:dyDescent="0.25">
      <c r="S122" s="105" t="s">
        <v>104</v>
      </c>
      <c r="T122" s="116"/>
      <c r="U122" s="116"/>
      <c r="V122" s="116">
        <v>9</v>
      </c>
      <c r="W122" s="116">
        <v>12</v>
      </c>
      <c r="X122" s="116">
        <v>20</v>
      </c>
      <c r="Y122" s="116">
        <v>20</v>
      </c>
      <c r="Z122" s="116">
        <v>27</v>
      </c>
      <c r="AB122" s="113" t="str">
        <f>TEXT(Z122,"###,###")</f>
        <v>27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77</v>
      </c>
      <c r="W124" s="116">
        <v>90</v>
      </c>
      <c r="X124" s="116">
        <v>115</v>
      </c>
      <c r="Y124" s="116">
        <v>119</v>
      </c>
      <c r="Z124" s="116">
        <v>140</v>
      </c>
      <c r="AB124" s="113" t="str">
        <f>TEXT(Z124,"###,###")</f>
        <v>140</v>
      </c>
      <c r="AD124" s="131">
        <f>Z124/$Z$7*100</f>
        <v>92.715231788079464</v>
      </c>
    </row>
    <row r="125" spans="19:32" x14ac:dyDescent="0.25">
      <c r="S125" s="105" t="s">
        <v>106</v>
      </c>
      <c r="T125" s="116"/>
      <c r="U125" s="116"/>
      <c r="V125" s="116">
        <v>22</v>
      </c>
      <c r="W125" s="116">
        <v>19</v>
      </c>
      <c r="X125" s="116">
        <v>44</v>
      </c>
      <c r="Y125" s="116">
        <v>27</v>
      </c>
      <c r="Z125" s="116">
        <v>39</v>
      </c>
      <c r="AB125" s="113" t="str">
        <f>TEXT(Z125,"###,###")</f>
        <v>39</v>
      </c>
      <c r="AD125" s="131">
        <f>Z125/$Z$7*100</f>
        <v>25.827814569536422</v>
      </c>
    </row>
    <row r="127" spans="19:32" x14ac:dyDescent="0.25">
      <c r="S127" s="105" t="s">
        <v>107</v>
      </c>
      <c r="T127" s="116"/>
      <c r="U127" s="116"/>
      <c r="V127" s="116">
        <v>50</v>
      </c>
      <c r="W127" s="116">
        <v>50</v>
      </c>
      <c r="X127" s="116">
        <v>76</v>
      </c>
      <c r="Y127" s="116">
        <v>69</v>
      </c>
      <c r="Z127" s="116">
        <v>87</v>
      </c>
      <c r="AB127" s="113" t="str">
        <f>TEXT(Z127,"###,###")</f>
        <v>87</v>
      </c>
      <c r="AD127" s="131">
        <f>Z127/$Z$7*100</f>
        <v>57.615894039735096</v>
      </c>
    </row>
    <row r="128" spans="19:32" x14ac:dyDescent="0.25">
      <c r="S128" s="105" t="s">
        <v>108</v>
      </c>
      <c r="T128" s="116"/>
      <c r="U128" s="116"/>
      <c r="V128" s="116">
        <v>41</v>
      </c>
      <c r="W128" s="116">
        <v>47</v>
      </c>
      <c r="X128" s="116">
        <v>59</v>
      </c>
      <c r="Y128" s="116">
        <v>56</v>
      </c>
      <c r="Z128" s="116">
        <v>68</v>
      </c>
      <c r="AB128" s="113" t="str">
        <f>TEXT(Z128,"###,###")</f>
        <v>68</v>
      </c>
      <c r="AD128" s="131">
        <f>Z128/$Z$7*100</f>
        <v>45.033112582781456</v>
      </c>
    </row>
    <row r="130" spans="19:20" x14ac:dyDescent="0.25">
      <c r="S130" s="105" t="s">
        <v>283</v>
      </c>
      <c r="T130" s="131">
        <v>74.83443708609272</v>
      </c>
    </row>
    <row r="131" spans="19:20" x14ac:dyDescent="0.25">
      <c r="S131" s="105" t="s">
        <v>284</v>
      </c>
      <c r="T131" s="131">
        <v>7.9470198675496695</v>
      </c>
    </row>
    <row r="132" spans="19:20" x14ac:dyDescent="0.25">
      <c r="S132" s="105" t="s">
        <v>285</v>
      </c>
      <c r="T132" s="131">
        <v>17.880794701986755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8A49E529-701A-4CB0-9E82-C109532DE87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45AD4D1E-D6DA-41D9-8324-9A8D2175E38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D0443B39-E4FA-4AB5-85E5-DF73A079589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143E5AF3-9722-4BD7-BC7C-5952123C54F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FD1BF7-3603-4A44-B486-9C2D4DA89ADC}">
  <sheetPr codeName="Sheet86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132</v>
      </c>
      <c r="T1" s="103"/>
      <c r="U1" s="103"/>
      <c r="V1" s="103"/>
      <c r="W1" s="103"/>
      <c r="X1" s="103"/>
      <c r="Y1" s="104" t="s">
        <v>225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205</v>
      </c>
      <c r="Z2" s="107" t="s">
        <v>282</v>
      </c>
      <c r="AB2" s="143" t="str">
        <f>$Z$2</f>
        <v>2019-20</v>
      </c>
      <c r="AC2" s="143"/>
      <c r="AD2" s="143"/>
      <c r="AE2" s="143"/>
      <c r="AF2" s="143"/>
    </row>
    <row r="3" spans="1:32" ht="15" customHeight="1" x14ac:dyDescent="0.25">
      <c r="A3" s="64" t="s">
        <v>281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132</v>
      </c>
      <c r="Y3" s="109" t="s">
        <v>225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9.22 Diamantina, Queensland,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173</v>
      </c>
      <c r="W4" s="112">
        <v>293</v>
      </c>
      <c r="X4" s="112">
        <v>311</v>
      </c>
      <c r="Y4" s="112">
        <v>309</v>
      </c>
      <c r="Z4" s="112">
        <v>330</v>
      </c>
      <c r="AB4" s="113" t="str">
        <f>TEXT(Z4,"###,###")</f>
        <v>330</v>
      </c>
      <c r="AD4" s="114">
        <f>Z4/Y4-1</f>
        <v>6.7961165048543659E-2</v>
      </c>
      <c r="AF4" s="114">
        <f>Z4/V4-1</f>
        <v>0.90751445086705207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95</v>
      </c>
      <c r="W5" s="112">
        <v>164</v>
      </c>
      <c r="X5" s="112">
        <v>172</v>
      </c>
      <c r="Y5" s="112">
        <v>152</v>
      </c>
      <c r="Z5" s="112">
        <v>184</v>
      </c>
      <c r="AB5" s="113" t="str">
        <f>TEXT(Z5,"###,###")</f>
        <v>184</v>
      </c>
      <c r="AD5" s="114">
        <f t="shared" ref="AD5:AD9" si="0">Z5/Y5-1</f>
        <v>0.21052631578947367</v>
      </c>
      <c r="AF5" s="114">
        <f t="shared" ref="AF5:AF9" si="1">Z5/V5-1</f>
        <v>0.93684210526315792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79</v>
      </c>
      <c r="W6" s="112">
        <v>129</v>
      </c>
      <c r="X6" s="112">
        <v>138</v>
      </c>
      <c r="Y6" s="112">
        <v>160</v>
      </c>
      <c r="Z6" s="112">
        <v>140</v>
      </c>
      <c r="AB6" s="113" t="str">
        <f>TEXT(Z6,"###,###")</f>
        <v>140</v>
      </c>
      <c r="AD6" s="114">
        <f t="shared" si="0"/>
        <v>-0.125</v>
      </c>
      <c r="AF6" s="114">
        <f t="shared" si="1"/>
        <v>0.77215189873417711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127</v>
      </c>
      <c r="W7" s="112">
        <v>174</v>
      </c>
      <c r="X7" s="112">
        <v>190</v>
      </c>
      <c r="Y7" s="112">
        <v>194</v>
      </c>
      <c r="Z7" s="112">
        <v>206</v>
      </c>
      <c r="AB7" s="113" t="str">
        <f>TEXT(Z7,"###,###")</f>
        <v>206</v>
      </c>
      <c r="AD7" s="114">
        <f t="shared" si="0"/>
        <v>6.1855670103092786E-2</v>
      </c>
      <c r="AF7" s="114">
        <f t="shared" si="1"/>
        <v>0.62204724409448819</v>
      </c>
    </row>
    <row r="8" spans="1:32" ht="17.25" customHeight="1" x14ac:dyDescent="0.25">
      <c r="A8" s="68" t="s">
        <v>13</v>
      </c>
      <c r="B8" s="69"/>
      <c r="C8" s="31"/>
      <c r="D8" s="70" t="str">
        <f>AB4</f>
        <v>330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206</v>
      </c>
      <c r="P8" s="71"/>
      <c r="S8" s="111" t="s">
        <v>86</v>
      </c>
      <c r="T8" s="112"/>
      <c r="U8" s="112"/>
      <c r="V8" s="112">
        <v>46604</v>
      </c>
      <c r="W8" s="112">
        <v>40087</v>
      </c>
      <c r="X8" s="112">
        <v>43511.839999999997</v>
      </c>
      <c r="Y8" s="112">
        <v>46013.48</v>
      </c>
      <c r="Z8" s="112">
        <v>46550.25</v>
      </c>
      <c r="AB8" s="113" t="str">
        <f>TEXT(Z8,"$###,###")</f>
        <v>$46,550</v>
      </c>
      <c r="AD8" s="114">
        <f t="shared" si="0"/>
        <v>1.1665494546380772E-2</v>
      </c>
      <c r="AF8" s="114">
        <f t="shared" si="1"/>
        <v>-1.1533344777272525E-3</v>
      </c>
    </row>
    <row r="9" spans="1:32" x14ac:dyDescent="0.25">
      <c r="A9" s="32" t="s">
        <v>15</v>
      </c>
      <c r="B9" s="75"/>
      <c r="C9" s="76"/>
      <c r="D9" s="77">
        <f>AD104</f>
        <v>63.939393939393938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53.398058252427184</v>
      </c>
      <c r="P9" s="78" t="s">
        <v>87</v>
      </c>
      <c r="S9" s="111" t="s">
        <v>7</v>
      </c>
      <c r="T9" s="112"/>
      <c r="U9" s="112"/>
      <c r="V9" s="112">
        <v>7079698</v>
      </c>
      <c r="W9" s="112">
        <v>8982149</v>
      </c>
      <c r="X9" s="112">
        <v>10257806</v>
      </c>
      <c r="Y9" s="112">
        <v>11081951</v>
      </c>
      <c r="Z9" s="112">
        <v>12374688</v>
      </c>
      <c r="AB9" s="113" t="str">
        <f>TEXT(Z9/1000000,"$#,###.0")&amp;" mil"</f>
        <v>$12.4 mil</v>
      </c>
      <c r="AD9" s="114">
        <f t="shared" si="0"/>
        <v>0.11665247391907796</v>
      </c>
      <c r="AF9" s="114">
        <f t="shared" si="1"/>
        <v>0.74791184595727112</v>
      </c>
    </row>
    <row r="10" spans="1:32" x14ac:dyDescent="0.25">
      <c r="A10" s="32" t="s">
        <v>18</v>
      </c>
      <c r="B10" s="75"/>
      <c r="C10" s="76"/>
      <c r="D10" s="77">
        <f>AD105</f>
        <v>31.515151515151512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46.601941747572816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88.834951456310691</v>
      </c>
      <c r="P11" s="78" t="s">
        <v>87</v>
      </c>
      <c r="S11" s="111" t="s">
        <v>30</v>
      </c>
      <c r="T11" s="116"/>
      <c r="U11" s="116"/>
      <c r="V11" s="116">
        <v>151</v>
      </c>
      <c r="W11" s="116">
        <v>264</v>
      </c>
      <c r="X11" s="116">
        <v>286</v>
      </c>
      <c r="Y11" s="116">
        <v>284</v>
      </c>
      <c r="Z11" s="116">
        <v>308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4.8543689320388346</v>
      </c>
      <c r="P12" s="78" t="s">
        <v>87</v>
      </c>
      <c r="S12" s="111" t="s">
        <v>31</v>
      </c>
      <c r="T12" s="116"/>
      <c r="U12" s="116"/>
      <c r="V12" s="116">
        <v>24</v>
      </c>
      <c r="W12" s="116">
        <v>29</v>
      </c>
      <c r="X12" s="116">
        <v>25</v>
      </c>
      <c r="Y12" s="116">
        <v>26</v>
      </c>
      <c r="Z12" s="116">
        <v>20</v>
      </c>
    </row>
    <row r="13" spans="1:32" ht="15" customHeight="1" x14ac:dyDescent="0.25">
      <c r="A13" s="32" t="s">
        <v>20</v>
      </c>
      <c r="B13" s="76"/>
      <c r="C13" s="76"/>
      <c r="D13" s="77">
        <f>AD108</f>
        <v>6.9696969696969706</v>
      </c>
      <c r="E13" s="78" t="s">
        <v>87</v>
      </c>
      <c r="F13" s="26"/>
      <c r="G13" s="144" t="s">
        <v>286</v>
      </c>
      <c r="H13" s="145"/>
      <c r="I13" s="145"/>
      <c r="J13" s="145"/>
      <c r="K13" s="145"/>
      <c r="L13" s="145"/>
      <c r="M13" s="85"/>
      <c r="N13" s="76"/>
      <c r="O13" s="77">
        <f>T132</f>
        <v>4.8543689320388346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18.181818181818183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40.9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50.606060606060609</v>
      </c>
      <c r="E15" s="78" t="s">
        <v>87</v>
      </c>
      <c r="F15" s="26"/>
      <c r="G15" s="35" t="s">
        <v>279</v>
      </c>
      <c r="H15" s="76"/>
      <c r="I15" s="76"/>
      <c r="J15" s="76"/>
      <c r="K15" s="86"/>
      <c r="L15" s="76"/>
      <c r="M15" s="76"/>
      <c r="N15" s="76"/>
      <c r="O15" s="77">
        <f>AB38</f>
        <v>24.019607843137255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79</v>
      </c>
      <c r="Z15" s="116">
        <v>76</v>
      </c>
      <c r="AB15" s="121">
        <f t="shared" ref="AB15:AB34" si="2">IF(Z15="np",0,Z15/$Z$34)</f>
        <v>0.23312883435582821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16.363636363636363</v>
      </c>
      <c r="E16" s="89" t="s">
        <v>87</v>
      </c>
      <c r="F16" s="26"/>
      <c r="G16" s="90" t="s">
        <v>280</v>
      </c>
      <c r="H16" s="37"/>
      <c r="I16" s="37"/>
      <c r="J16" s="37"/>
      <c r="K16" s="38"/>
      <c r="L16" s="37"/>
      <c r="M16" s="37"/>
      <c r="N16" s="37"/>
      <c r="O16" s="88">
        <f>AB37</f>
        <v>75.980392156862735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10</v>
      </c>
      <c r="Z16" s="116">
        <v>16</v>
      </c>
      <c r="AB16" s="121">
        <f t="shared" si="2"/>
        <v>4.9079754601226995E-2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8</v>
      </c>
      <c r="Z17" s="116">
        <v>4</v>
      </c>
      <c r="AB17" s="121">
        <f t="shared" si="2"/>
        <v>1.2269938650306749E-2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0</v>
      </c>
      <c r="Z18" s="116">
        <v>3</v>
      </c>
      <c r="AB18" s="121">
        <f t="shared" si="2"/>
        <v>9.202453987730062E-3</v>
      </c>
    </row>
    <row r="19" spans="1:28" x14ac:dyDescent="0.25">
      <c r="A19" s="67" t="str">
        <f>$S$1&amp;" ("&amp;$V$2&amp;" to "&amp;$Z$2&amp;")"</f>
        <v>Diamantina (2015-16 to 2019-20)</v>
      </c>
      <c r="B19" s="67"/>
      <c r="C19" s="67"/>
      <c r="D19" s="67"/>
      <c r="E19" s="67"/>
      <c r="F19" s="67"/>
      <c r="G19" s="67" t="str">
        <f>$S$1&amp;" ("&amp;$V$2&amp;" to "&amp;$Z$2&amp;")"</f>
        <v>Diamantina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11</v>
      </c>
      <c r="Z19" s="116">
        <v>13</v>
      </c>
      <c r="AB19" s="121">
        <f t="shared" si="2"/>
        <v>3.9877300613496931E-2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5</v>
      </c>
      <c r="Z20" s="116">
        <v>6</v>
      </c>
      <c r="AB20" s="121">
        <f t="shared" si="2"/>
        <v>1.8404907975460124E-2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15</v>
      </c>
      <c r="Z21" s="116">
        <v>18</v>
      </c>
      <c r="AB21" s="121">
        <f t="shared" si="2"/>
        <v>5.5214723926380369E-2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36</v>
      </c>
      <c r="Z22" s="116">
        <v>48</v>
      </c>
      <c r="AB22" s="121">
        <f t="shared" si="2"/>
        <v>0.14723926380368099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4</v>
      </c>
      <c r="Z23" s="116">
        <v>15</v>
      </c>
      <c r="AB23" s="121">
        <f t="shared" si="2"/>
        <v>4.6012269938650305E-2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0</v>
      </c>
      <c r="Z24" s="116">
        <v>0</v>
      </c>
      <c r="AB24" s="121">
        <f t="shared" si="2"/>
        <v>0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0</v>
      </c>
      <c r="Z25" s="116">
        <v>5</v>
      </c>
      <c r="AB25" s="121">
        <f t="shared" si="2"/>
        <v>1.5337423312883436E-2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0</v>
      </c>
      <c r="Z26" s="116">
        <v>0</v>
      </c>
      <c r="AB26" s="121">
        <f t="shared" si="2"/>
        <v>0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5</v>
      </c>
      <c r="Z27" s="116">
        <v>5</v>
      </c>
      <c r="AB27" s="121">
        <f t="shared" si="2"/>
        <v>1.5337423312883436E-2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12</v>
      </c>
      <c r="Z28" s="116">
        <v>13</v>
      </c>
      <c r="AB28" s="121">
        <f t="shared" si="2"/>
        <v>3.9877300613496931E-2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79</v>
      </c>
      <c r="Z29" s="116">
        <v>79</v>
      </c>
      <c r="AB29" s="121">
        <f t="shared" si="2"/>
        <v>0.24233128834355827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18</v>
      </c>
      <c r="Z30" s="116">
        <v>13</v>
      </c>
      <c r="AB30" s="121">
        <f t="shared" si="2"/>
        <v>3.9877300613496931E-2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17</v>
      </c>
      <c r="Z31" s="116">
        <v>7</v>
      </c>
      <c r="AB31" s="121">
        <f t="shared" si="2"/>
        <v>2.1472392638036811E-2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5</v>
      </c>
      <c r="Z32" s="116">
        <v>0</v>
      </c>
      <c r="AB32" s="121">
        <f t="shared" si="2"/>
        <v>0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7</v>
      </c>
      <c r="Z33" s="116">
        <v>0</v>
      </c>
      <c r="AB33" s="121">
        <f t="shared" si="2"/>
        <v>0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310</v>
      </c>
      <c r="Z34" s="124">
        <v>326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155</v>
      </c>
      <c r="AB37" s="136">
        <f>Z37/Z40*100</f>
        <v>75.980392156862735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49</v>
      </c>
      <c r="AB38" s="136">
        <f>Z38/Z40*100</f>
        <v>24.019607843137255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204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0</v>
      </c>
      <c r="Y44" s="116">
        <v>0</v>
      </c>
      <c r="Z44" s="116">
        <v>0</v>
      </c>
    </row>
    <row r="45" spans="19:32" x14ac:dyDescent="0.25">
      <c r="S45" s="119" t="s">
        <v>38</v>
      </c>
      <c r="T45" s="119"/>
      <c r="U45" s="116"/>
      <c r="V45" s="116">
        <v>0</v>
      </c>
      <c r="W45" s="116">
        <v>6</v>
      </c>
      <c r="X45" s="116">
        <v>5</v>
      </c>
      <c r="Y45" s="116">
        <v>8</v>
      </c>
      <c r="Z45" s="116">
        <v>0</v>
      </c>
    </row>
    <row r="46" spans="19:32" x14ac:dyDescent="0.25">
      <c r="S46" s="119" t="s">
        <v>39</v>
      </c>
      <c r="T46" s="119"/>
      <c r="U46" s="116"/>
      <c r="V46" s="116">
        <v>0</v>
      </c>
      <c r="W46" s="116">
        <v>4</v>
      </c>
      <c r="X46" s="116">
        <v>8</v>
      </c>
      <c r="Y46" s="116">
        <v>7</v>
      </c>
      <c r="Z46" s="116">
        <v>14</v>
      </c>
    </row>
    <row r="47" spans="19:32" x14ac:dyDescent="0.25">
      <c r="S47" s="119" t="s">
        <v>40</v>
      </c>
      <c r="T47" s="119"/>
      <c r="U47" s="116"/>
      <c r="V47" s="116">
        <v>12</v>
      </c>
      <c r="W47" s="116">
        <v>19</v>
      </c>
      <c r="X47" s="116">
        <v>19</v>
      </c>
      <c r="Y47" s="116">
        <v>6</v>
      </c>
      <c r="Z47" s="116">
        <v>20</v>
      </c>
    </row>
    <row r="48" spans="19:32" x14ac:dyDescent="0.25">
      <c r="S48" s="119" t="s">
        <v>41</v>
      </c>
      <c r="T48" s="119"/>
      <c r="U48" s="116"/>
      <c r="V48" s="116">
        <v>11</v>
      </c>
      <c r="W48" s="116">
        <v>18</v>
      </c>
      <c r="X48" s="116">
        <v>24</v>
      </c>
      <c r="Y48" s="116">
        <v>23</v>
      </c>
      <c r="Z48" s="116">
        <v>21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11</v>
      </c>
      <c r="W49" s="116">
        <v>19</v>
      </c>
      <c r="X49" s="116">
        <v>5</v>
      </c>
      <c r="Y49" s="116">
        <v>10</v>
      </c>
      <c r="Z49" s="116">
        <v>16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Diamantina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10</v>
      </c>
      <c r="W50" s="116">
        <v>11</v>
      </c>
      <c r="X50" s="116">
        <v>11</v>
      </c>
      <c r="Y50" s="116">
        <v>17</v>
      </c>
      <c r="Z50" s="116">
        <v>7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9</v>
      </c>
      <c r="W51" s="116">
        <v>16</v>
      </c>
      <c r="X51" s="116">
        <v>20</v>
      </c>
      <c r="Y51" s="116">
        <v>16</v>
      </c>
      <c r="Z51" s="116">
        <v>27</v>
      </c>
    </row>
    <row r="52" spans="1:26" ht="15" customHeight="1" x14ac:dyDescent="0.25">
      <c r="S52" s="119" t="s">
        <v>45</v>
      </c>
      <c r="T52" s="119"/>
      <c r="U52" s="116"/>
      <c r="V52" s="116">
        <v>7</v>
      </c>
      <c r="W52" s="116">
        <v>6</v>
      </c>
      <c r="X52" s="116">
        <v>16</v>
      </c>
      <c r="Y52" s="116">
        <v>12</v>
      </c>
      <c r="Z52" s="116">
        <v>16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10</v>
      </c>
      <c r="W53" s="116">
        <v>22</v>
      </c>
      <c r="X53" s="116">
        <v>17</v>
      </c>
      <c r="Y53" s="116">
        <v>15</v>
      </c>
      <c r="Z53" s="116">
        <v>17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10</v>
      </c>
      <c r="W54" s="116">
        <v>11</v>
      </c>
      <c r="X54" s="116">
        <v>19</v>
      </c>
      <c r="Y54" s="116">
        <v>17</v>
      </c>
      <c r="Z54" s="116">
        <v>27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5</v>
      </c>
      <c r="W55" s="116">
        <v>13</v>
      </c>
      <c r="X55" s="116">
        <v>10</v>
      </c>
      <c r="Y55" s="116">
        <v>10</v>
      </c>
      <c r="Z55" s="116">
        <v>0</v>
      </c>
    </row>
    <row r="56" spans="1:26" ht="15" customHeight="1" x14ac:dyDescent="0.25">
      <c r="S56" s="119" t="s">
        <v>49</v>
      </c>
      <c r="T56" s="119"/>
      <c r="U56" s="116"/>
      <c r="V56" s="116">
        <v>2</v>
      </c>
      <c r="W56" s="116">
        <v>7</v>
      </c>
      <c r="X56" s="116">
        <v>8</v>
      </c>
      <c r="Y56" s="116">
        <v>4</v>
      </c>
      <c r="Z56" s="116">
        <v>14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0</v>
      </c>
      <c r="X57" s="116">
        <v>8</v>
      </c>
      <c r="Y57" s="116">
        <v>8</v>
      </c>
      <c r="Z57" s="116">
        <v>6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0</v>
      </c>
      <c r="W58" s="116">
        <v>0</v>
      </c>
      <c r="X58" s="116">
        <v>0</v>
      </c>
      <c r="Y58" s="116">
        <v>0</v>
      </c>
      <c r="Z58" s="116">
        <v>0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0</v>
      </c>
      <c r="X59" s="116">
        <v>0</v>
      </c>
      <c r="Y59" s="116">
        <v>0</v>
      </c>
      <c r="Z59" s="116">
        <v>0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0</v>
      </c>
      <c r="X60" s="116">
        <v>0</v>
      </c>
      <c r="Y60" s="116">
        <v>0</v>
      </c>
      <c r="Z60" s="116">
        <v>0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97</v>
      </c>
      <c r="W61" s="116">
        <v>164</v>
      </c>
      <c r="X61" s="116">
        <v>169</v>
      </c>
      <c r="Y61" s="116">
        <v>150</v>
      </c>
      <c r="Z61" s="116">
        <v>189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0</v>
      </c>
      <c r="W63" s="116">
        <v>0</v>
      </c>
      <c r="X63" s="116">
        <v>0</v>
      </c>
      <c r="Y63" s="116">
        <v>0</v>
      </c>
      <c r="Z63" s="116">
        <v>0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6</v>
      </c>
      <c r="W64" s="116">
        <v>0</v>
      </c>
      <c r="X64" s="116">
        <v>1</v>
      </c>
      <c r="Y64" s="116">
        <v>0</v>
      </c>
      <c r="Z64" s="116">
        <v>3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Diamantina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3</v>
      </c>
      <c r="W65" s="116">
        <v>11</v>
      </c>
      <c r="X65" s="116">
        <v>13</v>
      </c>
      <c r="Y65" s="116">
        <v>24</v>
      </c>
      <c r="Z65" s="116">
        <v>12</v>
      </c>
    </row>
    <row r="66" spans="1:26" x14ac:dyDescent="0.25">
      <c r="S66" s="119" t="s">
        <v>40</v>
      </c>
      <c r="T66" s="119"/>
      <c r="U66" s="116"/>
      <c r="V66" s="116">
        <v>2</v>
      </c>
      <c r="W66" s="116">
        <v>10</v>
      </c>
      <c r="X66" s="116">
        <v>11</v>
      </c>
      <c r="Y66" s="116">
        <v>15</v>
      </c>
      <c r="Z66" s="116">
        <v>21</v>
      </c>
    </row>
    <row r="67" spans="1:26" x14ac:dyDescent="0.25">
      <c r="S67" s="119" t="s">
        <v>41</v>
      </c>
      <c r="T67" s="119"/>
      <c r="U67" s="116"/>
      <c r="V67" s="116">
        <v>11</v>
      </c>
      <c r="W67" s="116">
        <v>25</v>
      </c>
      <c r="X67" s="116">
        <v>13</v>
      </c>
      <c r="Y67" s="116">
        <v>26</v>
      </c>
      <c r="Z67" s="116">
        <v>17</v>
      </c>
    </row>
    <row r="68" spans="1:26" x14ac:dyDescent="0.25">
      <c r="S68" s="119" t="s">
        <v>42</v>
      </c>
      <c r="T68" s="119"/>
      <c r="U68" s="116"/>
      <c r="V68" s="116">
        <v>12</v>
      </c>
      <c r="W68" s="116">
        <v>13</v>
      </c>
      <c r="X68" s="116">
        <v>23</v>
      </c>
      <c r="Y68" s="116">
        <v>22</v>
      </c>
      <c r="Z68" s="116">
        <v>22</v>
      </c>
    </row>
    <row r="69" spans="1:26" x14ac:dyDescent="0.25">
      <c r="S69" s="119" t="s">
        <v>43</v>
      </c>
      <c r="T69" s="119"/>
      <c r="U69" s="116"/>
      <c r="V69" s="116">
        <v>9</v>
      </c>
      <c r="W69" s="116">
        <v>3</v>
      </c>
      <c r="X69" s="116">
        <v>5</v>
      </c>
      <c r="Y69" s="116">
        <v>6</v>
      </c>
      <c r="Z69" s="116">
        <v>5</v>
      </c>
    </row>
    <row r="70" spans="1:26" x14ac:dyDescent="0.25">
      <c r="S70" s="119" t="s">
        <v>44</v>
      </c>
      <c r="T70" s="119"/>
      <c r="U70" s="116"/>
      <c r="V70" s="116">
        <v>3</v>
      </c>
      <c r="W70" s="116">
        <v>8</v>
      </c>
      <c r="X70" s="116">
        <v>19</v>
      </c>
      <c r="Y70" s="116">
        <v>19</v>
      </c>
      <c r="Z70" s="116">
        <v>11</v>
      </c>
    </row>
    <row r="71" spans="1:26" x14ac:dyDescent="0.25">
      <c r="S71" s="119" t="s">
        <v>45</v>
      </c>
      <c r="T71" s="119"/>
      <c r="U71" s="116"/>
      <c r="V71" s="116">
        <v>0</v>
      </c>
      <c r="W71" s="116">
        <v>0</v>
      </c>
      <c r="X71" s="116">
        <v>8</v>
      </c>
      <c r="Y71" s="116">
        <v>3</v>
      </c>
      <c r="Z71" s="116">
        <v>6</v>
      </c>
    </row>
    <row r="72" spans="1:26" x14ac:dyDescent="0.25">
      <c r="S72" s="119" t="s">
        <v>46</v>
      </c>
      <c r="T72" s="119"/>
      <c r="U72" s="116"/>
      <c r="V72" s="116">
        <v>8</v>
      </c>
      <c r="W72" s="116">
        <v>27</v>
      </c>
      <c r="X72" s="116">
        <v>22</v>
      </c>
      <c r="Y72" s="116">
        <v>20</v>
      </c>
      <c r="Z72" s="116">
        <v>16</v>
      </c>
    </row>
    <row r="73" spans="1:26" x14ac:dyDescent="0.25">
      <c r="S73" s="119" t="s">
        <v>47</v>
      </c>
      <c r="T73" s="119"/>
      <c r="U73" s="116"/>
      <c r="V73" s="116">
        <v>0</v>
      </c>
      <c r="W73" s="116">
        <v>3</v>
      </c>
      <c r="X73" s="116">
        <v>5</v>
      </c>
      <c r="Y73" s="116">
        <v>7</v>
      </c>
      <c r="Z73" s="116">
        <v>14</v>
      </c>
    </row>
    <row r="74" spans="1:26" x14ac:dyDescent="0.25">
      <c r="S74" s="119" t="s">
        <v>48</v>
      </c>
      <c r="T74" s="119"/>
      <c r="U74" s="116"/>
      <c r="V74" s="116">
        <v>17</v>
      </c>
      <c r="W74" s="116">
        <v>16</v>
      </c>
      <c r="X74" s="116">
        <v>7</v>
      </c>
      <c r="Y74" s="116">
        <v>5</v>
      </c>
      <c r="Z74" s="116">
        <v>10</v>
      </c>
    </row>
    <row r="75" spans="1:26" x14ac:dyDescent="0.25">
      <c r="S75" s="119" t="s">
        <v>49</v>
      </c>
      <c r="T75" s="119"/>
      <c r="U75" s="116"/>
      <c r="V75" s="116">
        <v>0</v>
      </c>
      <c r="W75" s="116">
        <v>6</v>
      </c>
      <c r="X75" s="116">
        <v>2</v>
      </c>
      <c r="Y75" s="116">
        <v>0</v>
      </c>
      <c r="Z75" s="116">
        <v>7</v>
      </c>
    </row>
    <row r="76" spans="1:26" x14ac:dyDescent="0.25">
      <c r="S76" s="119" t="s">
        <v>50</v>
      </c>
      <c r="T76" s="119"/>
      <c r="U76" s="116"/>
      <c r="V76" s="116">
        <v>0</v>
      </c>
      <c r="W76" s="116">
        <v>0</v>
      </c>
      <c r="X76" s="116">
        <v>0</v>
      </c>
      <c r="Y76" s="116">
        <v>5</v>
      </c>
      <c r="Z76" s="116">
        <v>0</v>
      </c>
    </row>
    <row r="77" spans="1:26" x14ac:dyDescent="0.25">
      <c r="S77" s="119" t="s">
        <v>51</v>
      </c>
      <c r="T77" s="119"/>
      <c r="U77" s="116"/>
      <c r="V77" s="116">
        <v>0</v>
      </c>
      <c r="W77" s="116">
        <v>0</v>
      </c>
      <c r="X77" s="116">
        <v>0</v>
      </c>
      <c r="Y77" s="116">
        <v>0</v>
      </c>
      <c r="Z77" s="116">
        <v>0</v>
      </c>
    </row>
    <row r="78" spans="1:26" x14ac:dyDescent="0.25">
      <c r="S78" s="119" t="s">
        <v>52</v>
      </c>
      <c r="T78" s="119"/>
      <c r="U78" s="116"/>
      <c r="V78" s="116">
        <v>0</v>
      </c>
      <c r="W78" s="116">
        <v>0</v>
      </c>
      <c r="X78" s="116">
        <v>0</v>
      </c>
      <c r="Y78" s="116">
        <v>0</v>
      </c>
      <c r="Z78" s="116">
        <v>0</v>
      </c>
    </row>
    <row r="79" spans="1:26" x14ac:dyDescent="0.25">
      <c r="S79" s="119" t="s">
        <v>53</v>
      </c>
      <c r="T79" s="119"/>
      <c r="U79" s="116"/>
      <c r="V79" s="116">
        <v>0</v>
      </c>
      <c r="W79" s="116">
        <v>0</v>
      </c>
      <c r="X79" s="116">
        <v>0</v>
      </c>
      <c r="Y79" s="116">
        <v>0</v>
      </c>
      <c r="Z79" s="116">
        <v>0</v>
      </c>
    </row>
    <row r="80" spans="1:26" x14ac:dyDescent="0.25">
      <c r="S80" s="122" t="s">
        <v>54</v>
      </c>
      <c r="T80" s="122"/>
      <c r="U80" s="116"/>
      <c r="V80" s="116">
        <v>78</v>
      </c>
      <c r="W80" s="116">
        <v>129</v>
      </c>
      <c r="X80" s="116">
        <v>140</v>
      </c>
      <c r="Y80" s="116">
        <v>159</v>
      </c>
      <c r="Z80" s="116">
        <v>140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6" t="str">
        <f>S1</f>
        <v>Diamantina</v>
      </c>
      <c r="D83" s="146"/>
      <c r="E83" s="146"/>
      <c r="F83" s="146"/>
      <c r="G83" s="146"/>
      <c r="H83" s="49"/>
      <c r="I83" s="49"/>
      <c r="J83" s="147" t="str">
        <f>'State data for spotlight'!A1</f>
        <v>Queensland</v>
      </c>
      <c r="K83" s="147"/>
      <c r="L83" s="147"/>
      <c r="M83" s="147"/>
      <c r="N83" s="147"/>
      <c r="O83" s="147"/>
      <c r="S83" s="119" t="s">
        <v>57</v>
      </c>
      <c r="T83" s="119"/>
      <c r="U83" s="116"/>
      <c r="V83" s="116">
        <v>12</v>
      </c>
      <c r="W83" s="116">
        <v>14</v>
      </c>
      <c r="X83" s="116">
        <v>16</v>
      </c>
      <c r="Y83" s="116">
        <v>11</v>
      </c>
      <c r="Z83" s="116">
        <v>16</v>
      </c>
      <c r="AD83" s="121"/>
    </row>
    <row r="84" spans="1:30" ht="15" customHeight="1" x14ac:dyDescent="0.25">
      <c r="A84" s="48"/>
      <c r="B84" s="48"/>
      <c r="C84" s="50"/>
      <c r="D84" s="141" t="s">
        <v>0</v>
      </c>
      <c r="E84" s="141"/>
      <c r="F84" s="141" t="s">
        <v>202</v>
      </c>
      <c r="G84" s="141"/>
      <c r="H84" s="50"/>
      <c r="I84" s="50"/>
      <c r="J84" s="50"/>
      <c r="K84" s="50"/>
      <c r="L84" s="141" t="s">
        <v>0</v>
      </c>
      <c r="M84" s="141"/>
      <c r="N84" s="141" t="s">
        <v>202</v>
      </c>
      <c r="O84" s="141"/>
      <c r="S84" s="119" t="s">
        <v>58</v>
      </c>
      <c r="T84" s="119"/>
      <c r="U84" s="116"/>
      <c r="V84" s="116">
        <v>6</v>
      </c>
      <c r="W84" s="116">
        <v>0</v>
      </c>
      <c r="X84" s="116">
        <v>0</v>
      </c>
      <c r="Y84" s="116">
        <v>6</v>
      </c>
      <c r="Z84" s="116">
        <v>3</v>
      </c>
    </row>
    <row r="85" spans="1:30" ht="15" customHeight="1" x14ac:dyDescent="0.25">
      <c r="A85" s="48"/>
      <c r="B85" s="48"/>
      <c r="C85" s="62" t="s">
        <v>1</v>
      </c>
      <c r="D85" s="141" t="s">
        <v>2</v>
      </c>
      <c r="E85" s="141"/>
      <c r="F85" s="141" t="str">
        <f>"since "&amp;$V$2</f>
        <v>since 2015-16</v>
      </c>
      <c r="G85" s="141"/>
      <c r="H85" s="50"/>
      <c r="I85" s="50"/>
      <c r="J85" s="50"/>
      <c r="K85" s="62" t="s">
        <v>1</v>
      </c>
      <c r="L85" s="141" t="s">
        <v>2</v>
      </c>
      <c r="M85" s="141"/>
      <c r="N85" s="141" t="str">
        <f>"since "&amp;$V$2</f>
        <v>since 2015-16</v>
      </c>
      <c r="O85" s="141"/>
      <c r="S85" s="119" t="s">
        <v>197</v>
      </c>
      <c r="T85" s="119"/>
      <c r="U85" s="116"/>
      <c r="V85" s="116">
        <v>7</v>
      </c>
      <c r="W85" s="116">
        <v>13</v>
      </c>
      <c r="X85" s="116">
        <v>15</v>
      </c>
      <c r="Y85" s="116">
        <v>14</v>
      </c>
      <c r="Z85" s="116">
        <v>12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330</v>
      </c>
      <c r="D86" s="100">
        <f t="shared" ref="D86:D91" si="4">AD4</f>
        <v>6.7961165048543659E-2</v>
      </c>
      <c r="E86" s="101">
        <f t="shared" ref="E86:E91" si="5">AD4</f>
        <v>6.7961165048543659E-2</v>
      </c>
      <c r="F86" s="100">
        <f t="shared" ref="F86:F91" si="6">AF4</f>
        <v>0.90751445086705207</v>
      </c>
      <c r="G86" s="101">
        <f t="shared" ref="G86:G91" si="7">AF4</f>
        <v>0.90751445086705207</v>
      </c>
      <c r="H86" s="61"/>
      <c r="I86" s="61"/>
      <c r="J86" s="142" t="str">
        <f>'State data for spotlight'!J4</f>
        <v>4,043,913</v>
      </c>
      <c r="K86" s="142"/>
      <c r="L86" s="100">
        <f>'State data for spotlight'!L4</f>
        <v>-5.435055282670076E-3</v>
      </c>
      <c r="M86" s="101">
        <f>'State data for spotlight'!L4</f>
        <v>-5.435055282670076E-3</v>
      </c>
      <c r="N86" s="100">
        <f>'State data for spotlight'!N4</f>
        <v>7.968076645100175E-2</v>
      </c>
      <c r="O86" s="101">
        <f>'State data for spotlight'!N4</f>
        <v>7.968076645100175E-2</v>
      </c>
      <c r="S86" s="119" t="s">
        <v>198</v>
      </c>
      <c r="T86" s="119"/>
      <c r="U86" s="116"/>
      <c r="V86" s="116">
        <v>0</v>
      </c>
      <c r="W86" s="116">
        <v>0</v>
      </c>
      <c r="X86" s="116">
        <v>0</v>
      </c>
      <c r="Y86" s="116">
        <v>9</v>
      </c>
      <c r="Z86" s="116">
        <v>3</v>
      </c>
    </row>
    <row r="87" spans="1:30" ht="15" customHeight="1" x14ac:dyDescent="0.25">
      <c r="A87" s="102" t="s">
        <v>4</v>
      </c>
      <c r="B87" s="51"/>
      <c r="C87" s="61" t="str">
        <f t="shared" si="3"/>
        <v>184</v>
      </c>
      <c r="D87" s="100">
        <f t="shared" si="4"/>
        <v>0.21052631578947367</v>
      </c>
      <c r="E87" s="101">
        <f t="shared" si="5"/>
        <v>0.21052631578947367</v>
      </c>
      <c r="F87" s="100">
        <f t="shared" si="6"/>
        <v>0.93684210526315792</v>
      </c>
      <c r="G87" s="101">
        <f t="shared" si="7"/>
        <v>0.93684210526315792</v>
      </c>
      <c r="H87" s="61"/>
      <c r="I87" s="61"/>
      <c r="J87" s="142" t="str">
        <f>'State data for spotlight'!J5</f>
        <v>2,078,086</v>
      </c>
      <c r="K87" s="142"/>
      <c r="L87" s="100">
        <f>'State data for spotlight'!L5</f>
        <v>-9.7722570444783718E-3</v>
      </c>
      <c r="M87" s="101">
        <f>'State data for spotlight'!L5</f>
        <v>-9.7722570444783718E-3</v>
      </c>
      <c r="N87" s="100">
        <f>'State data for spotlight'!N5</f>
        <v>6.0267974446456485E-2</v>
      </c>
      <c r="O87" s="101">
        <f>'State data for spotlight'!N5</f>
        <v>6.0267974446456485E-2</v>
      </c>
      <c r="S87" s="119" t="s">
        <v>199</v>
      </c>
      <c r="T87" s="119"/>
      <c r="U87" s="116"/>
      <c r="V87" s="116">
        <v>0</v>
      </c>
      <c r="W87" s="116">
        <v>3</v>
      </c>
      <c r="X87" s="116">
        <v>0</v>
      </c>
      <c r="Y87" s="116">
        <v>0</v>
      </c>
      <c r="Z87" s="116">
        <v>0</v>
      </c>
    </row>
    <row r="88" spans="1:30" ht="15" customHeight="1" x14ac:dyDescent="0.25">
      <c r="A88" s="102" t="s">
        <v>5</v>
      </c>
      <c r="B88" s="51"/>
      <c r="C88" s="61" t="str">
        <f t="shared" si="3"/>
        <v>140</v>
      </c>
      <c r="D88" s="100">
        <f t="shared" si="4"/>
        <v>-0.125</v>
      </c>
      <c r="E88" s="101">
        <f t="shared" si="5"/>
        <v>-0.125</v>
      </c>
      <c r="F88" s="100">
        <f t="shared" si="6"/>
        <v>0.77215189873417711</v>
      </c>
      <c r="G88" s="101">
        <f t="shared" si="7"/>
        <v>0.77215189873417711</v>
      </c>
      <c r="H88" s="61"/>
      <c r="I88" s="61"/>
      <c r="J88" s="142" t="str">
        <f>'State data for spotlight'!J6</f>
        <v>1,965,825</v>
      </c>
      <c r="K88" s="142"/>
      <c r="L88" s="100">
        <f>'State data for spotlight'!L6</f>
        <v>-8.0765919120229235E-4</v>
      </c>
      <c r="M88" s="101">
        <f>'State data for spotlight'!L6</f>
        <v>-8.0765919120229235E-4</v>
      </c>
      <c r="N88" s="100">
        <f>'State data for spotlight'!N6</f>
        <v>0.10099473592536312</v>
      </c>
      <c r="O88" s="101">
        <f>'State data for spotlight'!N6</f>
        <v>0.10099473592536312</v>
      </c>
      <c r="S88" s="119" t="s">
        <v>200</v>
      </c>
      <c r="T88" s="119"/>
      <c r="U88" s="116"/>
      <c r="V88" s="116">
        <v>0</v>
      </c>
      <c r="W88" s="116">
        <v>0</v>
      </c>
      <c r="X88" s="116">
        <v>0</v>
      </c>
      <c r="Y88" s="116">
        <v>0</v>
      </c>
      <c r="Z88" s="116">
        <v>0</v>
      </c>
    </row>
    <row r="89" spans="1:30" ht="15" customHeight="1" x14ac:dyDescent="0.25">
      <c r="A89" s="51" t="s">
        <v>6</v>
      </c>
      <c r="B89" s="51"/>
      <c r="C89" s="61" t="str">
        <f t="shared" si="3"/>
        <v>206</v>
      </c>
      <c r="D89" s="100">
        <f t="shared" si="4"/>
        <v>6.1855670103092786E-2</v>
      </c>
      <c r="E89" s="101">
        <f t="shared" si="5"/>
        <v>6.1855670103092786E-2</v>
      </c>
      <c r="F89" s="100">
        <f t="shared" si="6"/>
        <v>0.62204724409448819</v>
      </c>
      <c r="G89" s="101">
        <f t="shared" si="7"/>
        <v>0.62204724409448819</v>
      </c>
      <c r="H89" s="61"/>
      <c r="I89" s="61"/>
      <c r="J89" s="142" t="str">
        <f>'State data for spotlight'!J7</f>
        <v>2,876,116</v>
      </c>
      <c r="K89" s="142"/>
      <c r="L89" s="100">
        <f>'State data for spotlight'!L7</f>
        <v>1.3469152455414024E-2</v>
      </c>
      <c r="M89" s="101">
        <f>'State data for spotlight'!L7</f>
        <v>1.3469152455414024E-2</v>
      </c>
      <c r="N89" s="100">
        <f>'State data for spotlight'!N7</f>
        <v>8.3508134271230716E-2</v>
      </c>
      <c r="O89" s="101">
        <f>'State data for spotlight'!N7</f>
        <v>8.3508134271230716E-2</v>
      </c>
      <c r="S89" s="119" t="s">
        <v>201</v>
      </c>
      <c r="T89" s="119"/>
      <c r="U89" s="116"/>
      <c r="V89" s="116">
        <v>13</v>
      </c>
      <c r="W89" s="116">
        <v>12</v>
      </c>
      <c r="X89" s="116">
        <v>11</v>
      </c>
      <c r="Y89" s="116">
        <v>12</v>
      </c>
      <c r="Z89" s="116">
        <v>13</v>
      </c>
    </row>
    <row r="90" spans="1:30" ht="15" customHeight="1" x14ac:dyDescent="0.25">
      <c r="A90" s="51" t="s">
        <v>100</v>
      </c>
      <c r="B90" s="51"/>
      <c r="C90" s="61" t="str">
        <f t="shared" si="3"/>
        <v>$46,550</v>
      </c>
      <c r="D90" s="100">
        <f t="shared" si="4"/>
        <v>1.1665494546380772E-2</v>
      </c>
      <c r="E90" s="101">
        <f t="shared" si="5"/>
        <v>1.1665494546380772E-2</v>
      </c>
      <c r="F90" s="100">
        <f t="shared" si="6"/>
        <v>-1.1533344777272525E-3</v>
      </c>
      <c r="G90" s="101">
        <f t="shared" si="7"/>
        <v>-1.1533344777272525E-3</v>
      </c>
      <c r="H90" s="61"/>
      <c r="I90" s="61"/>
      <c r="J90" s="61"/>
      <c r="K90" s="61" t="str">
        <f>'State data for spotlight'!J8</f>
        <v>$45,226</v>
      </c>
      <c r="L90" s="100">
        <f>'State data for spotlight'!L8</f>
        <v>1.6409018426646327E-3</v>
      </c>
      <c r="M90" s="101">
        <f>'State data for spotlight'!L8</f>
        <v>1.6409018426646327E-3</v>
      </c>
      <c r="N90" s="100">
        <f>'State data for spotlight'!N8</f>
        <v>6.7653739613496189E-2</v>
      </c>
      <c r="O90" s="101">
        <f>'State data for spotlight'!N8</f>
        <v>6.7653739613496189E-2</v>
      </c>
      <c r="S90" s="119" t="s">
        <v>59</v>
      </c>
      <c r="T90" s="119"/>
      <c r="U90" s="116"/>
      <c r="V90" s="116">
        <v>17</v>
      </c>
      <c r="W90" s="116">
        <v>26</v>
      </c>
      <c r="X90" s="116">
        <v>36</v>
      </c>
      <c r="Y90" s="116">
        <v>28</v>
      </c>
      <c r="Z90" s="116">
        <v>36</v>
      </c>
    </row>
    <row r="91" spans="1:30" ht="15" customHeight="1" x14ac:dyDescent="0.25">
      <c r="A91" s="51" t="s">
        <v>7</v>
      </c>
      <c r="B91" s="51"/>
      <c r="C91" s="61" t="str">
        <f t="shared" si="3"/>
        <v>$12.4 mil</v>
      </c>
      <c r="D91" s="100">
        <f t="shared" si="4"/>
        <v>0.11665247391907796</v>
      </c>
      <c r="E91" s="101">
        <f t="shared" si="5"/>
        <v>0.11665247391907796</v>
      </c>
      <c r="F91" s="100">
        <f t="shared" si="6"/>
        <v>0.74791184595727112</v>
      </c>
      <c r="G91" s="101">
        <f t="shared" si="7"/>
        <v>0.74791184595727112</v>
      </c>
      <c r="H91" s="61"/>
      <c r="I91" s="61"/>
      <c r="J91" s="61"/>
      <c r="K91" s="61" t="str">
        <f>'State data for spotlight'!J9</f>
        <v>$174.8 bil</v>
      </c>
      <c r="L91" s="100">
        <f>'State data for spotlight'!L9</f>
        <v>4.1540468779463158E-2</v>
      </c>
      <c r="M91" s="101">
        <f>'State data for spotlight'!L9</f>
        <v>4.1540468779463158E-2</v>
      </c>
      <c r="N91" s="100">
        <f>'State data for spotlight'!N9</f>
        <v>0.18082674757676354</v>
      </c>
      <c r="O91" s="101">
        <f>'State data for spotlight'!N9</f>
        <v>0.18082674757676354</v>
      </c>
      <c r="S91" s="122" t="s">
        <v>54</v>
      </c>
      <c r="T91" s="122"/>
      <c r="U91" s="116"/>
      <c r="V91" s="116">
        <v>68</v>
      </c>
      <c r="W91" s="116">
        <v>97</v>
      </c>
      <c r="X91" s="116">
        <v>103</v>
      </c>
      <c r="Y91" s="116">
        <v>100</v>
      </c>
      <c r="Z91" s="116">
        <v>110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203</v>
      </c>
      <c r="S93" s="119" t="s">
        <v>57</v>
      </c>
      <c r="T93" s="119"/>
      <c r="U93" s="116"/>
      <c r="V93" s="116">
        <v>2</v>
      </c>
      <c r="W93" s="116">
        <v>4</v>
      </c>
      <c r="X93" s="116">
        <v>7</v>
      </c>
      <c r="Y93" s="116">
        <v>7</v>
      </c>
      <c r="Z93" s="116">
        <v>7</v>
      </c>
    </row>
    <row r="94" spans="1:30" ht="15" customHeight="1" x14ac:dyDescent="0.25">
      <c r="A94" s="60" t="s">
        <v>204</v>
      </c>
      <c r="S94" s="119" t="s">
        <v>58</v>
      </c>
      <c r="T94" s="119"/>
      <c r="U94" s="116"/>
      <c r="V94" s="116">
        <v>7</v>
      </c>
      <c r="W94" s="116">
        <v>5</v>
      </c>
      <c r="X94" s="116">
        <v>13</v>
      </c>
      <c r="Y94" s="116">
        <v>12</v>
      </c>
      <c r="Z94" s="116">
        <v>12</v>
      </c>
    </row>
    <row r="95" spans="1:30" ht="15" customHeight="1" x14ac:dyDescent="0.25">
      <c r="A95" s="138" t="s">
        <v>287</v>
      </c>
      <c r="S95" s="119" t="s">
        <v>197</v>
      </c>
      <c r="T95" s="119"/>
      <c r="U95" s="116"/>
      <c r="V95" s="116">
        <v>0</v>
      </c>
      <c r="W95" s="116">
        <v>3</v>
      </c>
      <c r="X95" s="116">
        <v>5</v>
      </c>
      <c r="Y95" s="116">
        <v>10</v>
      </c>
      <c r="Z95" s="116">
        <v>11</v>
      </c>
    </row>
    <row r="96" spans="1:30" ht="15" customHeight="1" x14ac:dyDescent="0.25">
      <c r="A96" s="19" t="s">
        <v>278</v>
      </c>
      <c r="S96" s="119" t="s">
        <v>198</v>
      </c>
      <c r="T96" s="119"/>
      <c r="U96" s="116"/>
      <c r="V96" s="116">
        <v>14</v>
      </c>
      <c r="W96" s="116">
        <v>4</v>
      </c>
      <c r="X96" s="116">
        <v>7</v>
      </c>
      <c r="Y96" s="116">
        <v>14</v>
      </c>
      <c r="Z96" s="116">
        <v>9</v>
      </c>
    </row>
    <row r="97" spans="1:32" ht="15" customHeight="1" x14ac:dyDescent="0.25">
      <c r="S97" s="119" t="s">
        <v>199</v>
      </c>
      <c r="T97" s="119"/>
      <c r="U97" s="116"/>
      <c r="V97" s="116">
        <v>11</v>
      </c>
      <c r="W97" s="116">
        <v>20</v>
      </c>
      <c r="X97" s="116">
        <v>20</v>
      </c>
      <c r="Y97" s="116">
        <v>24</v>
      </c>
      <c r="Z97" s="116">
        <v>18</v>
      </c>
    </row>
    <row r="98" spans="1:32" ht="15" customHeight="1" x14ac:dyDescent="0.25">
      <c r="S98" s="119" t="s">
        <v>200</v>
      </c>
      <c r="T98" s="119"/>
      <c r="U98" s="116"/>
      <c r="V98" s="116">
        <v>0</v>
      </c>
      <c r="W98" s="116">
        <v>6</v>
      </c>
      <c r="X98" s="116">
        <v>0</v>
      </c>
      <c r="Y98" s="116">
        <v>0</v>
      </c>
      <c r="Z98" s="116">
        <v>5</v>
      </c>
    </row>
    <row r="99" spans="1:32" ht="15" customHeight="1" x14ac:dyDescent="0.25">
      <c r="S99" s="119" t="s">
        <v>201</v>
      </c>
      <c r="T99" s="119"/>
      <c r="U99" s="116"/>
      <c r="V99" s="116">
        <v>7</v>
      </c>
      <c r="W99" s="116">
        <v>0</v>
      </c>
      <c r="X99" s="116">
        <v>0</v>
      </c>
      <c r="Y99" s="116">
        <v>3</v>
      </c>
      <c r="Z99" s="116">
        <v>0</v>
      </c>
    </row>
    <row r="100" spans="1:32" ht="15" customHeight="1" x14ac:dyDescent="0.25">
      <c r="S100" s="119" t="s">
        <v>59</v>
      </c>
      <c r="T100" s="119"/>
      <c r="U100" s="116"/>
      <c r="V100" s="116">
        <v>11</v>
      </c>
      <c r="W100" s="116">
        <v>13</v>
      </c>
      <c r="X100" s="116">
        <v>15</v>
      </c>
      <c r="Y100" s="116">
        <v>10</v>
      </c>
      <c r="Z100" s="116">
        <v>12</v>
      </c>
    </row>
    <row r="101" spans="1:32" x14ac:dyDescent="0.25">
      <c r="A101" s="20"/>
      <c r="S101" s="122" t="s">
        <v>54</v>
      </c>
      <c r="T101" s="122"/>
      <c r="U101" s="116"/>
      <c r="V101" s="116">
        <v>55</v>
      </c>
      <c r="W101" s="116">
        <v>77</v>
      </c>
      <c r="X101" s="116">
        <v>84</v>
      </c>
      <c r="Y101" s="116">
        <v>92</v>
      </c>
      <c r="Z101" s="116">
        <v>91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205</v>
      </c>
      <c r="Z103" s="110" t="s">
        <v>282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74</v>
      </c>
      <c r="W104" s="116">
        <v>171</v>
      </c>
      <c r="X104" s="116">
        <v>185</v>
      </c>
      <c r="Y104" s="116">
        <v>191</v>
      </c>
      <c r="Z104" s="116">
        <v>211</v>
      </c>
      <c r="AB104" s="113" t="str">
        <f>TEXT(Z104,"###,###")</f>
        <v>211</v>
      </c>
      <c r="AD104" s="134">
        <f>Z104/($Z$4)*100</f>
        <v>63.939393939393938</v>
      </c>
      <c r="AF104" s="113"/>
    </row>
    <row r="105" spans="1:32" x14ac:dyDescent="0.25">
      <c r="S105" s="119" t="s">
        <v>18</v>
      </c>
      <c r="T105" s="119"/>
      <c r="U105" s="116"/>
      <c r="V105" s="116">
        <v>79</v>
      </c>
      <c r="W105" s="116">
        <v>103</v>
      </c>
      <c r="X105" s="116">
        <v>104</v>
      </c>
      <c r="Y105" s="116">
        <v>107</v>
      </c>
      <c r="Z105" s="116">
        <v>104</v>
      </c>
      <c r="AB105" s="113" t="str">
        <f>TEXT(Z105,"###,###")</f>
        <v>104</v>
      </c>
      <c r="AD105" s="134">
        <f>Z105/($Z$4)*100</f>
        <v>31.515151515151512</v>
      </c>
      <c r="AF105" s="113"/>
    </row>
    <row r="106" spans="1:32" x14ac:dyDescent="0.25">
      <c r="S106" s="122" t="s">
        <v>54</v>
      </c>
      <c r="T106" s="122"/>
      <c r="U106" s="124"/>
      <c r="V106" s="124">
        <v>153</v>
      </c>
      <c r="W106" s="124">
        <v>274</v>
      </c>
      <c r="X106" s="124">
        <v>289</v>
      </c>
      <c r="Y106" s="124">
        <v>298</v>
      </c>
      <c r="Z106" s="124">
        <v>315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21</v>
      </c>
      <c r="W108" s="116">
        <v>36</v>
      </c>
      <c r="X108" s="116">
        <v>36</v>
      </c>
      <c r="Y108" s="116">
        <v>23</v>
      </c>
      <c r="Z108" s="116">
        <v>23</v>
      </c>
      <c r="AB108" s="113" t="str">
        <f>TEXT(Z108,"###,###")</f>
        <v>23</v>
      </c>
      <c r="AD108" s="134">
        <f>Z108/($Z$4)*100</f>
        <v>6.9696969696969706</v>
      </c>
      <c r="AF108" s="113"/>
    </row>
    <row r="109" spans="1:32" x14ac:dyDescent="0.25">
      <c r="S109" s="119" t="s">
        <v>21</v>
      </c>
      <c r="T109" s="119"/>
      <c r="U109" s="116"/>
      <c r="V109" s="116">
        <v>31</v>
      </c>
      <c r="W109" s="116">
        <v>44</v>
      </c>
      <c r="X109" s="116">
        <v>57</v>
      </c>
      <c r="Y109" s="116">
        <v>52</v>
      </c>
      <c r="Z109" s="116">
        <v>60</v>
      </c>
      <c r="AB109" s="113" t="str">
        <f>TEXT(Z109,"###,###")</f>
        <v>60</v>
      </c>
      <c r="AD109" s="134">
        <f>Z109/($Z$4)*100</f>
        <v>18.181818181818183</v>
      </c>
      <c r="AF109" s="113"/>
    </row>
    <row r="110" spans="1:32" x14ac:dyDescent="0.25">
      <c r="S110" s="119" t="s">
        <v>22</v>
      </c>
      <c r="T110" s="119"/>
      <c r="U110" s="116"/>
      <c r="V110" s="116">
        <v>70</v>
      </c>
      <c r="W110" s="116">
        <v>142</v>
      </c>
      <c r="X110" s="116">
        <v>152</v>
      </c>
      <c r="Y110" s="116">
        <v>172</v>
      </c>
      <c r="Z110" s="116">
        <v>167</v>
      </c>
      <c r="AB110" s="113" t="str">
        <f>TEXT(Z110,"###,###")</f>
        <v>167</v>
      </c>
      <c r="AD110" s="134">
        <f>Z110/($Z$4)*100</f>
        <v>50.606060606060609</v>
      </c>
      <c r="AF110" s="113"/>
    </row>
    <row r="111" spans="1:32" x14ac:dyDescent="0.25">
      <c r="S111" s="119" t="s">
        <v>23</v>
      </c>
      <c r="T111" s="119"/>
      <c r="U111" s="116"/>
      <c r="V111" s="116">
        <v>38</v>
      </c>
      <c r="W111" s="116">
        <v>52</v>
      </c>
      <c r="X111" s="116">
        <v>45</v>
      </c>
      <c r="Y111" s="116">
        <v>49</v>
      </c>
      <c r="Z111" s="116">
        <v>54</v>
      </c>
      <c r="AB111" s="113" t="str">
        <f>TEXT(Z111,"###,###")</f>
        <v>54</v>
      </c>
      <c r="AD111" s="134">
        <f>Z111/($Z$4)*100</f>
        <v>16.363636363636363</v>
      </c>
      <c r="AF111" s="113"/>
    </row>
    <row r="112" spans="1:32" x14ac:dyDescent="0.25">
      <c r="S112" s="122" t="s">
        <v>54</v>
      </c>
      <c r="T112" s="122"/>
      <c r="U112" s="116"/>
      <c r="V112" s="116">
        <v>179</v>
      </c>
      <c r="W112" s="116">
        <v>293</v>
      </c>
      <c r="X112" s="116">
        <v>309</v>
      </c>
      <c r="Y112" s="116">
        <v>309</v>
      </c>
      <c r="Z112" s="116">
        <v>331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42.39</v>
      </c>
      <c r="W118" s="135">
        <v>40.200000000000003</v>
      </c>
      <c r="X118" s="135">
        <v>41.17</v>
      </c>
      <c r="Y118" s="135">
        <v>40.090000000000003</v>
      </c>
      <c r="Z118" s="135">
        <v>40.880000000000003</v>
      </c>
      <c r="AB118" s="113" t="str">
        <f>TEXT(Z118,"##.0")</f>
        <v>40.9</v>
      </c>
    </row>
    <row r="120" spans="19:32" x14ac:dyDescent="0.25">
      <c r="S120" s="105" t="s">
        <v>102</v>
      </c>
      <c r="T120" s="116"/>
      <c r="U120" s="116"/>
      <c r="V120" s="116">
        <v>99</v>
      </c>
      <c r="W120" s="116">
        <v>145</v>
      </c>
      <c r="X120" s="116">
        <v>165</v>
      </c>
      <c r="Y120" s="116">
        <v>163</v>
      </c>
      <c r="Z120" s="116">
        <v>183</v>
      </c>
      <c r="AB120" s="113" t="str">
        <f>TEXT(Z120,"###,###")</f>
        <v>183</v>
      </c>
    </row>
    <row r="121" spans="19:32" x14ac:dyDescent="0.25">
      <c r="S121" s="105" t="s">
        <v>103</v>
      </c>
      <c r="T121" s="116"/>
      <c r="U121" s="116"/>
      <c r="V121" s="116">
        <v>13</v>
      </c>
      <c r="W121" s="116">
        <v>11</v>
      </c>
      <c r="X121" s="116">
        <v>9</v>
      </c>
      <c r="Y121" s="116">
        <v>9</v>
      </c>
      <c r="Z121" s="116">
        <v>10</v>
      </c>
      <c r="AB121" s="113" t="str">
        <f>TEXT(Z121,"###,###")</f>
        <v>10</v>
      </c>
    </row>
    <row r="122" spans="19:32" x14ac:dyDescent="0.25">
      <c r="S122" s="105" t="s">
        <v>104</v>
      </c>
      <c r="T122" s="116"/>
      <c r="U122" s="116"/>
      <c r="V122" s="116">
        <v>14</v>
      </c>
      <c r="W122" s="116">
        <v>18</v>
      </c>
      <c r="X122" s="116">
        <v>19</v>
      </c>
      <c r="Y122" s="116">
        <v>15</v>
      </c>
      <c r="Z122" s="116">
        <v>10</v>
      </c>
      <c r="AB122" s="113" t="str">
        <f>TEXT(Z122,"###,###")</f>
        <v>10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113</v>
      </c>
      <c r="W124" s="116">
        <v>163</v>
      </c>
      <c r="X124" s="116">
        <v>184</v>
      </c>
      <c r="Y124" s="116">
        <v>178</v>
      </c>
      <c r="Z124" s="116">
        <v>193</v>
      </c>
      <c r="AB124" s="113" t="str">
        <f>TEXT(Z124,"###,###")</f>
        <v>193</v>
      </c>
      <c r="AD124" s="131">
        <f>Z124/$Z$7*100</f>
        <v>93.689320388349515</v>
      </c>
    </row>
    <row r="125" spans="19:32" x14ac:dyDescent="0.25">
      <c r="S125" s="105" t="s">
        <v>106</v>
      </c>
      <c r="T125" s="116"/>
      <c r="U125" s="116"/>
      <c r="V125" s="116">
        <v>27</v>
      </c>
      <c r="W125" s="116">
        <v>29</v>
      </c>
      <c r="X125" s="116">
        <v>28</v>
      </c>
      <c r="Y125" s="116">
        <v>24</v>
      </c>
      <c r="Z125" s="116">
        <v>20</v>
      </c>
      <c r="AB125" s="113" t="str">
        <f>TEXT(Z125,"###,###")</f>
        <v>20</v>
      </c>
      <c r="AD125" s="131">
        <f>Z125/$Z$7*100</f>
        <v>9.7087378640776691</v>
      </c>
    </row>
    <row r="127" spans="19:32" x14ac:dyDescent="0.25">
      <c r="S127" s="105" t="s">
        <v>107</v>
      </c>
      <c r="T127" s="116"/>
      <c r="U127" s="116"/>
      <c r="V127" s="116">
        <v>72</v>
      </c>
      <c r="W127" s="116">
        <v>97</v>
      </c>
      <c r="X127" s="116">
        <v>102</v>
      </c>
      <c r="Y127" s="116">
        <v>98</v>
      </c>
      <c r="Z127" s="116">
        <v>110</v>
      </c>
      <c r="AB127" s="113" t="str">
        <f>TEXT(Z127,"###,###")</f>
        <v>110</v>
      </c>
      <c r="AD127" s="131">
        <f>Z127/$Z$7*100</f>
        <v>53.398058252427184</v>
      </c>
    </row>
    <row r="128" spans="19:32" x14ac:dyDescent="0.25">
      <c r="S128" s="105" t="s">
        <v>108</v>
      </c>
      <c r="T128" s="116"/>
      <c r="U128" s="116"/>
      <c r="V128" s="116">
        <v>58</v>
      </c>
      <c r="W128" s="116">
        <v>77</v>
      </c>
      <c r="X128" s="116">
        <v>83</v>
      </c>
      <c r="Y128" s="116">
        <v>89</v>
      </c>
      <c r="Z128" s="116">
        <v>96</v>
      </c>
      <c r="AB128" s="113" t="str">
        <f>TEXT(Z128,"###,###")</f>
        <v>96</v>
      </c>
      <c r="AD128" s="131">
        <f>Z128/$Z$7*100</f>
        <v>46.601941747572816</v>
      </c>
    </row>
    <row r="130" spans="19:20" x14ac:dyDescent="0.25">
      <c r="S130" s="105" t="s">
        <v>283</v>
      </c>
      <c r="T130" s="131">
        <v>88.834951456310691</v>
      </c>
    </row>
    <row r="131" spans="19:20" x14ac:dyDescent="0.25">
      <c r="S131" s="105" t="s">
        <v>284</v>
      </c>
      <c r="T131" s="131">
        <v>4.8543689320388346</v>
      </c>
    </row>
    <row r="132" spans="19:20" x14ac:dyDescent="0.25">
      <c r="S132" s="105" t="s">
        <v>285</v>
      </c>
      <c r="T132" s="131">
        <v>4.8543689320388346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D9ACA73C-6C79-4972-BE6D-510F1C2ADDC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BE970066-5A42-4A34-BB9E-88884862E9A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854333BD-A40B-4FC9-B9BE-BF22FC17D83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C8B6A445-66B0-4250-A83B-460510B1B94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0140DB-9FE5-4865-84EB-5AF7B9F7C859}">
  <sheetPr codeName="Sheet87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133</v>
      </c>
      <c r="T1" s="103"/>
      <c r="U1" s="103"/>
      <c r="V1" s="103"/>
      <c r="W1" s="103"/>
      <c r="X1" s="103"/>
      <c r="Y1" s="104" t="s">
        <v>226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205</v>
      </c>
      <c r="Z2" s="107" t="s">
        <v>282</v>
      </c>
      <c r="AB2" s="143" t="str">
        <f>$Z$2</f>
        <v>2019-20</v>
      </c>
      <c r="AC2" s="143"/>
      <c r="AD2" s="143"/>
      <c r="AE2" s="143"/>
      <c r="AF2" s="143"/>
    </row>
    <row r="3" spans="1:32" ht="15" customHeight="1" x14ac:dyDescent="0.25">
      <c r="A3" s="64" t="s">
        <v>281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133</v>
      </c>
      <c r="Y3" s="109" t="s">
        <v>226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9.23 Doomadgee, Queensland,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571</v>
      </c>
      <c r="W4" s="112">
        <v>620</v>
      </c>
      <c r="X4" s="112">
        <v>702</v>
      </c>
      <c r="Y4" s="112">
        <v>701</v>
      </c>
      <c r="Z4" s="112">
        <v>593</v>
      </c>
      <c r="AB4" s="113" t="str">
        <f>TEXT(Z4,"###,###")</f>
        <v>593</v>
      </c>
      <c r="AD4" s="114">
        <f>Z4/Y4-1</f>
        <v>-0.15406562054208273</v>
      </c>
      <c r="AF4" s="114">
        <f>Z4/V4-1</f>
        <v>3.8528896672504365E-2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313</v>
      </c>
      <c r="W5" s="112">
        <v>304</v>
      </c>
      <c r="X5" s="112">
        <v>375</v>
      </c>
      <c r="Y5" s="112">
        <v>387</v>
      </c>
      <c r="Z5" s="112">
        <v>284</v>
      </c>
      <c r="AB5" s="113" t="str">
        <f>TEXT(Z5,"###,###")</f>
        <v>284</v>
      </c>
      <c r="AD5" s="114">
        <f t="shared" ref="AD5:AD9" si="0">Z5/Y5-1</f>
        <v>-0.26614987080103358</v>
      </c>
      <c r="AF5" s="114">
        <f t="shared" ref="AF5:AF9" si="1">Z5/V5-1</f>
        <v>-9.2651757188498385E-2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254</v>
      </c>
      <c r="W6" s="112">
        <v>316</v>
      </c>
      <c r="X6" s="112">
        <v>330</v>
      </c>
      <c r="Y6" s="112">
        <v>314</v>
      </c>
      <c r="Z6" s="112">
        <v>307</v>
      </c>
      <c r="AB6" s="113" t="str">
        <f>TEXT(Z6,"###,###")</f>
        <v>307</v>
      </c>
      <c r="AD6" s="114">
        <f t="shared" si="0"/>
        <v>-2.2292993630573243E-2</v>
      </c>
      <c r="AF6" s="114">
        <f t="shared" si="1"/>
        <v>0.20866141732283472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416</v>
      </c>
      <c r="W7" s="112">
        <v>486</v>
      </c>
      <c r="X7" s="112">
        <v>513</v>
      </c>
      <c r="Y7" s="112">
        <v>517</v>
      </c>
      <c r="Z7" s="112">
        <v>453</v>
      </c>
      <c r="AB7" s="113" t="str">
        <f>TEXT(Z7,"###,###")</f>
        <v>453</v>
      </c>
      <c r="AD7" s="114">
        <f t="shared" si="0"/>
        <v>-0.12379110251450676</v>
      </c>
      <c r="AF7" s="114">
        <f t="shared" si="1"/>
        <v>8.8942307692307709E-2</v>
      </c>
    </row>
    <row r="8" spans="1:32" ht="17.25" customHeight="1" x14ac:dyDescent="0.25">
      <c r="A8" s="68" t="s">
        <v>13</v>
      </c>
      <c r="B8" s="69"/>
      <c r="C8" s="31"/>
      <c r="D8" s="70" t="str">
        <f>AB4</f>
        <v>593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453</v>
      </c>
      <c r="P8" s="71"/>
      <c r="S8" s="111" t="s">
        <v>86</v>
      </c>
      <c r="T8" s="112"/>
      <c r="U8" s="112"/>
      <c r="V8" s="112">
        <v>26344.94</v>
      </c>
      <c r="W8" s="112">
        <v>23968.26</v>
      </c>
      <c r="X8" s="112">
        <v>23941</v>
      </c>
      <c r="Y8" s="112">
        <v>24510.29</v>
      </c>
      <c r="Z8" s="112">
        <v>25352.54</v>
      </c>
      <c r="AB8" s="113" t="str">
        <f>TEXT(Z8,"$###,###")</f>
        <v>$25,353</v>
      </c>
      <c r="AD8" s="114">
        <f t="shared" si="0"/>
        <v>3.4363118510633672E-2</v>
      </c>
      <c r="AF8" s="114">
        <f t="shared" si="1"/>
        <v>-3.766947277162136E-2</v>
      </c>
    </row>
    <row r="9" spans="1:32" x14ac:dyDescent="0.25">
      <c r="A9" s="32" t="s">
        <v>15</v>
      </c>
      <c r="B9" s="75"/>
      <c r="C9" s="76"/>
      <c r="D9" s="77">
        <f>AD104</f>
        <v>43.338954468802697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49.227373068432669</v>
      </c>
      <c r="P9" s="78" t="s">
        <v>87</v>
      </c>
      <c r="S9" s="111" t="s">
        <v>7</v>
      </c>
      <c r="T9" s="112"/>
      <c r="U9" s="112"/>
      <c r="V9" s="112">
        <v>13990693</v>
      </c>
      <c r="W9" s="112">
        <v>15382241</v>
      </c>
      <c r="X9" s="112">
        <v>16684718</v>
      </c>
      <c r="Y9" s="112">
        <v>17506605</v>
      </c>
      <c r="Z9" s="112">
        <v>17149465</v>
      </c>
      <c r="AB9" s="113" t="str">
        <f>TEXT(Z9/1000000,"$#,###.0")&amp;" mil"</f>
        <v>$17.1 mil</v>
      </c>
      <c r="AD9" s="114">
        <f t="shared" si="0"/>
        <v>-2.0400300343784483E-2</v>
      </c>
      <c r="AF9" s="114">
        <f t="shared" si="1"/>
        <v>0.22577666452976985</v>
      </c>
    </row>
    <row r="10" spans="1:32" x14ac:dyDescent="0.25">
      <c r="A10" s="32" t="s">
        <v>18</v>
      </c>
      <c r="B10" s="75"/>
      <c r="C10" s="76"/>
      <c r="D10" s="77">
        <f>AD105</f>
        <v>57.841483979763908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51.214128035320087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99.337748344370851</v>
      </c>
      <c r="P11" s="78" t="s">
        <v>87</v>
      </c>
      <c r="S11" s="111" t="s">
        <v>30</v>
      </c>
      <c r="T11" s="116"/>
      <c r="U11" s="116"/>
      <c r="V11" s="116">
        <v>566</v>
      </c>
      <c r="W11" s="116">
        <v>618</v>
      </c>
      <c r="X11" s="116">
        <v>699</v>
      </c>
      <c r="Y11" s="116">
        <v>695</v>
      </c>
      <c r="Z11" s="116">
        <v>592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0</v>
      </c>
      <c r="P12" s="78" t="s">
        <v>87</v>
      </c>
      <c r="S12" s="111" t="s">
        <v>31</v>
      </c>
      <c r="T12" s="116"/>
      <c r="U12" s="116"/>
      <c r="V12" s="116">
        <v>0</v>
      </c>
      <c r="W12" s="116">
        <v>0</v>
      </c>
      <c r="X12" s="116">
        <v>8</v>
      </c>
      <c r="Y12" s="116">
        <v>7</v>
      </c>
      <c r="Z12" s="116">
        <v>0</v>
      </c>
    </row>
    <row r="13" spans="1:32" ht="15" customHeight="1" x14ac:dyDescent="0.25">
      <c r="A13" s="32" t="s">
        <v>20</v>
      </c>
      <c r="B13" s="76"/>
      <c r="C13" s="76"/>
      <c r="D13" s="77">
        <f>AD108</f>
        <v>6.4080944350758857</v>
      </c>
      <c r="E13" s="78" t="s">
        <v>87</v>
      </c>
      <c r="F13" s="26"/>
      <c r="G13" s="144" t="s">
        <v>286</v>
      </c>
      <c r="H13" s="145"/>
      <c r="I13" s="145"/>
      <c r="J13" s="145"/>
      <c r="K13" s="145"/>
      <c r="L13" s="145"/>
      <c r="M13" s="85"/>
      <c r="N13" s="76"/>
      <c r="O13" s="77">
        <f>T132</f>
        <v>0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4.3844856661045535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38.0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39.797639123102869</v>
      </c>
      <c r="E15" s="78" t="s">
        <v>87</v>
      </c>
      <c r="F15" s="26"/>
      <c r="G15" s="35" t="s">
        <v>279</v>
      </c>
      <c r="H15" s="76"/>
      <c r="I15" s="76"/>
      <c r="J15" s="76"/>
      <c r="K15" s="86"/>
      <c r="L15" s="76"/>
      <c r="M15" s="76"/>
      <c r="N15" s="76"/>
      <c r="O15" s="77">
        <f>AB38</f>
        <v>17.660044150110377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16</v>
      </c>
      <c r="Z15" s="116">
        <v>20</v>
      </c>
      <c r="AB15" s="121">
        <f t="shared" ref="AB15:AB34" si="2">IF(Z15="np",0,Z15/$Z$34)</f>
        <v>3.3783783783783786E-2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50.421585160202362</v>
      </c>
      <c r="E16" s="89" t="s">
        <v>87</v>
      </c>
      <c r="F16" s="26"/>
      <c r="G16" s="90" t="s">
        <v>280</v>
      </c>
      <c r="H16" s="37"/>
      <c r="I16" s="37"/>
      <c r="J16" s="37"/>
      <c r="K16" s="38"/>
      <c r="L16" s="37"/>
      <c r="M16" s="37"/>
      <c r="N16" s="37"/>
      <c r="O16" s="88">
        <f>AB37</f>
        <v>82.33995584988962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12</v>
      </c>
      <c r="Z16" s="116">
        <v>3</v>
      </c>
      <c r="AB16" s="121">
        <f t="shared" si="2"/>
        <v>5.0675675675675678E-3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0</v>
      </c>
      <c r="Z17" s="116">
        <v>0</v>
      </c>
      <c r="AB17" s="121">
        <f t="shared" si="2"/>
        <v>0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0</v>
      </c>
      <c r="Z18" s="116">
        <v>0</v>
      </c>
      <c r="AB18" s="121">
        <f t="shared" si="2"/>
        <v>0</v>
      </c>
    </row>
    <row r="19" spans="1:28" x14ac:dyDescent="0.25">
      <c r="A19" s="67" t="str">
        <f>$S$1&amp;" ("&amp;$V$2&amp;" to "&amp;$Z$2&amp;")"</f>
        <v>Doomadgee (2015-16 to 2019-20)</v>
      </c>
      <c r="B19" s="67"/>
      <c r="C19" s="67"/>
      <c r="D19" s="67"/>
      <c r="E19" s="67"/>
      <c r="F19" s="67"/>
      <c r="G19" s="67" t="str">
        <f>$S$1&amp;" ("&amp;$V$2&amp;" to "&amp;$Z$2&amp;")"</f>
        <v>Doomadgee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34</v>
      </c>
      <c r="Z19" s="116">
        <v>8</v>
      </c>
      <c r="AB19" s="121">
        <f t="shared" si="2"/>
        <v>1.3513513513513514E-2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0</v>
      </c>
      <c r="Z20" s="116">
        <v>5</v>
      </c>
      <c r="AB20" s="121">
        <f t="shared" si="2"/>
        <v>8.4459459459459464E-3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76</v>
      </c>
      <c r="Z21" s="116">
        <v>71</v>
      </c>
      <c r="AB21" s="121">
        <f t="shared" si="2"/>
        <v>0.11993243243243243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0</v>
      </c>
      <c r="Z22" s="116">
        <v>0</v>
      </c>
      <c r="AB22" s="121">
        <f t="shared" si="2"/>
        <v>0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15</v>
      </c>
      <c r="Z23" s="116">
        <v>9</v>
      </c>
      <c r="AB23" s="121">
        <f t="shared" si="2"/>
        <v>1.5202702702702704E-2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0</v>
      </c>
      <c r="Z24" s="116">
        <v>0</v>
      </c>
      <c r="AB24" s="121">
        <f t="shared" si="2"/>
        <v>0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4</v>
      </c>
      <c r="Z25" s="116">
        <v>3</v>
      </c>
      <c r="AB25" s="121">
        <f t="shared" si="2"/>
        <v>5.0675675675675678E-3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0</v>
      </c>
      <c r="Z26" s="116">
        <v>0</v>
      </c>
      <c r="AB26" s="121">
        <f t="shared" si="2"/>
        <v>0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9</v>
      </c>
      <c r="Z27" s="116">
        <v>11</v>
      </c>
      <c r="AB27" s="121">
        <f t="shared" si="2"/>
        <v>1.8581081081081082E-2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12</v>
      </c>
      <c r="Z28" s="116">
        <v>8</v>
      </c>
      <c r="AB28" s="121">
        <f t="shared" si="2"/>
        <v>1.3513513513513514E-2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133</v>
      </c>
      <c r="Z29" s="116">
        <v>120</v>
      </c>
      <c r="AB29" s="121">
        <f t="shared" si="2"/>
        <v>0.20270270270270271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168</v>
      </c>
      <c r="Z30" s="116">
        <v>132</v>
      </c>
      <c r="AB30" s="121">
        <f t="shared" si="2"/>
        <v>0.22297297297297297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168</v>
      </c>
      <c r="Z31" s="116">
        <v>173</v>
      </c>
      <c r="AB31" s="121">
        <f t="shared" si="2"/>
        <v>0.29222972972972971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0</v>
      </c>
      <c r="Z32" s="116">
        <v>0</v>
      </c>
      <c r="AB32" s="121">
        <f t="shared" si="2"/>
        <v>0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45</v>
      </c>
      <c r="Z33" s="116">
        <v>10</v>
      </c>
      <c r="AB33" s="121">
        <f t="shared" si="2"/>
        <v>1.6891891891891893E-2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700</v>
      </c>
      <c r="Z34" s="124">
        <v>592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373</v>
      </c>
      <c r="AB37" s="136">
        <f>Z37/Z40*100</f>
        <v>82.33995584988962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80</v>
      </c>
      <c r="AB38" s="136">
        <f>Z38/Z40*100</f>
        <v>17.660044150110377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453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0</v>
      </c>
      <c r="Y44" s="116">
        <v>0</v>
      </c>
      <c r="Z44" s="116">
        <v>0</v>
      </c>
    </row>
    <row r="45" spans="19:32" x14ac:dyDescent="0.25">
      <c r="S45" s="119" t="s">
        <v>38</v>
      </c>
      <c r="T45" s="119"/>
      <c r="U45" s="116"/>
      <c r="V45" s="116">
        <v>0</v>
      </c>
      <c r="W45" s="116">
        <v>5</v>
      </c>
      <c r="X45" s="116">
        <v>0</v>
      </c>
      <c r="Y45" s="116">
        <v>6</v>
      </c>
      <c r="Z45" s="116">
        <v>3</v>
      </c>
    </row>
    <row r="46" spans="19:32" x14ac:dyDescent="0.25">
      <c r="S46" s="119" t="s">
        <v>39</v>
      </c>
      <c r="T46" s="119"/>
      <c r="U46" s="116"/>
      <c r="V46" s="116">
        <v>20</v>
      </c>
      <c r="W46" s="116">
        <v>21</v>
      </c>
      <c r="X46" s="116">
        <v>25</v>
      </c>
      <c r="Y46" s="116">
        <v>17</v>
      </c>
      <c r="Z46" s="116">
        <v>6</v>
      </c>
    </row>
    <row r="47" spans="19:32" x14ac:dyDescent="0.25">
      <c r="S47" s="119" t="s">
        <v>40</v>
      </c>
      <c r="T47" s="119"/>
      <c r="U47" s="116"/>
      <c r="V47" s="116">
        <v>38</v>
      </c>
      <c r="W47" s="116">
        <v>32</v>
      </c>
      <c r="X47" s="116">
        <v>43</v>
      </c>
      <c r="Y47" s="116">
        <v>45</v>
      </c>
      <c r="Z47" s="116">
        <v>28</v>
      </c>
    </row>
    <row r="48" spans="19:32" x14ac:dyDescent="0.25">
      <c r="S48" s="119" t="s">
        <v>41</v>
      </c>
      <c r="T48" s="119"/>
      <c r="U48" s="116"/>
      <c r="V48" s="116">
        <v>40</v>
      </c>
      <c r="W48" s="116">
        <v>43</v>
      </c>
      <c r="X48" s="116">
        <v>56</v>
      </c>
      <c r="Y48" s="116">
        <v>53</v>
      </c>
      <c r="Z48" s="116">
        <v>39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34</v>
      </c>
      <c r="W49" s="116">
        <v>28</v>
      </c>
      <c r="X49" s="116">
        <v>41</v>
      </c>
      <c r="Y49" s="116">
        <v>48</v>
      </c>
      <c r="Z49" s="116">
        <v>38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Doomadgee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47</v>
      </c>
      <c r="W50" s="116">
        <v>41</v>
      </c>
      <c r="X50" s="116">
        <v>43</v>
      </c>
      <c r="Y50" s="116">
        <v>53</v>
      </c>
      <c r="Z50" s="116">
        <v>31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40</v>
      </c>
      <c r="W51" s="116">
        <v>47</v>
      </c>
      <c r="X51" s="116">
        <v>59</v>
      </c>
      <c r="Y51" s="116">
        <v>45</v>
      </c>
      <c r="Z51" s="116">
        <v>36</v>
      </c>
    </row>
    <row r="52" spans="1:26" ht="15" customHeight="1" x14ac:dyDescent="0.25">
      <c r="S52" s="119" t="s">
        <v>45</v>
      </c>
      <c r="T52" s="119"/>
      <c r="U52" s="116"/>
      <c r="V52" s="116">
        <v>43</v>
      </c>
      <c r="W52" s="116">
        <v>39</v>
      </c>
      <c r="X52" s="116">
        <v>42</v>
      </c>
      <c r="Y52" s="116">
        <v>60</v>
      </c>
      <c r="Z52" s="116">
        <v>46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27</v>
      </c>
      <c r="W53" s="116">
        <v>18</v>
      </c>
      <c r="X53" s="116">
        <v>19</v>
      </c>
      <c r="Y53" s="116">
        <v>10</v>
      </c>
      <c r="Z53" s="116">
        <v>24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18</v>
      </c>
      <c r="W54" s="116">
        <v>16</v>
      </c>
      <c r="X54" s="116">
        <v>24</v>
      </c>
      <c r="Y54" s="116">
        <v>21</v>
      </c>
      <c r="Z54" s="116">
        <v>16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12</v>
      </c>
      <c r="W55" s="116">
        <v>11</v>
      </c>
      <c r="X55" s="116">
        <v>7</v>
      </c>
      <c r="Y55" s="116">
        <v>9</v>
      </c>
      <c r="Z55" s="116">
        <v>9</v>
      </c>
    </row>
    <row r="56" spans="1:26" ht="15" customHeight="1" x14ac:dyDescent="0.25">
      <c r="S56" s="119" t="s">
        <v>49</v>
      </c>
      <c r="T56" s="119"/>
      <c r="U56" s="116"/>
      <c r="V56" s="116">
        <v>3</v>
      </c>
      <c r="W56" s="116">
        <v>6</v>
      </c>
      <c r="X56" s="116">
        <v>15</v>
      </c>
      <c r="Y56" s="116">
        <v>12</v>
      </c>
      <c r="Z56" s="116">
        <v>12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0</v>
      </c>
      <c r="X57" s="116">
        <v>0</v>
      </c>
      <c r="Y57" s="116">
        <v>0</v>
      </c>
      <c r="Z57" s="116">
        <v>0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0</v>
      </c>
      <c r="W58" s="116">
        <v>0</v>
      </c>
      <c r="X58" s="116">
        <v>0</v>
      </c>
      <c r="Y58" s="116">
        <v>0</v>
      </c>
      <c r="Z58" s="116">
        <v>0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0</v>
      </c>
      <c r="X59" s="116">
        <v>0</v>
      </c>
      <c r="Y59" s="116">
        <v>0</v>
      </c>
      <c r="Z59" s="116">
        <v>0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0</v>
      </c>
      <c r="X60" s="116">
        <v>0</v>
      </c>
      <c r="Y60" s="116">
        <v>0</v>
      </c>
      <c r="Z60" s="116">
        <v>0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317</v>
      </c>
      <c r="W61" s="116">
        <v>304</v>
      </c>
      <c r="X61" s="116">
        <v>371</v>
      </c>
      <c r="Y61" s="116">
        <v>387</v>
      </c>
      <c r="Z61" s="116">
        <v>289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0</v>
      </c>
      <c r="W63" s="116">
        <v>0</v>
      </c>
      <c r="X63" s="116">
        <v>0</v>
      </c>
      <c r="Y63" s="116">
        <v>0</v>
      </c>
      <c r="Z63" s="116">
        <v>0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4</v>
      </c>
      <c r="W64" s="116">
        <v>9</v>
      </c>
      <c r="X64" s="116">
        <v>10</v>
      </c>
      <c r="Y64" s="116">
        <v>3</v>
      </c>
      <c r="Z64" s="116">
        <v>9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Doomadgee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6</v>
      </c>
      <c r="W65" s="116">
        <v>16</v>
      </c>
      <c r="X65" s="116">
        <v>22</v>
      </c>
      <c r="Y65" s="116">
        <v>25</v>
      </c>
      <c r="Z65" s="116">
        <v>23</v>
      </c>
    </row>
    <row r="66" spans="1:26" x14ac:dyDescent="0.25">
      <c r="S66" s="119" t="s">
        <v>40</v>
      </c>
      <c r="T66" s="119"/>
      <c r="U66" s="116"/>
      <c r="V66" s="116">
        <v>17</v>
      </c>
      <c r="W66" s="116">
        <v>30</v>
      </c>
      <c r="X66" s="116">
        <v>34</v>
      </c>
      <c r="Y66" s="116">
        <v>32</v>
      </c>
      <c r="Z66" s="116">
        <v>24</v>
      </c>
    </row>
    <row r="67" spans="1:26" x14ac:dyDescent="0.25">
      <c r="S67" s="119" t="s">
        <v>41</v>
      </c>
      <c r="T67" s="119"/>
      <c r="U67" s="116"/>
      <c r="V67" s="116">
        <v>44</v>
      </c>
      <c r="W67" s="116">
        <v>53</v>
      </c>
      <c r="X67" s="116">
        <v>53</v>
      </c>
      <c r="Y67" s="116">
        <v>53</v>
      </c>
      <c r="Z67" s="116">
        <v>48</v>
      </c>
    </row>
    <row r="68" spans="1:26" x14ac:dyDescent="0.25">
      <c r="S68" s="119" t="s">
        <v>42</v>
      </c>
      <c r="T68" s="119"/>
      <c r="U68" s="116"/>
      <c r="V68" s="116">
        <v>32</v>
      </c>
      <c r="W68" s="116">
        <v>36</v>
      </c>
      <c r="X68" s="116">
        <v>29</v>
      </c>
      <c r="Y68" s="116">
        <v>36</v>
      </c>
      <c r="Z68" s="116">
        <v>41</v>
      </c>
    </row>
    <row r="69" spans="1:26" x14ac:dyDescent="0.25">
      <c r="S69" s="119" t="s">
        <v>43</v>
      </c>
      <c r="T69" s="119"/>
      <c r="U69" s="116"/>
      <c r="V69" s="116">
        <v>47</v>
      </c>
      <c r="W69" s="116">
        <v>44</v>
      </c>
      <c r="X69" s="116">
        <v>49</v>
      </c>
      <c r="Y69" s="116">
        <v>43</v>
      </c>
      <c r="Z69" s="116">
        <v>35</v>
      </c>
    </row>
    <row r="70" spans="1:26" x14ac:dyDescent="0.25">
      <c r="S70" s="119" t="s">
        <v>44</v>
      </c>
      <c r="T70" s="119"/>
      <c r="U70" s="116"/>
      <c r="V70" s="116">
        <v>33</v>
      </c>
      <c r="W70" s="116">
        <v>46</v>
      </c>
      <c r="X70" s="116">
        <v>46</v>
      </c>
      <c r="Y70" s="116">
        <v>39</v>
      </c>
      <c r="Z70" s="116">
        <v>37</v>
      </c>
    </row>
    <row r="71" spans="1:26" x14ac:dyDescent="0.25">
      <c r="S71" s="119" t="s">
        <v>45</v>
      </c>
      <c r="T71" s="119"/>
      <c r="U71" s="116"/>
      <c r="V71" s="116">
        <v>17</v>
      </c>
      <c r="W71" s="116">
        <v>26</v>
      </c>
      <c r="X71" s="116">
        <v>40</v>
      </c>
      <c r="Y71" s="116">
        <v>31</v>
      </c>
      <c r="Z71" s="116">
        <v>36</v>
      </c>
    </row>
    <row r="72" spans="1:26" x14ac:dyDescent="0.25">
      <c r="S72" s="119" t="s">
        <v>46</v>
      </c>
      <c r="T72" s="119"/>
      <c r="U72" s="116"/>
      <c r="V72" s="116">
        <v>23</v>
      </c>
      <c r="W72" s="116">
        <v>19</v>
      </c>
      <c r="X72" s="116">
        <v>17</v>
      </c>
      <c r="Y72" s="116">
        <v>15</v>
      </c>
      <c r="Z72" s="116">
        <v>23</v>
      </c>
    </row>
    <row r="73" spans="1:26" x14ac:dyDescent="0.25">
      <c r="S73" s="119" t="s">
        <v>47</v>
      </c>
      <c r="T73" s="119"/>
      <c r="U73" s="116"/>
      <c r="V73" s="116">
        <v>29</v>
      </c>
      <c r="W73" s="116">
        <v>27</v>
      </c>
      <c r="X73" s="116">
        <v>21</v>
      </c>
      <c r="Y73" s="116">
        <v>26</v>
      </c>
      <c r="Z73" s="116">
        <v>22</v>
      </c>
    </row>
    <row r="74" spans="1:26" x14ac:dyDescent="0.25">
      <c r="S74" s="119" t="s">
        <v>48</v>
      </c>
      <c r="T74" s="119"/>
      <c r="U74" s="116"/>
      <c r="V74" s="116">
        <v>1</v>
      </c>
      <c r="W74" s="116">
        <v>9</v>
      </c>
      <c r="X74" s="116">
        <v>8</v>
      </c>
      <c r="Y74" s="116">
        <v>15</v>
      </c>
      <c r="Z74" s="116">
        <v>12</v>
      </c>
    </row>
    <row r="75" spans="1:26" x14ac:dyDescent="0.25">
      <c r="S75" s="119" t="s">
        <v>49</v>
      </c>
      <c r="T75" s="119"/>
      <c r="U75" s="116"/>
      <c r="V75" s="116">
        <v>0</v>
      </c>
      <c r="W75" s="116">
        <v>0</v>
      </c>
      <c r="X75" s="116">
        <v>0</v>
      </c>
      <c r="Y75" s="116">
        <v>0</v>
      </c>
      <c r="Z75" s="116">
        <v>0</v>
      </c>
    </row>
    <row r="76" spans="1:26" x14ac:dyDescent="0.25">
      <c r="S76" s="119" t="s">
        <v>50</v>
      </c>
      <c r="T76" s="119"/>
      <c r="U76" s="116"/>
      <c r="V76" s="116">
        <v>0</v>
      </c>
      <c r="W76" s="116">
        <v>0</v>
      </c>
      <c r="X76" s="116">
        <v>0</v>
      </c>
      <c r="Y76" s="116">
        <v>0</v>
      </c>
      <c r="Z76" s="116">
        <v>0</v>
      </c>
    </row>
    <row r="77" spans="1:26" x14ac:dyDescent="0.25">
      <c r="S77" s="119" t="s">
        <v>51</v>
      </c>
      <c r="T77" s="119"/>
      <c r="U77" s="116"/>
      <c r="V77" s="116">
        <v>0</v>
      </c>
      <c r="W77" s="116">
        <v>0</v>
      </c>
      <c r="X77" s="116">
        <v>0</v>
      </c>
      <c r="Y77" s="116">
        <v>0</v>
      </c>
      <c r="Z77" s="116">
        <v>0</v>
      </c>
    </row>
    <row r="78" spans="1:26" x14ac:dyDescent="0.25">
      <c r="S78" s="119" t="s">
        <v>52</v>
      </c>
      <c r="T78" s="119"/>
      <c r="U78" s="116"/>
      <c r="V78" s="116">
        <v>0</v>
      </c>
      <c r="W78" s="116">
        <v>0</v>
      </c>
      <c r="X78" s="116">
        <v>0</v>
      </c>
      <c r="Y78" s="116">
        <v>0</v>
      </c>
      <c r="Z78" s="116">
        <v>0</v>
      </c>
    </row>
    <row r="79" spans="1:26" x14ac:dyDescent="0.25">
      <c r="S79" s="119" t="s">
        <v>53</v>
      </c>
      <c r="T79" s="119"/>
      <c r="U79" s="116"/>
      <c r="V79" s="116">
        <v>0</v>
      </c>
      <c r="W79" s="116">
        <v>0</v>
      </c>
      <c r="X79" s="116">
        <v>0</v>
      </c>
      <c r="Y79" s="116">
        <v>0</v>
      </c>
      <c r="Z79" s="116">
        <v>0</v>
      </c>
    </row>
    <row r="80" spans="1:26" x14ac:dyDescent="0.25">
      <c r="S80" s="122" t="s">
        <v>54</v>
      </c>
      <c r="T80" s="122"/>
      <c r="U80" s="116"/>
      <c r="V80" s="116">
        <v>254</v>
      </c>
      <c r="W80" s="116">
        <v>316</v>
      </c>
      <c r="X80" s="116">
        <v>330</v>
      </c>
      <c r="Y80" s="116">
        <v>320</v>
      </c>
      <c r="Z80" s="116">
        <v>311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6" t="str">
        <f>S1</f>
        <v>Doomadgee</v>
      </c>
      <c r="D83" s="146"/>
      <c r="E83" s="146"/>
      <c r="F83" s="146"/>
      <c r="G83" s="146"/>
      <c r="H83" s="49"/>
      <c r="I83" s="49"/>
      <c r="J83" s="147" t="str">
        <f>'State data for spotlight'!A1</f>
        <v>Queensland</v>
      </c>
      <c r="K83" s="147"/>
      <c r="L83" s="147"/>
      <c r="M83" s="147"/>
      <c r="N83" s="147"/>
      <c r="O83" s="147"/>
      <c r="S83" s="119" t="s">
        <v>57</v>
      </c>
      <c r="T83" s="119"/>
      <c r="U83" s="116"/>
      <c r="V83" s="116">
        <v>11</v>
      </c>
      <c r="W83" s="116">
        <v>9</v>
      </c>
      <c r="X83" s="116">
        <v>2</v>
      </c>
      <c r="Y83" s="116">
        <v>8</v>
      </c>
      <c r="Z83" s="116">
        <v>12</v>
      </c>
      <c r="AD83" s="121"/>
    </row>
    <row r="84" spans="1:30" ht="15" customHeight="1" x14ac:dyDescent="0.25">
      <c r="A84" s="48"/>
      <c r="B84" s="48"/>
      <c r="C84" s="50"/>
      <c r="D84" s="141" t="s">
        <v>0</v>
      </c>
      <c r="E84" s="141"/>
      <c r="F84" s="141" t="s">
        <v>202</v>
      </c>
      <c r="G84" s="141"/>
      <c r="H84" s="50"/>
      <c r="I84" s="50"/>
      <c r="J84" s="50"/>
      <c r="K84" s="50"/>
      <c r="L84" s="141" t="s">
        <v>0</v>
      </c>
      <c r="M84" s="141"/>
      <c r="N84" s="141" t="s">
        <v>202</v>
      </c>
      <c r="O84" s="141"/>
      <c r="S84" s="119" t="s">
        <v>58</v>
      </c>
      <c r="T84" s="119"/>
      <c r="U84" s="116"/>
      <c r="V84" s="116">
        <v>19</v>
      </c>
      <c r="W84" s="116">
        <v>18</v>
      </c>
      <c r="X84" s="116">
        <v>23</v>
      </c>
      <c r="Y84" s="116">
        <v>24</v>
      </c>
      <c r="Z84" s="116">
        <v>22</v>
      </c>
    </row>
    <row r="85" spans="1:30" ht="15" customHeight="1" x14ac:dyDescent="0.25">
      <c r="A85" s="48"/>
      <c r="B85" s="48"/>
      <c r="C85" s="62" t="s">
        <v>1</v>
      </c>
      <c r="D85" s="141" t="s">
        <v>2</v>
      </c>
      <c r="E85" s="141"/>
      <c r="F85" s="141" t="str">
        <f>"since "&amp;$V$2</f>
        <v>since 2015-16</v>
      </c>
      <c r="G85" s="141"/>
      <c r="H85" s="50"/>
      <c r="I85" s="50"/>
      <c r="J85" s="50"/>
      <c r="K85" s="62" t="s">
        <v>1</v>
      </c>
      <c r="L85" s="141" t="s">
        <v>2</v>
      </c>
      <c r="M85" s="141"/>
      <c r="N85" s="141" t="str">
        <f>"since "&amp;$V$2</f>
        <v>since 2015-16</v>
      </c>
      <c r="O85" s="141"/>
      <c r="S85" s="119" t="s">
        <v>197</v>
      </c>
      <c r="T85" s="119"/>
      <c r="U85" s="116"/>
      <c r="V85" s="116">
        <v>30</v>
      </c>
      <c r="W85" s="116">
        <v>31</v>
      </c>
      <c r="X85" s="116">
        <v>33</v>
      </c>
      <c r="Y85" s="116">
        <v>26</v>
      </c>
      <c r="Z85" s="116">
        <v>26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593</v>
      </c>
      <c r="D86" s="100">
        <f t="shared" ref="D86:D91" si="4">AD4</f>
        <v>-0.15406562054208273</v>
      </c>
      <c r="E86" s="101">
        <f t="shared" ref="E86:E91" si="5">AD4</f>
        <v>-0.15406562054208273</v>
      </c>
      <c r="F86" s="100">
        <f t="shared" ref="F86:F91" si="6">AF4</f>
        <v>3.8528896672504365E-2</v>
      </c>
      <c r="G86" s="101">
        <f t="shared" ref="G86:G91" si="7">AF4</f>
        <v>3.8528896672504365E-2</v>
      </c>
      <c r="H86" s="61"/>
      <c r="I86" s="61"/>
      <c r="J86" s="142" t="str">
        <f>'State data for spotlight'!J4</f>
        <v>4,043,913</v>
      </c>
      <c r="K86" s="142"/>
      <c r="L86" s="100">
        <f>'State data for spotlight'!L4</f>
        <v>-5.435055282670076E-3</v>
      </c>
      <c r="M86" s="101">
        <f>'State data for spotlight'!L4</f>
        <v>-5.435055282670076E-3</v>
      </c>
      <c r="N86" s="100">
        <f>'State data for spotlight'!N4</f>
        <v>7.968076645100175E-2</v>
      </c>
      <c r="O86" s="101">
        <f>'State data for spotlight'!N4</f>
        <v>7.968076645100175E-2</v>
      </c>
      <c r="S86" s="119" t="s">
        <v>198</v>
      </c>
      <c r="T86" s="119"/>
      <c r="U86" s="116"/>
      <c r="V86" s="116">
        <v>22</v>
      </c>
      <c r="W86" s="116">
        <v>43</v>
      </c>
      <c r="X86" s="116">
        <v>48</v>
      </c>
      <c r="Y86" s="116">
        <v>46</v>
      </c>
      <c r="Z86" s="116">
        <v>35</v>
      </c>
    </row>
    <row r="87" spans="1:30" ht="15" customHeight="1" x14ac:dyDescent="0.25">
      <c r="A87" s="102" t="s">
        <v>4</v>
      </c>
      <c r="B87" s="51"/>
      <c r="C87" s="61" t="str">
        <f t="shared" si="3"/>
        <v>284</v>
      </c>
      <c r="D87" s="100">
        <f t="shared" si="4"/>
        <v>-0.26614987080103358</v>
      </c>
      <c r="E87" s="101">
        <f t="shared" si="5"/>
        <v>-0.26614987080103358</v>
      </c>
      <c r="F87" s="100">
        <f t="shared" si="6"/>
        <v>-9.2651757188498385E-2</v>
      </c>
      <c r="G87" s="101">
        <f t="shared" si="7"/>
        <v>-9.2651757188498385E-2</v>
      </c>
      <c r="H87" s="61"/>
      <c r="I87" s="61"/>
      <c r="J87" s="142" t="str">
        <f>'State data for spotlight'!J5</f>
        <v>2,078,086</v>
      </c>
      <c r="K87" s="142"/>
      <c r="L87" s="100">
        <f>'State data for spotlight'!L5</f>
        <v>-9.7722570444783718E-3</v>
      </c>
      <c r="M87" s="101">
        <f>'State data for spotlight'!L5</f>
        <v>-9.7722570444783718E-3</v>
      </c>
      <c r="N87" s="100">
        <f>'State data for spotlight'!N5</f>
        <v>6.0267974446456485E-2</v>
      </c>
      <c r="O87" s="101">
        <f>'State data for spotlight'!N5</f>
        <v>6.0267974446456485E-2</v>
      </c>
      <c r="S87" s="119" t="s">
        <v>199</v>
      </c>
      <c r="T87" s="119"/>
      <c r="U87" s="116"/>
      <c r="V87" s="116">
        <v>5</v>
      </c>
      <c r="W87" s="116">
        <v>0</v>
      </c>
      <c r="X87" s="116">
        <v>0</v>
      </c>
      <c r="Y87" s="116">
        <v>0</v>
      </c>
      <c r="Z87" s="116">
        <v>0</v>
      </c>
    </row>
    <row r="88" spans="1:30" ht="15" customHeight="1" x14ac:dyDescent="0.25">
      <c r="A88" s="102" t="s">
        <v>5</v>
      </c>
      <c r="B88" s="51"/>
      <c r="C88" s="61" t="str">
        <f t="shared" si="3"/>
        <v>307</v>
      </c>
      <c r="D88" s="100">
        <f t="shared" si="4"/>
        <v>-2.2292993630573243E-2</v>
      </c>
      <c r="E88" s="101">
        <f t="shared" si="5"/>
        <v>-2.2292993630573243E-2</v>
      </c>
      <c r="F88" s="100">
        <f t="shared" si="6"/>
        <v>0.20866141732283472</v>
      </c>
      <c r="G88" s="101">
        <f t="shared" si="7"/>
        <v>0.20866141732283472</v>
      </c>
      <c r="H88" s="61"/>
      <c r="I88" s="61"/>
      <c r="J88" s="142" t="str">
        <f>'State data for spotlight'!J6</f>
        <v>1,965,825</v>
      </c>
      <c r="K88" s="142"/>
      <c r="L88" s="100">
        <f>'State data for spotlight'!L6</f>
        <v>-8.0765919120229235E-4</v>
      </c>
      <c r="M88" s="101">
        <f>'State data for spotlight'!L6</f>
        <v>-8.0765919120229235E-4</v>
      </c>
      <c r="N88" s="100">
        <f>'State data for spotlight'!N6</f>
        <v>0.10099473592536312</v>
      </c>
      <c r="O88" s="101">
        <f>'State data for spotlight'!N6</f>
        <v>0.10099473592536312</v>
      </c>
      <c r="S88" s="119" t="s">
        <v>200</v>
      </c>
      <c r="T88" s="119"/>
      <c r="U88" s="116"/>
      <c r="V88" s="116">
        <v>0</v>
      </c>
      <c r="W88" s="116">
        <v>0</v>
      </c>
      <c r="X88" s="116">
        <v>0</v>
      </c>
      <c r="Y88" s="116">
        <v>4</v>
      </c>
      <c r="Z88" s="116">
        <v>5</v>
      </c>
    </row>
    <row r="89" spans="1:30" ht="15" customHeight="1" x14ac:dyDescent="0.25">
      <c r="A89" s="51" t="s">
        <v>6</v>
      </c>
      <c r="B89" s="51"/>
      <c r="C89" s="61" t="str">
        <f t="shared" si="3"/>
        <v>453</v>
      </c>
      <c r="D89" s="100">
        <f t="shared" si="4"/>
        <v>-0.12379110251450676</v>
      </c>
      <c r="E89" s="101">
        <f t="shared" si="5"/>
        <v>-0.12379110251450676</v>
      </c>
      <c r="F89" s="100">
        <f t="shared" si="6"/>
        <v>8.8942307692307709E-2</v>
      </c>
      <c r="G89" s="101">
        <f t="shared" si="7"/>
        <v>8.8942307692307709E-2</v>
      </c>
      <c r="H89" s="61"/>
      <c r="I89" s="61"/>
      <c r="J89" s="142" t="str">
        <f>'State data for spotlight'!J7</f>
        <v>2,876,116</v>
      </c>
      <c r="K89" s="142"/>
      <c r="L89" s="100">
        <f>'State data for spotlight'!L7</f>
        <v>1.3469152455414024E-2</v>
      </c>
      <c r="M89" s="101">
        <f>'State data for spotlight'!L7</f>
        <v>1.3469152455414024E-2</v>
      </c>
      <c r="N89" s="100">
        <f>'State data for spotlight'!N7</f>
        <v>8.3508134271230716E-2</v>
      </c>
      <c r="O89" s="101">
        <f>'State data for spotlight'!N7</f>
        <v>8.3508134271230716E-2</v>
      </c>
      <c r="S89" s="119" t="s">
        <v>201</v>
      </c>
      <c r="T89" s="119"/>
      <c r="U89" s="116"/>
      <c r="V89" s="116">
        <v>21</v>
      </c>
      <c r="W89" s="116">
        <v>20</v>
      </c>
      <c r="X89" s="116">
        <v>21</v>
      </c>
      <c r="Y89" s="116">
        <v>33</v>
      </c>
      <c r="Z89" s="116">
        <v>29</v>
      </c>
    </row>
    <row r="90" spans="1:30" ht="15" customHeight="1" x14ac:dyDescent="0.25">
      <c r="A90" s="51" t="s">
        <v>100</v>
      </c>
      <c r="B90" s="51"/>
      <c r="C90" s="61" t="str">
        <f t="shared" si="3"/>
        <v>$25,353</v>
      </c>
      <c r="D90" s="100">
        <f t="shared" si="4"/>
        <v>3.4363118510633672E-2</v>
      </c>
      <c r="E90" s="101">
        <f t="shared" si="5"/>
        <v>3.4363118510633672E-2</v>
      </c>
      <c r="F90" s="100">
        <f t="shared" si="6"/>
        <v>-3.766947277162136E-2</v>
      </c>
      <c r="G90" s="101">
        <f t="shared" si="7"/>
        <v>-3.766947277162136E-2</v>
      </c>
      <c r="H90" s="61"/>
      <c r="I90" s="61"/>
      <c r="J90" s="61"/>
      <c r="K90" s="61" t="str">
        <f>'State data for spotlight'!J8</f>
        <v>$45,226</v>
      </c>
      <c r="L90" s="100">
        <f>'State data for spotlight'!L8</f>
        <v>1.6409018426646327E-3</v>
      </c>
      <c r="M90" s="101">
        <f>'State data for spotlight'!L8</f>
        <v>1.6409018426646327E-3</v>
      </c>
      <c r="N90" s="100">
        <f>'State data for spotlight'!N8</f>
        <v>6.7653739613496189E-2</v>
      </c>
      <c r="O90" s="101">
        <f>'State data for spotlight'!N8</f>
        <v>6.7653739613496189E-2</v>
      </c>
      <c r="S90" s="119" t="s">
        <v>59</v>
      </c>
      <c r="T90" s="119"/>
      <c r="U90" s="116"/>
      <c r="V90" s="116">
        <v>69</v>
      </c>
      <c r="W90" s="116">
        <v>72</v>
      </c>
      <c r="X90" s="116">
        <v>76</v>
      </c>
      <c r="Y90" s="116">
        <v>69</v>
      </c>
      <c r="Z90" s="116">
        <v>44</v>
      </c>
    </row>
    <row r="91" spans="1:30" ht="15" customHeight="1" x14ac:dyDescent="0.25">
      <c r="A91" s="51" t="s">
        <v>7</v>
      </c>
      <c r="B91" s="51"/>
      <c r="C91" s="61" t="str">
        <f t="shared" si="3"/>
        <v>$17.1 mil</v>
      </c>
      <c r="D91" s="100">
        <f t="shared" si="4"/>
        <v>-2.0400300343784483E-2</v>
      </c>
      <c r="E91" s="101">
        <f t="shared" si="5"/>
        <v>-2.0400300343784483E-2</v>
      </c>
      <c r="F91" s="100">
        <f t="shared" si="6"/>
        <v>0.22577666452976985</v>
      </c>
      <c r="G91" s="101">
        <f t="shared" si="7"/>
        <v>0.22577666452976985</v>
      </c>
      <c r="H91" s="61"/>
      <c r="I91" s="61"/>
      <c r="J91" s="61"/>
      <c r="K91" s="61" t="str">
        <f>'State data for spotlight'!J9</f>
        <v>$174.8 bil</v>
      </c>
      <c r="L91" s="100">
        <f>'State data for spotlight'!L9</f>
        <v>4.1540468779463158E-2</v>
      </c>
      <c r="M91" s="101">
        <f>'State data for spotlight'!L9</f>
        <v>4.1540468779463158E-2</v>
      </c>
      <c r="N91" s="100">
        <f>'State data for spotlight'!N9</f>
        <v>0.18082674757676354</v>
      </c>
      <c r="O91" s="101">
        <f>'State data for spotlight'!N9</f>
        <v>0.18082674757676354</v>
      </c>
      <c r="S91" s="122" t="s">
        <v>54</v>
      </c>
      <c r="T91" s="122"/>
      <c r="U91" s="116"/>
      <c r="V91" s="116">
        <v>217</v>
      </c>
      <c r="W91" s="116">
        <v>243</v>
      </c>
      <c r="X91" s="116">
        <v>271</v>
      </c>
      <c r="Y91" s="116">
        <v>278</v>
      </c>
      <c r="Z91" s="116">
        <v>224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203</v>
      </c>
      <c r="S93" s="119" t="s">
        <v>57</v>
      </c>
      <c r="T93" s="119"/>
      <c r="U93" s="116"/>
      <c r="V93" s="116">
        <v>6</v>
      </c>
      <c r="W93" s="116">
        <v>10</v>
      </c>
      <c r="X93" s="116">
        <v>6</v>
      </c>
      <c r="Y93" s="116">
        <v>10</v>
      </c>
      <c r="Z93" s="116">
        <v>6</v>
      </c>
    </row>
    <row r="94" spans="1:30" ht="15" customHeight="1" x14ac:dyDescent="0.25">
      <c r="A94" s="60" t="s">
        <v>204</v>
      </c>
      <c r="S94" s="119" t="s">
        <v>58</v>
      </c>
      <c r="T94" s="119"/>
      <c r="U94" s="116"/>
      <c r="V94" s="116">
        <v>29</v>
      </c>
      <c r="W94" s="116">
        <v>28</v>
      </c>
      <c r="X94" s="116">
        <v>28</v>
      </c>
      <c r="Y94" s="116">
        <v>34</v>
      </c>
      <c r="Z94" s="116">
        <v>39</v>
      </c>
    </row>
    <row r="95" spans="1:30" ht="15" customHeight="1" x14ac:dyDescent="0.25">
      <c r="A95" s="138" t="s">
        <v>287</v>
      </c>
      <c r="S95" s="119" t="s">
        <v>197</v>
      </c>
      <c r="T95" s="119"/>
      <c r="U95" s="116"/>
      <c r="V95" s="116">
        <v>9</v>
      </c>
      <c r="W95" s="116">
        <v>11</v>
      </c>
      <c r="X95" s="116">
        <v>8</v>
      </c>
      <c r="Y95" s="116">
        <v>4</v>
      </c>
      <c r="Z95" s="116">
        <v>6</v>
      </c>
    </row>
    <row r="96" spans="1:30" ht="15" customHeight="1" x14ac:dyDescent="0.25">
      <c r="A96" s="19" t="s">
        <v>278</v>
      </c>
      <c r="S96" s="119" t="s">
        <v>198</v>
      </c>
      <c r="T96" s="119"/>
      <c r="U96" s="116"/>
      <c r="V96" s="116">
        <v>53</v>
      </c>
      <c r="W96" s="116">
        <v>60</v>
      </c>
      <c r="X96" s="116">
        <v>82</v>
      </c>
      <c r="Y96" s="116">
        <v>78</v>
      </c>
      <c r="Z96" s="116">
        <v>72</v>
      </c>
    </row>
    <row r="97" spans="1:32" ht="15" customHeight="1" x14ac:dyDescent="0.25">
      <c r="S97" s="119" t="s">
        <v>199</v>
      </c>
      <c r="T97" s="119"/>
      <c r="U97" s="116"/>
      <c r="V97" s="116">
        <v>28</v>
      </c>
      <c r="W97" s="116">
        <v>26</v>
      </c>
      <c r="X97" s="116">
        <v>30</v>
      </c>
      <c r="Y97" s="116">
        <v>19</v>
      </c>
      <c r="Z97" s="116">
        <v>24</v>
      </c>
    </row>
    <row r="98" spans="1:32" ht="15" customHeight="1" x14ac:dyDescent="0.25">
      <c r="S98" s="119" t="s">
        <v>200</v>
      </c>
      <c r="T98" s="119"/>
      <c r="U98" s="116"/>
      <c r="V98" s="116">
        <v>12</v>
      </c>
      <c r="W98" s="116">
        <v>11</v>
      </c>
      <c r="X98" s="116">
        <v>4</v>
      </c>
      <c r="Y98" s="116">
        <v>8</v>
      </c>
      <c r="Z98" s="116">
        <v>6</v>
      </c>
    </row>
    <row r="99" spans="1:32" ht="15" customHeight="1" x14ac:dyDescent="0.25">
      <c r="S99" s="119" t="s">
        <v>201</v>
      </c>
      <c r="T99" s="119"/>
      <c r="U99" s="116"/>
      <c r="V99" s="116">
        <v>2</v>
      </c>
      <c r="W99" s="116">
        <v>10</v>
      </c>
      <c r="X99" s="116">
        <v>13</v>
      </c>
      <c r="Y99" s="116">
        <v>13</v>
      </c>
      <c r="Z99" s="116">
        <v>8</v>
      </c>
    </row>
    <row r="100" spans="1:32" ht="15" customHeight="1" x14ac:dyDescent="0.25">
      <c r="S100" s="119" t="s">
        <v>59</v>
      </c>
      <c r="T100" s="119"/>
      <c r="U100" s="116"/>
      <c r="V100" s="116">
        <v>22</v>
      </c>
      <c r="W100" s="116">
        <v>17</v>
      </c>
      <c r="X100" s="116">
        <v>18</v>
      </c>
      <c r="Y100" s="116">
        <v>19</v>
      </c>
      <c r="Z100" s="116">
        <v>16</v>
      </c>
    </row>
    <row r="101" spans="1:32" x14ac:dyDescent="0.25">
      <c r="A101" s="20"/>
      <c r="S101" s="122" t="s">
        <v>54</v>
      </c>
      <c r="T101" s="122"/>
      <c r="U101" s="116"/>
      <c r="V101" s="116">
        <v>201</v>
      </c>
      <c r="W101" s="116">
        <v>243</v>
      </c>
      <c r="X101" s="116">
        <v>241</v>
      </c>
      <c r="Y101" s="116">
        <v>244</v>
      </c>
      <c r="Z101" s="116">
        <v>232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205</v>
      </c>
      <c r="Z103" s="110" t="s">
        <v>282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232</v>
      </c>
      <c r="W104" s="116">
        <v>278</v>
      </c>
      <c r="X104" s="116">
        <v>355</v>
      </c>
      <c r="Y104" s="116">
        <v>299</v>
      </c>
      <c r="Z104" s="116">
        <v>257</v>
      </c>
      <c r="AB104" s="113" t="str">
        <f>TEXT(Z104,"###,###")</f>
        <v>257</v>
      </c>
      <c r="AD104" s="134">
        <f>Z104/($Z$4)*100</f>
        <v>43.338954468802697</v>
      </c>
      <c r="AF104" s="113"/>
    </row>
    <row r="105" spans="1:32" x14ac:dyDescent="0.25">
      <c r="S105" s="119" t="s">
        <v>18</v>
      </c>
      <c r="T105" s="119"/>
      <c r="U105" s="116"/>
      <c r="V105" s="116">
        <v>319</v>
      </c>
      <c r="W105" s="116">
        <v>295</v>
      </c>
      <c r="X105" s="116">
        <v>280</v>
      </c>
      <c r="Y105" s="116">
        <v>386</v>
      </c>
      <c r="Z105" s="116">
        <v>343</v>
      </c>
      <c r="AB105" s="113" t="str">
        <f>TEXT(Z105,"###,###")</f>
        <v>343</v>
      </c>
      <c r="AD105" s="134">
        <f>Z105/($Z$4)*100</f>
        <v>57.841483979763908</v>
      </c>
      <c r="AF105" s="113"/>
    </row>
    <row r="106" spans="1:32" x14ac:dyDescent="0.25">
      <c r="S106" s="122" t="s">
        <v>54</v>
      </c>
      <c r="T106" s="122"/>
      <c r="U106" s="124"/>
      <c r="V106" s="124">
        <v>551</v>
      </c>
      <c r="W106" s="124">
        <v>573</v>
      </c>
      <c r="X106" s="124">
        <v>635</v>
      </c>
      <c r="Y106" s="124">
        <v>685</v>
      </c>
      <c r="Z106" s="124">
        <v>600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36</v>
      </c>
      <c r="W108" s="116">
        <v>50</v>
      </c>
      <c r="X108" s="116">
        <v>111</v>
      </c>
      <c r="Y108" s="116">
        <v>48</v>
      </c>
      <c r="Z108" s="116">
        <v>38</v>
      </c>
      <c r="AB108" s="113" t="str">
        <f>TEXT(Z108,"###,###")</f>
        <v>38</v>
      </c>
      <c r="AD108" s="134">
        <f>Z108/($Z$4)*100</f>
        <v>6.4080944350758857</v>
      </c>
      <c r="AF108" s="113"/>
    </row>
    <row r="109" spans="1:32" x14ac:dyDescent="0.25">
      <c r="S109" s="119" t="s">
        <v>21</v>
      </c>
      <c r="T109" s="119"/>
      <c r="U109" s="116"/>
      <c r="V109" s="116">
        <v>56</v>
      </c>
      <c r="W109" s="116">
        <v>33</v>
      </c>
      <c r="X109" s="116">
        <v>51</v>
      </c>
      <c r="Y109" s="116">
        <v>33</v>
      </c>
      <c r="Z109" s="116">
        <v>26</v>
      </c>
      <c r="AB109" s="113" t="str">
        <f>TEXT(Z109,"###,###")</f>
        <v>26</v>
      </c>
      <c r="AD109" s="134">
        <f>Z109/($Z$4)*100</f>
        <v>4.3844856661045535</v>
      </c>
      <c r="AF109" s="113"/>
    </row>
    <row r="110" spans="1:32" x14ac:dyDescent="0.25">
      <c r="S110" s="119" t="s">
        <v>22</v>
      </c>
      <c r="T110" s="119"/>
      <c r="U110" s="116"/>
      <c r="V110" s="116">
        <v>179</v>
      </c>
      <c r="W110" s="116">
        <v>183</v>
      </c>
      <c r="X110" s="116">
        <v>129</v>
      </c>
      <c r="Y110" s="116">
        <v>264</v>
      </c>
      <c r="Z110" s="116">
        <v>236</v>
      </c>
      <c r="AB110" s="113" t="str">
        <f>TEXT(Z110,"###,###")</f>
        <v>236</v>
      </c>
      <c r="AD110" s="134">
        <f>Z110/($Z$4)*100</f>
        <v>39.797639123102869</v>
      </c>
      <c r="AF110" s="113"/>
    </row>
    <row r="111" spans="1:32" x14ac:dyDescent="0.25">
      <c r="S111" s="119" t="s">
        <v>23</v>
      </c>
      <c r="T111" s="119"/>
      <c r="U111" s="116"/>
      <c r="V111" s="116">
        <v>294</v>
      </c>
      <c r="W111" s="116">
        <v>307</v>
      </c>
      <c r="X111" s="116">
        <v>346</v>
      </c>
      <c r="Y111" s="116">
        <v>332</v>
      </c>
      <c r="Z111" s="116">
        <v>299</v>
      </c>
      <c r="AB111" s="113" t="str">
        <f>TEXT(Z111,"###,###")</f>
        <v>299</v>
      </c>
      <c r="AD111" s="134">
        <f>Z111/($Z$4)*100</f>
        <v>50.421585160202362</v>
      </c>
      <c r="AF111" s="113"/>
    </row>
    <row r="112" spans="1:32" x14ac:dyDescent="0.25">
      <c r="S112" s="122" t="s">
        <v>54</v>
      </c>
      <c r="T112" s="122"/>
      <c r="U112" s="116"/>
      <c r="V112" s="116">
        <v>572</v>
      </c>
      <c r="W112" s="116">
        <v>620</v>
      </c>
      <c r="X112" s="116">
        <v>703</v>
      </c>
      <c r="Y112" s="116">
        <v>702</v>
      </c>
      <c r="Z112" s="116">
        <v>595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41.01</v>
      </c>
      <c r="W118" s="135">
        <v>37.57</v>
      </c>
      <c r="X118" s="135">
        <v>37.159999999999997</v>
      </c>
      <c r="Y118" s="135">
        <v>37.22</v>
      </c>
      <c r="Z118" s="135">
        <v>37.99</v>
      </c>
      <c r="AB118" s="113" t="str">
        <f>TEXT(Z118,"##.0")</f>
        <v>38.0</v>
      </c>
    </row>
    <row r="120" spans="19:32" x14ac:dyDescent="0.25">
      <c r="S120" s="105" t="s">
        <v>102</v>
      </c>
      <c r="T120" s="116"/>
      <c r="U120" s="116"/>
      <c r="V120" s="116">
        <v>415</v>
      </c>
      <c r="W120" s="116">
        <v>484</v>
      </c>
      <c r="X120" s="116">
        <v>507</v>
      </c>
      <c r="Y120" s="116">
        <v>513</v>
      </c>
      <c r="Z120" s="116">
        <v>450</v>
      </c>
      <c r="AB120" s="113" t="str">
        <f>TEXT(Z120,"###,###")</f>
        <v>450</v>
      </c>
    </row>
    <row r="121" spans="19:32" x14ac:dyDescent="0.25">
      <c r="S121" s="105" t="s">
        <v>103</v>
      </c>
      <c r="T121" s="116"/>
      <c r="U121" s="116"/>
      <c r="V121" s="116">
        <v>0</v>
      </c>
      <c r="W121" s="116">
        <v>0</v>
      </c>
      <c r="X121" s="116">
        <v>0</v>
      </c>
      <c r="Y121" s="116">
        <v>0</v>
      </c>
      <c r="Z121" s="116">
        <v>0</v>
      </c>
      <c r="AB121" s="113" t="str">
        <f>TEXT(Z121,"###,###")</f>
        <v/>
      </c>
    </row>
    <row r="122" spans="19:32" x14ac:dyDescent="0.25">
      <c r="S122" s="105" t="s">
        <v>104</v>
      </c>
      <c r="T122" s="116"/>
      <c r="U122" s="116"/>
      <c r="V122" s="116">
        <v>0</v>
      </c>
      <c r="W122" s="116">
        <v>5</v>
      </c>
      <c r="X122" s="116">
        <v>11</v>
      </c>
      <c r="Y122" s="116">
        <v>5</v>
      </c>
      <c r="Z122" s="116">
        <v>0</v>
      </c>
      <c r="AB122" s="113" t="str">
        <f>TEXT(Z122,"###,###")</f>
        <v/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415</v>
      </c>
      <c r="W124" s="116">
        <v>489</v>
      </c>
      <c r="X124" s="116">
        <v>518</v>
      </c>
      <c r="Y124" s="116">
        <v>518</v>
      </c>
      <c r="Z124" s="116">
        <v>450</v>
      </c>
      <c r="AB124" s="113" t="str">
        <f>TEXT(Z124,"###,###")</f>
        <v>450</v>
      </c>
      <c r="AD124" s="131">
        <f>Z124/$Z$7*100</f>
        <v>99.337748344370851</v>
      </c>
    </row>
    <row r="125" spans="19:32" x14ac:dyDescent="0.25">
      <c r="S125" s="105" t="s">
        <v>106</v>
      </c>
      <c r="T125" s="116"/>
      <c r="U125" s="116"/>
      <c r="V125" s="116">
        <v>0</v>
      </c>
      <c r="W125" s="116">
        <v>5</v>
      </c>
      <c r="X125" s="116">
        <v>11</v>
      </c>
      <c r="Y125" s="116">
        <v>5</v>
      </c>
      <c r="Z125" s="116">
        <v>0</v>
      </c>
      <c r="AB125" s="113" t="str">
        <f>TEXT(Z125,"###,###")</f>
        <v/>
      </c>
      <c r="AD125" s="131">
        <f>Z125/$Z$7*100</f>
        <v>0</v>
      </c>
    </row>
    <row r="127" spans="19:32" x14ac:dyDescent="0.25">
      <c r="S127" s="105" t="s">
        <v>107</v>
      </c>
      <c r="T127" s="116"/>
      <c r="U127" s="116"/>
      <c r="V127" s="116">
        <v>215</v>
      </c>
      <c r="W127" s="116">
        <v>243</v>
      </c>
      <c r="X127" s="116">
        <v>271</v>
      </c>
      <c r="Y127" s="116">
        <v>279</v>
      </c>
      <c r="Z127" s="116">
        <v>223</v>
      </c>
      <c r="AB127" s="113" t="str">
        <f>TEXT(Z127,"###,###")</f>
        <v>223</v>
      </c>
      <c r="AD127" s="131">
        <f>Z127/$Z$7*100</f>
        <v>49.227373068432669</v>
      </c>
    </row>
    <row r="128" spans="19:32" x14ac:dyDescent="0.25">
      <c r="S128" s="105" t="s">
        <v>108</v>
      </c>
      <c r="T128" s="116"/>
      <c r="U128" s="116"/>
      <c r="V128" s="116">
        <v>200</v>
      </c>
      <c r="W128" s="116">
        <v>243</v>
      </c>
      <c r="X128" s="116">
        <v>239</v>
      </c>
      <c r="Y128" s="116">
        <v>241</v>
      </c>
      <c r="Z128" s="116">
        <v>232</v>
      </c>
      <c r="AB128" s="113" t="str">
        <f>TEXT(Z128,"###,###")</f>
        <v>232</v>
      </c>
      <c r="AD128" s="131">
        <f>Z128/$Z$7*100</f>
        <v>51.214128035320087</v>
      </c>
    </row>
    <row r="130" spans="19:20" x14ac:dyDescent="0.25">
      <c r="S130" s="105" t="s">
        <v>283</v>
      </c>
      <c r="T130" s="131">
        <v>99.337748344370851</v>
      </c>
    </row>
    <row r="131" spans="19:20" x14ac:dyDescent="0.25">
      <c r="S131" s="105" t="s">
        <v>284</v>
      </c>
      <c r="T131" s="131">
        <v>0</v>
      </c>
    </row>
    <row r="132" spans="19:20" x14ac:dyDescent="0.25">
      <c r="S132" s="105" t="s">
        <v>285</v>
      </c>
      <c r="T132" s="131">
        <v>0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A08696D6-0EB2-4B57-A96A-DEB5495B0D9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7828C6C2-EF48-4C37-9052-05A3E50BDAE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362CC72F-E9CF-499D-92F4-3F00F4364F6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2C26693C-6B05-41AA-9662-4078610362F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44B77B-B8E0-4273-9CA4-5DF3776495B1}">
  <sheetPr codeName="Sheet88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134</v>
      </c>
      <c r="T1" s="103"/>
      <c r="U1" s="103"/>
      <c r="V1" s="103"/>
      <c r="W1" s="103"/>
      <c r="X1" s="103"/>
      <c r="Y1" s="104" t="s">
        <v>227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205</v>
      </c>
      <c r="Z2" s="107" t="s">
        <v>282</v>
      </c>
      <c r="AB2" s="143" t="str">
        <f>$Z$2</f>
        <v>2019-20</v>
      </c>
      <c r="AC2" s="143"/>
      <c r="AD2" s="143"/>
      <c r="AE2" s="143"/>
      <c r="AF2" s="143"/>
    </row>
    <row r="3" spans="1:32" ht="15" customHeight="1" x14ac:dyDescent="0.25">
      <c r="A3" s="64" t="s">
        <v>281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134</v>
      </c>
      <c r="Y3" s="109" t="s">
        <v>227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9.24 Douglas, Queensland,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10828</v>
      </c>
      <c r="W4" s="112">
        <v>11915</v>
      </c>
      <c r="X4" s="112">
        <v>12815</v>
      </c>
      <c r="Y4" s="112">
        <v>12406</v>
      </c>
      <c r="Z4" s="112">
        <v>11768</v>
      </c>
      <c r="AB4" s="113" t="str">
        <f>TEXT(Z4,"###,###")</f>
        <v>11,768</v>
      </c>
      <c r="AD4" s="114">
        <f>Z4/Y4-1</f>
        <v>-5.1426729002095772E-2</v>
      </c>
      <c r="AF4" s="114">
        <f>Z4/V4-1</f>
        <v>8.6811968969338738E-2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5391</v>
      </c>
      <c r="W5" s="112">
        <v>5902</v>
      </c>
      <c r="X5" s="112">
        <v>6497</v>
      </c>
      <c r="Y5" s="112">
        <v>6205</v>
      </c>
      <c r="Z5" s="112">
        <v>5853</v>
      </c>
      <c r="AB5" s="113" t="str">
        <f>TEXT(Z5,"###,###")</f>
        <v>5,853</v>
      </c>
      <c r="AD5" s="114">
        <f t="shared" ref="AD5:AD9" si="0">Z5/Y5-1</f>
        <v>-5.6728444802578548E-2</v>
      </c>
      <c r="AF5" s="114">
        <f t="shared" ref="AF5:AF9" si="1">Z5/V5-1</f>
        <v>8.5698386199220877E-2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5439</v>
      </c>
      <c r="W6" s="112">
        <v>6013</v>
      </c>
      <c r="X6" s="112">
        <v>6319</v>
      </c>
      <c r="Y6" s="112">
        <v>6207</v>
      </c>
      <c r="Z6" s="112">
        <v>5907</v>
      </c>
      <c r="AB6" s="113" t="str">
        <f>TEXT(Z6,"###,###")</f>
        <v>5,907</v>
      </c>
      <c r="AD6" s="114">
        <f t="shared" si="0"/>
        <v>-4.833252779120345E-2</v>
      </c>
      <c r="AF6" s="114">
        <f t="shared" si="1"/>
        <v>8.6045228902371651E-2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6940</v>
      </c>
      <c r="W7" s="112">
        <v>7454</v>
      </c>
      <c r="X7" s="112">
        <v>8145</v>
      </c>
      <c r="Y7" s="112">
        <v>7845</v>
      </c>
      <c r="Z7" s="112">
        <v>7778</v>
      </c>
      <c r="AB7" s="113" t="str">
        <f>TEXT(Z7,"###,###")</f>
        <v>7,778</v>
      </c>
      <c r="AD7" s="114">
        <f t="shared" si="0"/>
        <v>-8.5404716379859913E-3</v>
      </c>
      <c r="AF7" s="114">
        <f t="shared" si="1"/>
        <v>0.12074927953890491</v>
      </c>
    </row>
    <row r="8" spans="1:32" ht="17.25" customHeight="1" x14ac:dyDescent="0.25">
      <c r="A8" s="68" t="s">
        <v>13</v>
      </c>
      <c r="B8" s="69"/>
      <c r="C8" s="31"/>
      <c r="D8" s="70" t="str">
        <f>AB4</f>
        <v>11,768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7,778</v>
      </c>
      <c r="P8" s="71"/>
      <c r="S8" s="111" t="s">
        <v>86</v>
      </c>
      <c r="T8" s="112"/>
      <c r="U8" s="112"/>
      <c r="V8" s="112">
        <v>33971.449999999997</v>
      </c>
      <c r="W8" s="112">
        <v>33603.4</v>
      </c>
      <c r="X8" s="112">
        <v>34355.800000000003</v>
      </c>
      <c r="Y8" s="112">
        <v>34955.26</v>
      </c>
      <c r="Z8" s="112">
        <v>36135</v>
      </c>
      <c r="AB8" s="113" t="str">
        <f>TEXT(Z8,"$###,###")</f>
        <v>$36,135</v>
      </c>
      <c r="AD8" s="114">
        <f t="shared" si="0"/>
        <v>3.3749999284800047E-2</v>
      </c>
      <c r="AF8" s="114">
        <f t="shared" si="1"/>
        <v>6.3687302131643087E-2</v>
      </c>
    </row>
    <row r="9" spans="1:32" x14ac:dyDescent="0.25">
      <c r="A9" s="32" t="s">
        <v>15</v>
      </c>
      <c r="B9" s="75"/>
      <c r="C9" s="76"/>
      <c r="D9" s="77">
        <f>AD104</f>
        <v>79.61420802175391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50.887117510928256</v>
      </c>
      <c r="P9" s="78" t="s">
        <v>87</v>
      </c>
      <c r="S9" s="111" t="s">
        <v>7</v>
      </c>
      <c r="T9" s="112"/>
      <c r="U9" s="112"/>
      <c r="V9" s="112">
        <v>278762894</v>
      </c>
      <c r="W9" s="112">
        <v>300648578</v>
      </c>
      <c r="X9" s="112">
        <v>338820989</v>
      </c>
      <c r="Y9" s="112">
        <v>336132176</v>
      </c>
      <c r="Z9" s="112">
        <v>342259174</v>
      </c>
      <c r="AB9" s="113" t="str">
        <f>TEXT(Z9/1000000,"$#,###.0")&amp;" mil"</f>
        <v>$342.3 mil</v>
      </c>
      <c r="AD9" s="114">
        <f t="shared" si="0"/>
        <v>1.8227942569829958E-2</v>
      </c>
      <c r="AF9" s="114">
        <f t="shared" si="1"/>
        <v>0.22777880904048864</v>
      </c>
    </row>
    <row r="10" spans="1:32" x14ac:dyDescent="0.25">
      <c r="A10" s="32" t="s">
        <v>18</v>
      </c>
      <c r="B10" s="75"/>
      <c r="C10" s="76"/>
      <c r="D10" s="77">
        <f>AD105</f>
        <v>11.378314072059824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49.12573926459244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79.416302391360247</v>
      </c>
      <c r="P11" s="78" t="s">
        <v>87</v>
      </c>
      <c r="S11" s="111" t="s">
        <v>30</v>
      </c>
      <c r="T11" s="116"/>
      <c r="U11" s="116"/>
      <c r="V11" s="116">
        <v>9514</v>
      </c>
      <c r="W11" s="116">
        <v>10506</v>
      </c>
      <c r="X11" s="116">
        <v>11185</v>
      </c>
      <c r="Y11" s="116">
        <v>10864</v>
      </c>
      <c r="Z11" s="116">
        <v>10160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11.468243764463873</v>
      </c>
      <c r="P12" s="78" t="s">
        <v>87</v>
      </c>
      <c r="S12" s="111" t="s">
        <v>31</v>
      </c>
      <c r="T12" s="116"/>
      <c r="U12" s="116"/>
      <c r="V12" s="116">
        <v>1316</v>
      </c>
      <c r="W12" s="116">
        <v>1409</v>
      </c>
      <c r="X12" s="116">
        <v>1630</v>
      </c>
      <c r="Y12" s="116">
        <v>1547</v>
      </c>
      <c r="Z12" s="116">
        <v>1603</v>
      </c>
    </row>
    <row r="13" spans="1:32" ht="15" customHeight="1" x14ac:dyDescent="0.25">
      <c r="A13" s="32" t="s">
        <v>20</v>
      </c>
      <c r="B13" s="76"/>
      <c r="C13" s="76"/>
      <c r="D13" s="77">
        <f>AD108</f>
        <v>18.150917743031954</v>
      </c>
      <c r="E13" s="78" t="s">
        <v>87</v>
      </c>
      <c r="F13" s="26"/>
      <c r="G13" s="144" t="s">
        <v>286</v>
      </c>
      <c r="H13" s="145"/>
      <c r="I13" s="145"/>
      <c r="J13" s="145"/>
      <c r="K13" s="145"/>
      <c r="L13" s="145"/>
      <c r="M13" s="85"/>
      <c r="N13" s="76"/>
      <c r="O13" s="77">
        <f>T132</f>
        <v>9.0640267420930822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18.626784500339905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42.7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23.589394969408566</v>
      </c>
      <c r="E15" s="78" t="s">
        <v>87</v>
      </c>
      <c r="F15" s="26"/>
      <c r="G15" s="35" t="s">
        <v>279</v>
      </c>
      <c r="H15" s="76"/>
      <c r="I15" s="76"/>
      <c r="J15" s="76"/>
      <c r="K15" s="86"/>
      <c r="L15" s="76"/>
      <c r="M15" s="76"/>
      <c r="N15" s="76"/>
      <c r="O15" s="77">
        <f>AB38</f>
        <v>18.938030341990228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665</v>
      </c>
      <c r="Z15" s="116">
        <v>708</v>
      </c>
      <c r="AB15" s="121">
        <f t="shared" ref="AB15:AB34" si="2">IF(Z15="np",0,Z15/$Z$34)</f>
        <v>6.0178495537611558E-2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30.378993881713118</v>
      </c>
      <c r="E16" s="89" t="s">
        <v>87</v>
      </c>
      <c r="F16" s="26"/>
      <c r="G16" s="90" t="s">
        <v>280</v>
      </c>
      <c r="H16" s="37"/>
      <c r="I16" s="37"/>
      <c r="J16" s="37"/>
      <c r="K16" s="38"/>
      <c r="L16" s="37"/>
      <c r="M16" s="37"/>
      <c r="N16" s="37"/>
      <c r="O16" s="88">
        <f>AB37</f>
        <v>81.061969658009772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107</v>
      </c>
      <c r="Z16" s="116">
        <v>133</v>
      </c>
      <c r="AB16" s="121">
        <f t="shared" si="2"/>
        <v>1.1304717382065448E-2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453</v>
      </c>
      <c r="Z17" s="116">
        <v>539</v>
      </c>
      <c r="AB17" s="121">
        <f t="shared" si="2"/>
        <v>4.5813854653633662E-2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26</v>
      </c>
      <c r="Z18" s="116">
        <v>36</v>
      </c>
      <c r="AB18" s="121">
        <f t="shared" si="2"/>
        <v>3.0599235019124521E-3</v>
      </c>
    </row>
    <row r="19" spans="1:28" x14ac:dyDescent="0.25">
      <c r="A19" s="67" t="str">
        <f>$S$1&amp;" ("&amp;$V$2&amp;" to "&amp;$Z$2&amp;")"</f>
        <v>Douglas (2015-16 to 2019-20)</v>
      </c>
      <c r="B19" s="67"/>
      <c r="C19" s="67"/>
      <c r="D19" s="67"/>
      <c r="E19" s="67"/>
      <c r="F19" s="67"/>
      <c r="G19" s="67" t="str">
        <f>$S$1&amp;" ("&amp;$V$2&amp;" to "&amp;$Z$2&amp;")"</f>
        <v>Douglas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726</v>
      </c>
      <c r="Z19" s="116">
        <v>698</v>
      </c>
      <c r="AB19" s="121">
        <f t="shared" si="2"/>
        <v>5.9328516787080322E-2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176</v>
      </c>
      <c r="Z20" s="116">
        <v>176</v>
      </c>
      <c r="AB20" s="121">
        <f t="shared" si="2"/>
        <v>1.4959626009349766E-2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847</v>
      </c>
      <c r="Z21" s="116">
        <v>784</v>
      </c>
      <c r="AB21" s="121">
        <f t="shared" si="2"/>
        <v>6.6638334041648956E-2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3144</v>
      </c>
      <c r="Z22" s="116">
        <v>2759</v>
      </c>
      <c r="AB22" s="121">
        <f t="shared" si="2"/>
        <v>0.23450913727156822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708</v>
      </c>
      <c r="Z23" s="116">
        <v>627</v>
      </c>
      <c r="AB23" s="121">
        <f t="shared" si="2"/>
        <v>5.3293667658308543E-2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70</v>
      </c>
      <c r="Z24" s="116">
        <v>63</v>
      </c>
      <c r="AB24" s="121">
        <f t="shared" si="2"/>
        <v>5.3548661283467913E-3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373</v>
      </c>
      <c r="Z25" s="116">
        <v>338</v>
      </c>
      <c r="AB25" s="121">
        <f t="shared" si="2"/>
        <v>2.8729281767955802E-2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474</v>
      </c>
      <c r="Z26" s="116">
        <v>432</v>
      </c>
      <c r="AB26" s="121">
        <f t="shared" si="2"/>
        <v>3.6719082022949427E-2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447</v>
      </c>
      <c r="Z27" s="116">
        <v>487</v>
      </c>
      <c r="AB27" s="121">
        <f t="shared" si="2"/>
        <v>4.139396515087123E-2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1185</v>
      </c>
      <c r="Z28" s="116">
        <v>1055</v>
      </c>
      <c r="AB28" s="121">
        <f t="shared" si="2"/>
        <v>8.9672758181045475E-2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437</v>
      </c>
      <c r="Z29" s="116">
        <v>440</v>
      </c>
      <c r="AB29" s="121">
        <f t="shared" si="2"/>
        <v>3.7399065023374416E-2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499</v>
      </c>
      <c r="Z30" s="116">
        <v>516</v>
      </c>
      <c r="AB30" s="121">
        <f t="shared" si="2"/>
        <v>4.3858903527411813E-2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734</v>
      </c>
      <c r="Z31" s="116">
        <v>715</v>
      </c>
      <c r="AB31" s="121">
        <f t="shared" si="2"/>
        <v>6.0773480662983423E-2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321</v>
      </c>
      <c r="Z32" s="116">
        <v>254</v>
      </c>
      <c r="AB32" s="121">
        <f t="shared" si="2"/>
        <v>2.1589460263493412E-2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409</v>
      </c>
      <c r="Z33" s="116">
        <v>434</v>
      </c>
      <c r="AB33" s="121">
        <f t="shared" si="2"/>
        <v>3.6889077773055674E-2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12406</v>
      </c>
      <c r="Z34" s="124">
        <v>11765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6305</v>
      </c>
      <c r="AB37" s="136">
        <f>Z37/Z40*100</f>
        <v>81.061969658009772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1473</v>
      </c>
      <c r="AB38" s="136">
        <f>Z38/Z40*100</f>
        <v>18.938030341990228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7778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6</v>
      </c>
      <c r="W44" s="116">
        <v>10</v>
      </c>
      <c r="X44" s="116">
        <v>5</v>
      </c>
      <c r="Y44" s="116">
        <v>8</v>
      </c>
      <c r="Z44" s="116">
        <v>7</v>
      </c>
    </row>
    <row r="45" spans="19:32" x14ac:dyDescent="0.25">
      <c r="S45" s="119" t="s">
        <v>38</v>
      </c>
      <c r="T45" s="119"/>
      <c r="U45" s="116"/>
      <c r="V45" s="116">
        <v>92</v>
      </c>
      <c r="W45" s="116">
        <v>142</v>
      </c>
      <c r="X45" s="116">
        <v>149</v>
      </c>
      <c r="Y45" s="116">
        <v>106</v>
      </c>
      <c r="Z45" s="116">
        <v>101</v>
      </c>
    </row>
    <row r="46" spans="19:32" x14ac:dyDescent="0.25">
      <c r="S46" s="119" t="s">
        <v>39</v>
      </c>
      <c r="T46" s="119"/>
      <c r="U46" s="116"/>
      <c r="V46" s="116">
        <v>227</v>
      </c>
      <c r="W46" s="116">
        <v>268</v>
      </c>
      <c r="X46" s="116">
        <v>289</v>
      </c>
      <c r="Y46" s="116">
        <v>276</v>
      </c>
      <c r="Z46" s="116">
        <v>279</v>
      </c>
    </row>
    <row r="47" spans="19:32" x14ac:dyDescent="0.25">
      <c r="S47" s="119" t="s">
        <v>40</v>
      </c>
      <c r="T47" s="119"/>
      <c r="U47" s="116"/>
      <c r="V47" s="116">
        <v>590</v>
      </c>
      <c r="W47" s="116">
        <v>530</v>
      </c>
      <c r="X47" s="116">
        <v>595</v>
      </c>
      <c r="Y47" s="116">
        <v>469</v>
      </c>
      <c r="Z47" s="116">
        <v>358</v>
      </c>
    </row>
    <row r="48" spans="19:32" x14ac:dyDescent="0.25">
      <c r="S48" s="119" t="s">
        <v>41</v>
      </c>
      <c r="T48" s="119"/>
      <c r="U48" s="116"/>
      <c r="V48" s="116">
        <v>811</v>
      </c>
      <c r="W48" s="116">
        <v>924</v>
      </c>
      <c r="X48" s="116">
        <v>1115</v>
      </c>
      <c r="Y48" s="116">
        <v>1077</v>
      </c>
      <c r="Z48" s="116">
        <v>942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669</v>
      </c>
      <c r="W49" s="116">
        <v>723</v>
      </c>
      <c r="X49" s="116">
        <v>743</v>
      </c>
      <c r="Y49" s="116">
        <v>760</v>
      </c>
      <c r="Z49" s="116">
        <v>707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Douglas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485</v>
      </c>
      <c r="W50" s="116">
        <v>531</v>
      </c>
      <c r="X50" s="116">
        <v>546</v>
      </c>
      <c r="Y50" s="116">
        <v>520</v>
      </c>
      <c r="Z50" s="116">
        <v>499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517</v>
      </c>
      <c r="W51" s="116">
        <v>574</v>
      </c>
      <c r="X51" s="116">
        <v>569</v>
      </c>
      <c r="Y51" s="116">
        <v>574</v>
      </c>
      <c r="Z51" s="116">
        <v>512</v>
      </c>
    </row>
    <row r="52" spans="1:26" ht="15" customHeight="1" x14ac:dyDescent="0.25">
      <c r="S52" s="119" t="s">
        <v>45</v>
      </c>
      <c r="T52" s="119"/>
      <c r="U52" s="116"/>
      <c r="V52" s="116">
        <v>492</v>
      </c>
      <c r="W52" s="116">
        <v>537</v>
      </c>
      <c r="X52" s="116">
        <v>558</v>
      </c>
      <c r="Y52" s="116">
        <v>540</v>
      </c>
      <c r="Z52" s="116">
        <v>530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507</v>
      </c>
      <c r="W53" s="116">
        <v>469</v>
      </c>
      <c r="X53" s="116">
        <v>543</v>
      </c>
      <c r="Y53" s="116">
        <v>560</v>
      </c>
      <c r="Z53" s="116">
        <v>523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413</v>
      </c>
      <c r="W54" s="116">
        <v>495</v>
      </c>
      <c r="X54" s="116">
        <v>581</v>
      </c>
      <c r="Y54" s="116">
        <v>526</v>
      </c>
      <c r="Z54" s="116">
        <v>550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321</v>
      </c>
      <c r="W55" s="116">
        <v>378</v>
      </c>
      <c r="X55" s="116">
        <v>407</v>
      </c>
      <c r="Y55" s="116">
        <v>408</v>
      </c>
      <c r="Z55" s="116">
        <v>457</v>
      </c>
    </row>
    <row r="56" spans="1:26" ht="15" customHeight="1" x14ac:dyDescent="0.25">
      <c r="S56" s="119" t="s">
        <v>49</v>
      </c>
      <c r="T56" s="119"/>
      <c r="U56" s="116"/>
      <c r="V56" s="116">
        <v>167</v>
      </c>
      <c r="W56" s="116">
        <v>192</v>
      </c>
      <c r="X56" s="116">
        <v>229</v>
      </c>
      <c r="Y56" s="116">
        <v>217</v>
      </c>
      <c r="Z56" s="116">
        <v>228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54</v>
      </c>
      <c r="W57" s="116">
        <v>74</v>
      </c>
      <c r="X57" s="116">
        <v>86</v>
      </c>
      <c r="Y57" s="116">
        <v>87</v>
      </c>
      <c r="Z57" s="116">
        <v>90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23</v>
      </c>
      <c r="W58" s="116">
        <v>35</v>
      </c>
      <c r="X58" s="116">
        <v>38</v>
      </c>
      <c r="Y58" s="116">
        <v>40</v>
      </c>
      <c r="Z58" s="116">
        <v>39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10</v>
      </c>
      <c r="W59" s="116">
        <v>14</v>
      </c>
      <c r="X59" s="116">
        <v>25</v>
      </c>
      <c r="Y59" s="116">
        <v>19</v>
      </c>
      <c r="Z59" s="116">
        <v>29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7</v>
      </c>
      <c r="W60" s="116">
        <v>7</v>
      </c>
      <c r="X60" s="116">
        <v>11</v>
      </c>
      <c r="Y60" s="116">
        <v>14</v>
      </c>
      <c r="Z60" s="116">
        <v>15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5390</v>
      </c>
      <c r="W61" s="116">
        <v>5902</v>
      </c>
      <c r="X61" s="116">
        <v>6498</v>
      </c>
      <c r="Y61" s="116">
        <v>6207</v>
      </c>
      <c r="Z61" s="116">
        <v>5853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10</v>
      </c>
      <c r="W63" s="116">
        <v>6</v>
      </c>
      <c r="X63" s="116">
        <v>8</v>
      </c>
      <c r="Y63" s="116">
        <v>12</v>
      </c>
      <c r="Z63" s="116">
        <v>4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120</v>
      </c>
      <c r="W64" s="116">
        <v>124</v>
      </c>
      <c r="X64" s="116">
        <v>134</v>
      </c>
      <c r="Y64" s="116">
        <v>121</v>
      </c>
      <c r="Z64" s="116">
        <v>89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Douglas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339</v>
      </c>
      <c r="W65" s="116">
        <v>353</v>
      </c>
      <c r="X65" s="116">
        <v>334</v>
      </c>
      <c r="Y65" s="116">
        <v>300</v>
      </c>
      <c r="Z65" s="116">
        <v>238</v>
      </c>
    </row>
    <row r="66" spans="1:26" x14ac:dyDescent="0.25">
      <c r="S66" s="119" t="s">
        <v>40</v>
      </c>
      <c r="T66" s="119"/>
      <c r="U66" s="116"/>
      <c r="V66" s="116">
        <v>619</v>
      </c>
      <c r="W66" s="116">
        <v>697</v>
      </c>
      <c r="X66" s="116">
        <v>713</v>
      </c>
      <c r="Y66" s="116">
        <v>566</v>
      </c>
      <c r="Z66" s="116">
        <v>484</v>
      </c>
    </row>
    <row r="67" spans="1:26" x14ac:dyDescent="0.25">
      <c r="S67" s="119" t="s">
        <v>41</v>
      </c>
      <c r="T67" s="119"/>
      <c r="U67" s="116"/>
      <c r="V67" s="116">
        <v>923</v>
      </c>
      <c r="W67" s="116">
        <v>1093</v>
      </c>
      <c r="X67" s="116">
        <v>1193</v>
      </c>
      <c r="Y67" s="116">
        <v>1224</v>
      </c>
      <c r="Z67" s="116">
        <v>1011</v>
      </c>
    </row>
    <row r="68" spans="1:26" x14ac:dyDescent="0.25">
      <c r="S68" s="119" t="s">
        <v>42</v>
      </c>
      <c r="T68" s="119"/>
      <c r="U68" s="116"/>
      <c r="V68" s="116">
        <v>667</v>
      </c>
      <c r="W68" s="116">
        <v>644</v>
      </c>
      <c r="X68" s="116">
        <v>706</v>
      </c>
      <c r="Y68" s="116">
        <v>743</v>
      </c>
      <c r="Z68" s="116">
        <v>754</v>
      </c>
    </row>
    <row r="69" spans="1:26" x14ac:dyDescent="0.25">
      <c r="S69" s="119" t="s">
        <v>43</v>
      </c>
      <c r="T69" s="119"/>
      <c r="U69" s="116"/>
      <c r="V69" s="116">
        <v>469</v>
      </c>
      <c r="W69" s="116">
        <v>510</v>
      </c>
      <c r="X69" s="116">
        <v>499</v>
      </c>
      <c r="Y69" s="116">
        <v>515</v>
      </c>
      <c r="Z69" s="116">
        <v>537</v>
      </c>
    </row>
    <row r="70" spans="1:26" x14ac:dyDescent="0.25">
      <c r="S70" s="119" t="s">
        <v>44</v>
      </c>
      <c r="T70" s="119"/>
      <c r="U70" s="116"/>
      <c r="V70" s="116">
        <v>445</v>
      </c>
      <c r="W70" s="116">
        <v>470</v>
      </c>
      <c r="X70" s="116">
        <v>509</v>
      </c>
      <c r="Y70" s="116">
        <v>504</v>
      </c>
      <c r="Z70" s="116">
        <v>475</v>
      </c>
    </row>
    <row r="71" spans="1:26" x14ac:dyDescent="0.25">
      <c r="S71" s="119" t="s">
        <v>45</v>
      </c>
      <c r="T71" s="119"/>
      <c r="U71" s="116"/>
      <c r="V71" s="116">
        <v>481</v>
      </c>
      <c r="W71" s="116">
        <v>539</v>
      </c>
      <c r="X71" s="116">
        <v>529</v>
      </c>
      <c r="Y71" s="116">
        <v>582</v>
      </c>
      <c r="Z71" s="116">
        <v>566</v>
      </c>
    </row>
    <row r="72" spans="1:26" x14ac:dyDescent="0.25">
      <c r="S72" s="119" t="s">
        <v>46</v>
      </c>
      <c r="T72" s="119"/>
      <c r="U72" s="116"/>
      <c r="V72" s="116">
        <v>532</v>
      </c>
      <c r="W72" s="116">
        <v>571</v>
      </c>
      <c r="X72" s="116">
        <v>538</v>
      </c>
      <c r="Y72" s="116">
        <v>490</v>
      </c>
      <c r="Z72" s="116">
        <v>492</v>
      </c>
    </row>
    <row r="73" spans="1:26" x14ac:dyDescent="0.25">
      <c r="S73" s="119" t="s">
        <v>47</v>
      </c>
      <c r="T73" s="119"/>
      <c r="U73" s="116"/>
      <c r="V73" s="116">
        <v>375</v>
      </c>
      <c r="W73" s="116">
        <v>473</v>
      </c>
      <c r="X73" s="116">
        <v>518</v>
      </c>
      <c r="Y73" s="116">
        <v>512</v>
      </c>
      <c r="Z73" s="116">
        <v>548</v>
      </c>
    </row>
    <row r="74" spans="1:26" x14ac:dyDescent="0.25">
      <c r="S74" s="119" t="s">
        <v>48</v>
      </c>
      <c r="T74" s="119"/>
      <c r="U74" s="116"/>
      <c r="V74" s="116">
        <v>272</v>
      </c>
      <c r="W74" s="116">
        <v>292</v>
      </c>
      <c r="X74" s="116">
        <v>345</v>
      </c>
      <c r="Y74" s="116">
        <v>342</v>
      </c>
      <c r="Z74" s="116">
        <v>356</v>
      </c>
    </row>
    <row r="75" spans="1:26" x14ac:dyDescent="0.25">
      <c r="S75" s="119" t="s">
        <v>49</v>
      </c>
      <c r="T75" s="119"/>
      <c r="U75" s="116"/>
      <c r="V75" s="116">
        <v>115</v>
      </c>
      <c r="W75" s="116">
        <v>143</v>
      </c>
      <c r="X75" s="116">
        <v>144</v>
      </c>
      <c r="Y75" s="116">
        <v>161</v>
      </c>
      <c r="Z75" s="116">
        <v>198</v>
      </c>
    </row>
    <row r="76" spans="1:26" x14ac:dyDescent="0.25">
      <c r="S76" s="119" t="s">
        <v>50</v>
      </c>
      <c r="T76" s="119"/>
      <c r="U76" s="116"/>
      <c r="V76" s="116">
        <v>42</v>
      </c>
      <c r="W76" s="116">
        <v>65</v>
      </c>
      <c r="X76" s="116">
        <v>92</v>
      </c>
      <c r="Y76" s="116">
        <v>89</v>
      </c>
      <c r="Z76" s="116">
        <v>99</v>
      </c>
    </row>
    <row r="77" spans="1:26" x14ac:dyDescent="0.25">
      <c r="S77" s="119" t="s">
        <v>51</v>
      </c>
      <c r="T77" s="119"/>
      <c r="U77" s="116"/>
      <c r="V77" s="116">
        <v>17</v>
      </c>
      <c r="W77" s="116">
        <v>20</v>
      </c>
      <c r="X77" s="116">
        <v>33</v>
      </c>
      <c r="Y77" s="116">
        <v>25</v>
      </c>
      <c r="Z77" s="116">
        <v>33</v>
      </c>
    </row>
    <row r="78" spans="1:26" x14ac:dyDescent="0.25">
      <c r="S78" s="119" t="s">
        <v>52</v>
      </c>
      <c r="T78" s="119"/>
      <c r="U78" s="116"/>
      <c r="V78" s="116">
        <v>11</v>
      </c>
      <c r="W78" s="116">
        <v>6</v>
      </c>
      <c r="X78" s="116">
        <v>10</v>
      </c>
      <c r="Y78" s="116">
        <v>14</v>
      </c>
      <c r="Z78" s="116">
        <v>16</v>
      </c>
    </row>
    <row r="79" spans="1:26" x14ac:dyDescent="0.25">
      <c r="S79" s="119" t="s">
        <v>53</v>
      </c>
      <c r="T79" s="119"/>
      <c r="U79" s="116"/>
      <c r="V79" s="116">
        <v>0</v>
      </c>
      <c r="W79" s="116">
        <v>5</v>
      </c>
      <c r="X79" s="116">
        <v>9</v>
      </c>
      <c r="Y79" s="116">
        <v>5</v>
      </c>
      <c r="Z79" s="116">
        <v>8</v>
      </c>
    </row>
    <row r="80" spans="1:26" x14ac:dyDescent="0.25">
      <c r="S80" s="122" t="s">
        <v>54</v>
      </c>
      <c r="T80" s="122"/>
      <c r="U80" s="116"/>
      <c r="V80" s="116">
        <v>5439</v>
      </c>
      <c r="W80" s="116">
        <v>6013</v>
      </c>
      <c r="X80" s="116">
        <v>6319</v>
      </c>
      <c r="Y80" s="116">
        <v>6206</v>
      </c>
      <c r="Z80" s="116">
        <v>5909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6" t="str">
        <f>S1</f>
        <v>Douglas</v>
      </c>
      <c r="D83" s="146"/>
      <c r="E83" s="146"/>
      <c r="F83" s="146"/>
      <c r="G83" s="146"/>
      <c r="H83" s="49"/>
      <c r="I83" s="49"/>
      <c r="J83" s="147" t="str">
        <f>'State data for spotlight'!A1</f>
        <v>Queensland</v>
      </c>
      <c r="K83" s="147"/>
      <c r="L83" s="147"/>
      <c r="M83" s="147"/>
      <c r="N83" s="147"/>
      <c r="O83" s="147"/>
      <c r="S83" s="119" t="s">
        <v>57</v>
      </c>
      <c r="T83" s="119"/>
      <c r="U83" s="116"/>
      <c r="V83" s="116">
        <v>348</v>
      </c>
      <c r="W83" s="116">
        <v>374</v>
      </c>
      <c r="X83" s="116">
        <v>404</v>
      </c>
      <c r="Y83" s="116">
        <v>404</v>
      </c>
      <c r="Z83" s="116">
        <v>418</v>
      </c>
      <c r="AD83" s="121"/>
    </row>
    <row r="84" spans="1:30" ht="15" customHeight="1" x14ac:dyDescent="0.25">
      <c r="A84" s="48"/>
      <c r="B84" s="48"/>
      <c r="C84" s="50"/>
      <c r="D84" s="141" t="s">
        <v>0</v>
      </c>
      <c r="E84" s="141"/>
      <c r="F84" s="141" t="s">
        <v>202</v>
      </c>
      <c r="G84" s="141"/>
      <c r="H84" s="50"/>
      <c r="I84" s="50"/>
      <c r="J84" s="50"/>
      <c r="K84" s="50"/>
      <c r="L84" s="141" t="s">
        <v>0</v>
      </c>
      <c r="M84" s="141"/>
      <c r="N84" s="141" t="s">
        <v>202</v>
      </c>
      <c r="O84" s="141"/>
      <c r="S84" s="119" t="s">
        <v>58</v>
      </c>
      <c r="T84" s="119"/>
      <c r="U84" s="116"/>
      <c r="V84" s="116">
        <v>217</v>
      </c>
      <c r="W84" s="116">
        <v>229</v>
      </c>
      <c r="X84" s="116">
        <v>264</v>
      </c>
      <c r="Y84" s="116">
        <v>284</v>
      </c>
      <c r="Z84" s="116">
        <v>285</v>
      </c>
    </row>
    <row r="85" spans="1:30" ht="15" customHeight="1" x14ac:dyDescent="0.25">
      <c r="A85" s="48"/>
      <c r="B85" s="48"/>
      <c r="C85" s="62" t="s">
        <v>1</v>
      </c>
      <c r="D85" s="141" t="s">
        <v>2</v>
      </c>
      <c r="E85" s="141"/>
      <c r="F85" s="141" t="str">
        <f>"since "&amp;$V$2</f>
        <v>since 2015-16</v>
      </c>
      <c r="G85" s="141"/>
      <c r="H85" s="50"/>
      <c r="I85" s="50"/>
      <c r="J85" s="50"/>
      <c r="K85" s="62" t="s">
        <v>1</v>
      </c>
      <c r="L85" s="141" t="s">
        <v>2</v>
      </c>
      <c r="M85" s="141"/>
      <c r="N85" s="141" t="str">
        <f>"since "&amp;$V$2</f>
        <v>since 2015-16</v>
      </c>
      <c r="O85" s="141"/>
      <c r="S85" s="119" t="s">
        <v>197</v>
      </c>
      <c r="T85" s="119"/>
      <c r="U85" s="116"/>
      <c r="V85" s="116">
        <v>751</v>
      </c>
      <c r="W85" s="116">
        <v>773</v>
      </c>
      <c r="X85" s="116">
        <v>863</v>
      </c>
      <c r="Y85" s="116">
        <v>862</v>
      </c>
      <c r="Z85" s="116">
        <v>859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11,768</v>
      </c>
      <c r="D86" s="100">
        <f t="shared" ref="D86:D91" si="4">AD4</f>
        <v>-5.1426729002095772E-2</v>
      </c>
      <c r="E86" s="101">
        <f t="shared" ref="E86:E91" si="5">AD4</f>
        <v>-5.1426729002095772E-2</v>
      </c>
      <c r="F86" s="100">
        <f t="shared" ref="F86:F91" si="6">AF4</f>
        <v>8.6811968969338738E-2</v>
      </c>
      <c r="G86" s="101">
        <f t="shared" ref="G86:G91" si="7">AF4</f>
        <v>8.6811968969338738E-2</v>
      </c>
      <c r="H86" s="61"/>
      <c r="I86" s="61"/>
      <c r="J86" s="142" t="str">
        <f>'State data for spotlight'!J4</f>
        <v>4,043,913</v>
      </c>
      <c r="K86" s="142"/>
      <c r="L86" s="100">
        <f>'State data for spotlight'!L4</f>
        <v>-5.435055282670076E-3</v>
      </c>
      <c r="M86" s="101">
        <f>'State data for spotlight'!L4</f>
        <v>-5.435055282670076E-3</v>
      </c>
      <c r="N86" s="100">
        <f>'State data for spotlight'!N4</f>
        <v>7.968076645100175E-2</v>
      </c>
      <c r="O86" s="101">
        <f>'State data for spotlight'!N4</f>
        <v>7.968076645100175E-2</v>
      </c>
      <c r="S86" s="119" t="s">
        <v>198</v>
      </c>
      <c r="T86" s="119"/>
      <c r="U86" s="116"/>
      <c r="V86" s="116">
        <v>387</v>
      </c>
      <c r="W86" s="116">
        <v>358</v>
      </c>
      <c r="X86" s="116">
        <v>367</v>
      </c>
      <c r="Y86" s="116">
        <v>376</v>
      </c>
      <c r="Z86" s="116">
        <v>348</v>
      </c>
    </row>
    <row r="87" spans="1:30" ht="15" customHeight="1" x14ac:dyDescent="0.25">
      <c r="A87" s="102" t="s">
        <v>4</v>
      </c>
      <c r="B87" s="51"/>
      <c r="C87" s="61" t="str">
        <f t="shared" si="3"/>
        <v>5,853</v>
      </c>
      <c r="D87" s="100">
        <f t="shared" si="4"/>
        <v>-5.6728444802578548E-2</v>
      </c>
      <c r="E87" s="101">
        <f t="shared" si="5"/>
        <v>-5.6728444802578548E-2</v>
      </c>
      <c r="F87" s="100">
        <f t="shared" si="6"/>
        <v>8.5698386199220877E-2</v>
      </c>
      <c r="G87" s="101">
        <f t="shared" si="7"/>
        <v>8.5698386199220877E-2</v>
      </c>
      <c r="H87" s="61"/>
      <c r="I87" s="61"/>
      <c r="J87" s="142" t="str">
        <f>'State data for spotlight'!J5</f>
        <v>2,078,086</v>
      </c>
      <c r="K87" s="142"/>
      <c r="L87" s="100">
        <f>'State data for spotlight'!L5</f>
        <v>-9.7722570444783718E-3</v>
      </c>
      <c r="M87" s="101">
        <f>'State data for spotlight'!L5</f>
        <v>-9.7722570444783718E-3</v>
      </c>
      <c r="N87" s="100">
        <f>'State data for spotlight'!N5</f>
        <v>6.0267974446456485E-2</v>
      </c>
      <c r="O87" s="101">
        <f>'State data for spotlight'!N5</f>
        <v>6.0267974446456485E-2</v>
      </c>
      <c r="S87" s="119" t="s">
        <v>199</v>
      </c>
      <c r="T87" s="119"/>
      <c r="U87" s="116"/>
      <c r="V87" s="116">
        <v>53</v>
      </c>
      <c r="W87" s="116">
        <v>56</v>
      </c>
      <c r="X87" s="116">
        <v>65</v>
      </c>
      <c r="Y87" s="116">
        <v>72</v>
      </c>
      <c r="Z87" s="116">
        <v>63</v>
      </c>
    </row>
    <row r="88" spans="1:30" ht="15" customHeight="1" x14ac:dyDescent="0.25">
      <c r="A88" s="102" t="s">
        <v>5</v>
      </c>
      <c r="B88" s="51"/>
      <c r="C88" s="61" t="str">
        <f t="shared" si="3"/>
        <v>5,907</v>
      </c>
      <c r="D88" s="100">
        <f t="shared" si="4"/>
        <v>-4.833252779120345E-2</v>
      </c>
      <c r="E88" s="101">
        <f t="shared" si="5"/>
        <v>-4.833252779120345E-2</v>
      </c>
      <c r="F88" s="100">
        <f t="shared" si="6"/>
        <v>8.6045228902371651E-2</v>
      </c>
      <c r="G88" s="101">
        <f t="shared" si="7"/>
        <v>8.6045228902371651E-2</v>
      </c>
      <c r="H88" s="61"/>
      <c r="I88" s="61"/>
      <c r="J88" s="142" t="str">
        <f>'State data for spotlight'!J6</f>
        <v>1,965,825</v>
      </c>
      <c r="K88" s="142"/>
      <c r="L88" s="100">
        <f>'State data for spotlight'!L6</f>
        <v>-8.0765919120229235E-4</v>
      </c>
      <c r="M88" s="101">
        <f>'State data for spotlight'!L6</f>
        <v>-8.0765919120229235E-4</v>
      </c>
      <c r="N88" s="100">
        <f>'State data for spotlight'!N6</f>
        <v>0.10099473592536312</v>
      </c>
      <c r="O88" s="101">
        <f>'State data for spotlight'!N6</f>
        <v>0.10099473592536312</v>
      </c>
      <c r="S88" s="119" t="s">
        <v>200</v>
      </c>
      <c r="T88" s="119"/>
      <c r="U88" s="116"/>
      <c r="V88" s="116">
        <v>105</v>
      </c>
      <c r="W88" s="116">
        <v>121</v>
      </c>
      <c r="X88" s="116">
        <v>152</v>
      </c>
      <c r="Y88" s="116">
        <v>164</v>
      </c>
      <c r="Z88" s="116">
        <v>155</v>
      </c>
    </row>
    <row r="89" spans="1:30" ht="15" customHeight="1" x14ac:dyDescent="0.25">
      <c r="A89" s="51" t="s">
        <v>6</v>
      </c>
      <c r="B89" s="51"/>
      <c r="C89" s="61" t="str">
        <f t="shared" si="3"/>
        <v>7,778</v>
      </c>
      <c r="D89" s="100">
        <f t="shared" si="4"/>
        <v>-8.5404716379859913E-3</v>
      </c>
      <c r="E89" s="101">
        <f t="shared" si="5"/>
        <v>-8.5404716379859913E-3</v>
      </c>
      <c r="F89" s="100">
        <f t="shared" si="6"/>
        <v>0.12074927953890491</v>
      </c>
      <c r="G89" s="101">
        <f t="shared" si="7"/>
        <v>0.12074927953890491</v>
      </c>
      <c r="H89" s="61"/>
      <c r="I89" s="61"/>
      <c r="J89" s="142" t="str">
        <f>'State data for spotlight'!J7</f>
        <v>2,876,116</v>
      </c>
      <c r="K89" s="142"/>
      <c r="L89" s="100">
        <f>'State data for spotlight'!L7</f>
        <v>1.3469152455414024E-2</v>
      </c>
      <c r="M89" s="101">
        <f>'State data for spotlight'!L7</f>
        <v>1.3469152455414024E-2</v>
      </c>
      <c r="N89" s="100">
        <f>'State data for spotlight'!N7</f>
        <v>8.3508134271230716E-2</v>
      </c>
      <c r="O89" s="101">
        <f>'State data for spotlight'!N7</f>
        <v>8.3508134271230716E-2</v>
      </c>
      <c r="S89" s="119" t="s">
        <v>201</v>
      </c>
      <c r="T89" s="119"/>
      <c r="U89" s="116"/>
      <c r="V89" s="116">
        <v>247</v>
      </c>
      <c r="W89" s="116">
        <v>283</v>
      </c>
      <c r="X89" s="116">
        <v>328</v>
      </c>
      <c r="Y89" s="116">
        <v>312</v>
      </c>
      <c r="Z89" s="116">
        <v>307</v>
      </c>
    </row>
    <row r="90" spans="1:30" ht="15" customHeight="1" x14ac:dyDescent="0.25">
      <c r="A90" s="51" t="s">
        <v>100</v>
      </c>
      <c r="B90" s="51"/>
      <c r="C90" s="61" t="str">
        <f t="shared" si="3"/>
        <v>$36,135</v>
      </c>
      <c r="D90" s="100">
        <f t="shared" si="4"/>
        <v>3.3749999284800047E-2</v>
      </c>
      <c r="E90" s="101">
        <f t="shared" si="5"/>
        <v>3.3749999284800047E-2</v>
      </c>
      <c r="F90" s="100">
        <f t="shared" si="6"/>
        <v>6.3687302131643087E-2</v>
      </c>
      <c r="G90" s="101">
        <f t="shared" si="7"/>
        <v>6.3687302131643087E-2</v>
      </c>
      <c r="H90" s="61"/>
      <c r="I90" s="61"/>
      <c r="J90" s="61"/>
      <c r="K90" s="61" t="str">
        <f>'State data for spotlight'!J8</f>
        <v>$45,226</v>
      </c>
      <c r="L90" s="100">
        <f>'State data for spotlight'!L8</f>
        <v>1.6409018426646327E-3</v>
      </c>
      <c r="M90" s="101">
        <f>'State data for spotlight'!L8</f>
        <v>1.6409018426646327E-3</v>
      </c>
      <c r="N90" s="100">
        <f>'State data for spotlight'!N8</f>
        <v>6.7653739613496189E-2</v>
      </c>
      <c r="O90" s="101">
        <f>'State data for spotlight'!N8</f>
        <v>6.7653739613496189E-2</v>
      </c>
      <c r="S90" s="119" t="s">
        <v>59</v>
      </c>
      <c r="T90" s="119"/>
      <c r="U90" s="116"/>
      <c r="V90" s="116">
        <v>465</v>
      </c>
      <c r="W90" s="116">
        <v>478</v>
      </c>
      <c r="X90" s="116">
        <v>538</v>
      </c>
      <c r="Y90" s="116">
        <v>536</v>
      </c>
      <c r="Z90" s="116">
        <v>502</v>
      </c>
    </row>
    <row r="91" spans="1:30" ht="15" customHeight="1" x14ac:dyDescent="0.25">
      <c r="A91" s="51" t="s">
        <v>7</v>
      </c>
      <c r="B91" s="51"/>
      <c r="C91" s="61" t="str">
        <f t="shared" si="3"/>
        <v>$342.3 mil</v>
      </c>
      <c r="D91" s="100">
        <f t="shared" si="4"/>
        <v>1.8227942569829958E-2</v>
      </c>
      <c r="E91" s="101">
        <f t="shared" si="5"/>
        <v>1.8227942569829958E-2</v>
      </c>
      <c r="F91" s="100">
        <f t="shared" si="6"/>
        <v>0.22777880904048864</v>
      </c>
      <c r="G91" s="101">
        <f t="shared" si="7"/>
        <v>0.22777880904048864</v>
      </c>
      <c r="H91" s="61"/>
      <c r="I91" s="61"/>
      <c r="J91" s="61"/>
      <c r="K91" s="61" t="str">
        <f>'State data for spotlight'!J9</f>
        <v>$174.8 bil</v>
      </c>
      <c r="L91" s="100">
        <f>'State data for spotlight'!L9</f>
        <v>4.1540468779463158E-2</v>
      </c>
      <c r="M91" s="101">
        <f>'State data for spotlight'!L9</f>
        <v>4.1540468779463158E-2</v>
      </c>
      <c r="N91" s="100">
        <f>'State data for spotlight'!N9</f>
        <v>0.18082674757676354</v>
      </c>
      <c r="O91" s="101">
        <f>'State data for spotlight'!N9</f>
        <v>0.18082674757676354</v>
      </c>
      <c r="S91" s="122" t="s">
        <v>54</v>
      </c>
      <c r="T91" s="122"/>
      <c r="U91" s="116"/>
      <c r="V91" s="116">
        <v>3521</v>
      </c>
      <c r="W91" s="116">
        <v>3770</v>
      </c>
      <c r="X91" s="116">
        <v>4185</v>
      </c>
      <c r="Y91" s="116">
        <v>3970</v>
      </c>
      <c r="Z91" s="116">
        <v>3956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203</v>
      </c>
      <c r="S93" s="119" t="s">
        <v>57</v>
      </c>
      <c r="T93" s="119"/>
      <c r="U93" s="116"/>
      <c r="V93" s="116">
        <v>307</v>
      </c>
      <c r="W93" s="116">
        <v>358</v>
      </c>
      <c r="X93" s="116">
        <v>382</v>
      </c>
      <c r="Y93" s="116">
        <v>371</v>
      </c>
      <c r="Z93" s="116">
        <v>382</v>
      </c>
    </row>
    <row r="94" spans="1:30" ht="15" customHeight="1" x14ac:dyDescent="0.25">
      <c r="A94" s="60" t="s">
        <v>204</v>
      </c>
      <c r="S94" s="119" t="s">
        <v>58</v>
      </c>
      <c r="T94" s="119"/>
      <c r="U94" s="116"/>
      <c r="V94" s="116">
        <v>321</v>
      </c>
      <c r="W94" s="116">
        <v>375</v>
      </c>
      <c r="X94" s="116">
        <v>406</v>
      </c>
      <c r="Y94" s="116">
        <v>383</v>
      </c>
      <c r="Z94" s="116">
        <v>389</v>
      </c>
    </row>
    <row r="95" spans="1:30" ht="15" customHeight="1" x14ac:dyDescent="0.25">
      <c r="A95" s="138" t="s">
        <v>287</v>
      </c>
      <c r="S95" s="119" t="s">
        <v>197</v>
      </c>
      <c r="T95" s="119"/>
      <c r="U95" s="116"/>
      <c r="V95" s="116">
        <v>127</v>
      </c>
      <c r="W95" s="116">
        <v>141</v>
      </c>
      <c r="X95" s="116">
        <v>143</v>
      </c>
      <c r="Y95" s="116">
        <v>163</v>
      </c>
      <c r="Z95" s="116">
        <v>144</v>
      </c>
    </row>
    <row r="96" spans="1:30" ht="15" customHeight="1" x14ac:dyDescent="0.25">
      <c r="A96" s="19" t="s">
        <v>278</v>
      </c>
      <c r="S96" s="119" t="s">
        <v>198</v>
      </c>
      <c r="T96" s="119"/>
      <c r="U96" s="116"/>
      <c r="V96" s="116">
        <v>696</v>
      </c>
      <c r="W96" s="116">
        <v>698</v>
      </c>
      <c r="X96" s="116">
        <v>736</v>
      </c>
      <c r="Y96" s="116">
        <v>761</v>
      </c>
      <c r="Z96" s="116">
        <v>736</v>
      </c>
    </row>
    <row r="97" spans="1:32" ht="15" customHeight="1" x14ac:dyDescent="0.25">
      <c r="S97" s="119" t="s">
        <v>199</v>
      </c>
      <c r="T97" s="119"/>
      <c r="U97" s="116"/>
      <c r="V97" s="116">
        <v>434</v>
      </c>
      <c r="W97" s="116">
        <v>458</v>
      </c>
      <c r="X97" s="116">
        <v>481</v>
      </c>
      <c r="Y97" s="116">
        <v>489</v>
      </c>
      <c r="Z97" s="116">
        <v>472</v>
      </c>
    </row>
    <row r="98" spans="1:32" ht="15" customHeight="1" x14ac:dyDescent="0.25">
      <c r="S98" s="119" t="s">
        <v>200</v>
      </c>
      <c r="T98" s="119"/>
      <c r="U98" s="116"/>
      <c r="V98" s="116">
        <v>363</v>
      </c>
      <c r="W98" s="116">
        <v>366</v>
      </c>
      <c r="X98" s="116">
        <v>415</v>
      </c>
      <c r="Y98" s="116">
        <v>423</v>
      </c>
      <c r="Z98" s="116">
        <v>413</v>
      </c>
    </row>
    <row r="99" spans="1:32" ht="15" customHeight="1" x14ac:dyDescent="0.25">
      <c r="S99" s="119" t="s">
        <v>201</v>
      </c>
      <c r="T99" s="119"/>
      <c r="U99" s="116"/>
      <c r="V99" s="116">
        <v>29</v>
      </c>
      <c r="W99" s="116">
        <v>24</v>
      </c>
      <c r="X99" s="116">
        <v>30</v>
      </c>
      <c r="Y99" s="116">
        <v>32</v>
      </c>
      <c r="Z99" s="116">
        <v>26</v>
      </c>
    </row>
    <row r="100" spans="1:32" ht="15" customHeight="1" x14ac:dyDescent="0.25">
      <c r="S100" s="119" t="s">
        <v>59</v>
      </c>
      <c r="T100" s="119"/>
      <c r="U100" s="116"/>
      <c r="V100" s="116">
        <v>350</v>
      </c>
      <c r="W100" s="116">
        <v>348</v>
      </c>
      <c r="X100" s="116">
        <v>367</v>
      </c>
      <c r="Y100" s="116">
        <v>406</v>
      </c>
      <c r="Z100" s="116">
        <v>390</v>
      </c>
    </row>
    <row r="101" spans="1:32" x14ac:dyDescent="0.25">
      <c r="A101" s="20"/>
      <c r="S101" s="122" t="s">
        <v>54</v>
      </c>
      <c r="T101" s="122"/>
      <c r="U101" s="116"/>
      <c r="V101" s="116">
        <v>3417</v>
      </c>
      <c r="W101" s="116">
        <v>3684</v>
      </c>
      <c r="X101" s="116">
        <v>3962</v>
      </c>
      <c r="Y101" s="116">
        <v>3879</v>
      </c>
      <c r="Z101" s="116">
        <v>3827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205</v>
      </c>
      <c r="Z103" s="110" t="s">
        <v>282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8313</v>
      </c>
      <c r="W104" s="116">
        <v>9578</v>
      </c>
      <c r="X104" s="116">
        <v>10259</v>
      </c>
      <c r="Y104" s="116">
        <v>9999</v>
      </c>
      <c r="Z104" s="116">
        <v>9369</v>
      </c>
      <c r="AB104" s="113" t="str">
        <f>TEXT(Z104,"###,###")</f>
        <v>9,369</v>
      </c>
      <c r="AD104" s="134">
        <f>Z104/($Z$4)*100</f>
        <v>79.61420802175391</v>
      </c>
      <c r="AF104" s="113"/>
    </row>
    <row r="105" spans="1:32" x14ac:dyDescent="0.25">
      <c r="S105" s="119" t="s">
        <v>18</v>
      </c>
      <c r="T105" s="119"/>
      <c r="U105" s="116"/>
      <c r="V105" s="116">
        <v>1354</v>
      </c>
      <c r="W105" s="116">
        <v>1274</v>
      </c>
      <c r="X105" s="116">
        <v>1355</v>
      </c>
      <c r="Y105" s="116">
        <v>1341</v>
      </c>
      <c r="Z105" s="116">
        <v>1339</v>
      </c>
      <c r="AB105" s="113" t="str">
        <f>TEXT(Z105,"###,###")</f>
        <v>1,339</v>
      </c>
      <c r="AD105" s="134">
        <f>Z105/($Z$4)*100</f>
        <v>11.378314072059824</v>
      </c>
      <c r="AF105" s="113"/>
    </row>
    <row r="106" spans="1:32" x14ac:dyDescent="0.25">
      <c r="S106" s="122" t="s">
        <v>54</v>
      </c>
      <c r="T106" s="122"/>
      <c r="U106" s="124"/>
      <c r="V106" s="124">
        <v>9667</v>
      </c>
      <c r="W106" s="124">
        <v>10852</v>
      </c>
      <c r="X106" s="124">
        <v>11614</v>
      </c>
      <c r="Y106" s="124">
        <v>11340</v>
      </c>
      <c r="Z106" s="124">
        <v>10708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1536</v>
      </c>
      <c r="W108" s="116">
        <v>2135</v>
      </c>
      <c r="X108" s="116">
        <v>2397</v>
      </c>
      <c r="Y108" s="116">
        <v>2052</v>
      </c>
      <c r="Z108" s="116">
        <v>2136</v>
      </c>
      <c r="AB108" s="113" t="str">
        <f>TEXT(Z108,"###,###")</f>
        <v>2,136</v>
      </c>
      <c r="AD108" s="134">
        <f>Z108/($Z$4)*100</f>
        <v>18.150917743031954</v>
      </c>
      <c r="AF108" s="113"/>
    </row>
    <row r="109" spans="1:32" x14ac:dyDescent="0.25">
      <c r="S109" s="119" t="s">
        <v>21</v>
      </c>
      <c r="T109" s="119"/>
      <c r="U109" s="116"/>
      <c r="V109" s="116">
        <v>2304</v>
      </c>
      <c r="W109" s="116">
        <v>2376</v>
      </c>
      <c r="X109" s="116">
        <v>2349</v>
      </c>
      <c r="Y109" s="116">
        <v>2250</v>
      </c>
      <c r="Z109" s="116">
        <v>2192</v>
      </c>
      <c r="AB109" s="113" t="str">
        <f>TEXT(Z109,"###,###")</f>
        <v>2,192</v>
      </c>
      <c r="AD109" s="134">
        <f>Z109/($Z$4)*100</f>
        <v>18.626784500339905</v>
      </c>
      <c r="AF109" s="113"/>
    </row>
    <row r="110" spans="1:32" x14ac:dyDescent="0.25">
      <c r="S110" s="119" t="s">
        <v>22</v>
      </c>
      <c r="T110" s="119"/>
      <c r="U110" s="116"/>
      <c r="V110" s="116">
        <v>2676</v>
      </c>
      <c r="W110" s="116">
        <v>2875</v>
      </c>
      <c r="X110" s="116">
        <v>3148</v>
      </c>
      <c r="Y110" s="116">
        <v>3189</v>
      </c>
      <c r="Z110" s="116">
        <v>2776</v>
      </c>
      <c r="AB110" s="113" t="str">
        <f>TEXT(Z110,"###,###")</f>
        <v>2,776</v>
      </c>
      <c r="AD110" s="134">
        <f>Z110/($Z$4)*100</f>
        <v>23.589394969408566</v>
      </c>
      <c r="AF110" s="113"/>
    </row>
    <row r="111" spans="1:32" x14ac:dyDescent="0.25">
      <c r="S111" s="119" t="s">
        <v>23</v>
      </c>
      <c r="T111" s="119"/>
      <c r="U111" s="116"/>
      <c r="V111" s="116">
        <v>3150</v>
      </c>
      <c r="W111" s="116">
        <v>3466</v>
      </c>
      <c r="X111" s="116">
        <v>3720</v>
      </c>
      <c r="Y111" s="116">
        <v>3844</v>
      </c>
      <c r="Z111" s="116">
        <v>3575</v>
      </c>
      <c r="AB111" s="113" t="str">
        <f>TEXT(Z111,"###,###")</f>
        <v>3,575</v>
      </c>
      <c r="AD111" s="134">
        <f>Z111/($Z$4)*100</f>
        <v>30.378993881713118</v>
      </c>
      <c r="AF111" s="113"/>
    </row>
    <row r="112" spans="1:32" x14ac:dyDescent="0.25">
      <c r="S112" s="122" t="s">
        <v>54</v>
      </c>
      <c r="T112" s="122"/>
      <c r="U112" s="116"/>
      <c r="V112" s="116">
        <v>10828</v>
      </c>
      <c r="W112" s="116">
        <v>11915</v>
      </c>
      <c r="X112" s="116">
        <v>12815</v>
      </c>
      <c r="Y112" s="116">
        <v>12410</v>
      </c>
      <c r="Z112" s="116">
        <v>11768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41.45</v>
      </c>
      <c r="W118" s="135">
        <v>40.799999999999997</v>
      </c>
      <c r="X118" s="135">
        <v>41.45</v>
      </c>
      <c r="Y118" s="135">
        <v>41.5</v>
      </c>
      <c r="Z118" s="135">
        <v>42.7</v>
      </c>
      <c r="AB118" s="113" t="str">
        <f>TEXT(Z118,"##.0")</f>
        <v>42.7</v>
      </c>
    </row>
    <row r="120" spans="19:32" x14ac:dyDescent="0.25">
      <c r="S120" s="105" t="s">
        <v>102</v>
      </c>
      <c r="T120" s="116"/>
      <c r="U120" s="116"/>
      <c r="V120" s="116">
        <v>5627</v>
      </c>
      <c r="W120" s="116">
        <v>6045</v>
      </c>
      <c r="X120" s="116">
        <v>6510</v>
      </c>
      <c r="Y120" s="116">
        <v>6301</v>
      </c>
      <c r="Z120" s="116">
        <v>6177</v>
      </c>
      <c r="AB120" s="113" t="str">
        <f>TEXT(Z120,"###,###")</f>
        <v>6,177</v>
      </c>
    </row>
    <row r="121" spans="19:32" x14ac:dyDescent="0.25">
      <c r="S121" s="105" t="s">
        <v>103</v>
      </c>
      <c r="T121" s="116"/>
      <c r="U121" s="116"/>
      <c r="V121" s="116">
        <v>717</v>
      </c>
      <c r="W121" s="116">
        <v>772</v>
      </c>
      <c r="X121" s="116">
        <v>895</v>
      </c>
      <c r="Y121" s="116">
        <v>821</v>
      </c>
      <c r="Z121" s="116">
        <v>892</v>
      </c>
      <c r="AB121" s="113" t="str">
        <f>TEXT(Z121,"###,###")</f>
        <v>892</v>
      </c>
    </row>
    <row r="122" spans="19:32" x14ac:dyDescent="0.25">
      <c r="S122" s="105" t="s">
        <v>104</v>
      </c>
      <c r="T122" s="116"/>
      <c r="U122" s="116"/>
      <c r="V122" s="116">
        <v>601</v>
      </c>
      <c r="W122" s="116">
        <v>637</v>
      </c>
      <c r="X122" s="116">
        <v>730</v>
      </c>
      <c r="Y122" s="116">
        <v>725</v>
      </c>
      <c r="Z122" s="116">
        <v>705</v>
      </c>
      <c r="AB122" s="113" t="str">
        <f>TEXT(Z122,"###,###")</f>
        <v>705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6228</v>
      </c>
      <c r="W124" s="116">
        <v>6682</v>
      </c>
      <c r="X124" s="116">
        <v>7240</v>
      </c>
      <c r="Y124" s="116">
        <v>7026</v>
      </c>
      <c r="Z124" s="116">
        <v>6882</v>
      </c>
      <c r="AB124" s="113" t="str">
        <f>TEXT(Z124,"###,###")</f>
        <v>6,882</v>
      </c>
      <c r="AD124" s="131">
        <f>Z124/$Z$7*100</f>
        <v>88.480329133453324</v>
      </c>
    </row>
    <row r="125" spans="19:32" x14ac:dyDescent="0.25">
      <c r="S125" s="105" t="s">
        <v>106</v>
      </c>
      <c r="T125" s="116"/>
      <c r="U125" s="116"/>
      <c r="V125" s="116">
        <v>1318</v>
      </c>
      <c r="W125" s="116">
        <v>1409</v>
      </c>
      <c r="X125" s="116">
        <v>1625</v>
      </c>
      <c r="Y125" s="116">
        <v>1546</v>
      </c>
      <c r="Z125" s="116">
        <v>1597</v>
      </c>
      <c r="AB125" s="113" t="str">
        <f>TEXT(Z125,"###,###")</f>
        <v>1,597</v>
      </c>
      <c r="AD125" s="131">
        <f>Z125/$Z$7*100</f>
        <v>20.532270506556955</v>
      </c>
    </row>
    <row r="127" spans="19:32" x14ac:dyDescent="0.25">
      <c r="S127" s="105" t="s">
        <v>107</v>
      </c>
      <c r="T127" s="116"/>
      <c r="U127" s="116"/>
      <c r="V127" s="116">
        <v>3520</v>
      </c>
      <c r="W127" s="116">
        <v>3770</v>
      </c>
      <c r="X127" s="116">
        <v>4179</v>
      </c>
      <c r="Y127" s="116">
        <v>3971</v>
      </c>
      <c r="Z127" s="116">
        <v>3958</v>
      </c>
      <c r="AB127" s="113" t="str">
        <f>TEXT(Z127,"###,###")</f>
        <v>3,958</v>
      </c>
      <c r="AD127" s="131">
        <f>Z127/$Z$7*100</f>
        <v>50.887117510928256</v>
      </c>
    </row>
    <row r="128" spans="19:32" x14ac:dyDescent="0.25">
      <c r="S128" s="105" t="s">
        <v>108</v>
      </c>
      <c r="T128" s="116"/>
      <c r="U128" s="116"/>
      <c r="V128" s="116">
        <v>3417</v>
      </c>
      <c r="W128" s="116">
        <v>3684</v>
      </c>
      <c r="X128" s="116">
        <v>3961</v>
      </c>
      <c r="Y128" s="116">
        <v>3880</v>
      </c>
      <c r="Z128" s="116">
        <v>3821</v>
      </c>
      <c r="AB128" s="113" t="str">
        <f>TEXT(Z128,"###,###")</f>
        <v>3,821</v>
      </c>
      <c r="AD128" s="131">
        <f>Z128/$Z$7*100</f>
        <v>49.12573926459244</v>
      </c>
    </row>
    <row r="130" spans="19:20" x14ac:dyDescent="0.25">
      <c r="S130" s="105" t="s">
        <v>283</v>
      </c>
      <c r="T130" s="131">
        <v>79.416302391360247</v>
      </c>
    </row>
    <row r="131" spans="19:20" x14ac:dyDescent="0.25">
      <c r="S131" s="105" t="s">
        <v>284</v>
      </c>
      <c r="T131" s="131">
        <v>11.468243764463873</v>
      </c>
    </row>
    <row r="132" spans="19:20" x14ac:dyDescent="0.25">
      <c r="S132" s="105" t="s">
        <v>285</v>
      </c>
      <c r="T132" s="131">
        <v>9.0640267420930822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A95A8BBC-0826-4F00-8D27-C2E6AB9B853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2113FC09-92D3-43BC-8725-9D4D1FC98ED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F6187F1F-6F4E-49CC-9FD8-AD42CA9B160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F3EC699F-1E84-4686-9EC8-1F81F1819F9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5F3FDF-6D01-4F14-B781-30DFAF311181}">
  <sheetPr codeName="Sheet89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135</v>
      </c>
      <c r="T1" s="103"/>
      <c r="U1" s="103"/>
      <c r="V1" s="103"/>
      <c r="W1" s="103"/>
      <c r="X1" s="103"/>
      <c r="Y1" s="104" t="s">
        <v>228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205</v>
      </c>
      <c r="Z2" s="107" t="s">
        <v>282</v>
      </c>
      <c r="AB2" s="143" t="str">
        <f>$Z$2</f>
        <v>2019-20</v>
      </c>
      <c r="AC2" s="143"/>
      <c r="AD2" s="143"/>
      <c r="AE2" s="143"/>
      <c r="AF2" s="143"/>
    </row>
    <row r="3" spans="1:32" ht="15" customHeight="1" x14ac:dyDescent="0.25">
      <c r="A3" s="64" t="s">
        <v>281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135</v>
      </c>
      <c r="Y3" s="109" t="s">
        <v>228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9.25 Etheridge, Queensland,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227</v>
      </c>
      <c r="W4" s="112">
        <v>384</v>
      </c>
      <c r="X4" s="112">
        <v>667</v>
      </c>
      <c r="Y4" s="112">
        <v>437</v>
      </c>
      <c r="Z4" s="112">
        <v>722</v>
      </c>
      <c r="AB4" s="113" t="str">
        <f>TEXT(Z4,"###,###")</f>
        <v>722</v>
      </c>
      <c r="AD4" s="114">
        <f>Z4/Y4-1</f>
        <v>0.65217391304347827</v>
      </c>
      <c r="AF4" s="114">
        <f>Z4/V4-1</f>
        <v>2.1806167400881056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101</v>
      </c>
      <c r="W5" s="112">
        <v>219</v>
      </c>
      <c r="X5" s="112">
        <v>358</v>
      </c>
      <c r="Y5" s="112">
        <v>239</v>
      </c>
      <c r="Z5" s="112">
        <v>392</v>
      </c>
      <c r="AB5" s="113" t="str">
        <f>TEXT(Z5,"###,###")</f>
        <v>392</v>
      </c>
      <c r="AD5" s="114">
        <f t="shared" ref="AD5:AD9" si="0">Z5/Y5-1</f>
        <v>0.64016736401673646</v>
      </c>
      <c r="AF5" s="114">
        <f t="shared" ref="AF5:AF9" si="1">Z5/V5-1</f>
        <v>2.8811881188118811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119</v>
      </c>
      <c r="W6" s="112">
        <v>165</v>
      </c>
      <c r="X6" s="112">
        <v>313</v>
      </c>
      <c r="Y6" s="112">
        <v>191</v>
      </c>
      <c r="Z6" s="112">
        <v>327</v>
      </c>
      <c r="AB6" s="113" t="str">
        <f>TEXT(Z6,"###,###")</f>
        <v>327</v>
      </c>
      <c r="AD6" s="114">
        <f t="shared" si="0"/>
        <v>0.71204188481675401</v>
      </c>
      <c r="AF6" s="114">
        <f t="shared" si="1"/>
        <v>1.7478991596638656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161</v>
      </c>
      <c r="W7" s="112">
        <v>266</v>
      </c>
      <c r="X7" s="112">
        <v>492</v>
      </c>
      <c r="Y7" s="112">
        <v>297</v>
      </c>
      <c r="Z7" s="112">
        <v>502</v>
      </c>
      <c r="AB7" s="113" t="str">
        <f>TEXT(Z7,"###,###")</f>
        <v>502</v>
      </c>
      <c r="AD7" s="114">
        <f t="shared" si="0"/>
        <v>0.69023569023569031</v>
      </c>
      <c r="AF7" s="114">
        <f t="shared" si="1"/>
        <v>2.1180124223602483</v>
      </c>
    </row>
    <row r="8" spans="1:32" ht="17.25" customHeight="1" x14ac:dyDescent="0.25">
      <c r="A8" s="68" t="s">
        <v>13</v>
      </c>
      <c r="B8" s="69"/>
      <c r="C8" s="31"/>
      <c r="D8" s="70" t="str">
        <f>AB4</f>
        <v>722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502</v>
      </c>
      <c r="P8" s="71"/>
      <c r="S8" s="111" t="s">
        <v>86</v>
      </c>
      <c r="T8" s="112"/>
      <c r="U8" s="112"/>
      <c r="V8" s="112">
        <v>36990</v>
      </c>
      <c r="W8" s="112">
        <v>35018</v>
      </c>
      <c r="X8" s="112">
        <v>37941.269999999997</v>
      </c>
      <c r="Y8" s="112">
        <v>39909.089999999997</v>
      </c>
      <c r="Z8" s="112">
        <v>35686.730000000003</v>
      </c>
      <c r="AB8" s="113" t="str">
        <f>TEXT(Z8,"$###,###")</f>
        <v>$35,687</v>
      </c>
      <c r="AD8" s="114">
        <f t="shared" si="0"/>
        <v>-0.10579945571297145</v>
      </c>
      <c r="AF8" s="114">
        <f t="shared" si="1"/>
        <v>-3.5233035955663627E-2</v>
      </c>
    </row>
    <row r="9" spans="1:32" x14ac:dyDescent="0.25">
      <c r="A9" s="32" t="s">
        <v>15</v>
      </c>
      <c r="B9" s="75"/>
      <c r="C9" s="76"/>
      <c r="D9" s="77">
        <f>AD104</f>
        <v>56.50969529085873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55.976095617529879</v>
      </c>
      <c r="P9" s="78" t="s">
        <v>87</v>
      </c>
      <c r="S9" s="111" t="s">
        <v>7</v>
      </c>
      <c r="T9" s="112"/>
      <c r="U9" s="112"/>
      <c r="V9" s="112">
        <v>0</v>
      </c>
      <c r="W9" s="112">
        <v>9726016</v>
      </c>
      <c r="X9" s="112">
        <v>20678593</v>
      </c>
      <c r="Y9" s="112">
        <v>11146510</v>
      </c>
      <c r="Z9" s="112">
        <v>24425240</v>
      </c>
      <c r="AB9" s="113" t="str">
        <f>TEXT(Z9/1000000,"$#,###.0")&amp;" mil"</f>
        <v>$24.4 mil</v>
      </c>
      <c r="AD9" s="114">
        <f t="shared" si="0"/>
        <v>1.1912903680165363</v>
      </c>
      <c r="AF9" s="114" t="e">
        <f t="shared" si="1"/>
        <v>#DIV/0!</v>
      </c>
    </row>
    <row r="10" spans="1:32" x14ac:dyDescent="0.25">
      <c r="A10" s="32" t="s">
        <v>18</v>
      </c>
      <c r="B10" s="75"/>
      <c r="C10" s="76"/>
      <c r="D10" s="77">
        <f>AD105</f>
        <v>19.667590027700832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43.426294820717132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51.394422310756973</v>
      </c>
      <c r="P11" s="78" t="s">
        <v>87</v>
      </c>
      <c r="S11" s="111" t="s">
        <v>30</v>
      </c>
      <c r="T11" s="116"/>
      <c r="U11" s="116"/>
      <c r="V11" s="116">
        <v>171</v>
      </c>
      <c r="W11" s="116">
        <v>293</v>
      </c>
      <c r="X11" s="116">
        <v>426</v>
      </c>
      <c r="Y11" s="116">
        <v>329</v>
      </c>
      <c r="Z11" s="116">
        <v>481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31.673306772908365</v>
      </c>
      <c r="P12" s="78" t="s">
        <v>87</v>
      </c>
      <c r="S12" s="111" t="s">
        <v>31</v>
      </c>
      <c r="T12" s="116"/>
      <c r="U12" s="116"/>
      <c r="V12" s="116">
        <v>57</v>
      </c>
      <c r="W12" s="116">
        <v>91</v>
      </c>
      <c r="X12" s="116">
        <v>244</v>
      </c>
      <c r="Y12" s="116">
        <v>108</v>
      </c>
      <c r="Z12" s="116">
        <v>246</v>
      </c>
    </row>
    <row r="13" spans="1:32" ht="15" customHeight="1" x14ac:dyDescent="0.25">
      <c r="A13" s="32" t="s">
        <v>20</v>
      </c>
      <c r="B13" s="76"/>
      <c r="C13" s="76"/>
      <c r="D13" s="77">
        <f>AD108</f>
        <v>24.51523545706371</v>
      </c>
      <c r="E13" s="78" t="s">
        <v>87</v>
      </c>
      <c r="F13" s="26"/>
      <c r="G13" s="144" t="s">
        <v>286</v>
      </c>
      <c r="H13" s="145"/>
      <c r="I13" s="145"/>
      <c r="J13" s="145"/>
      <c r="K13" s="145"/>
      <c r="L13" s="145"/>
      <c r="M13" s="85"/>
      <c r="N13" s="76"/>
      <c r="O13" s="77">
        <f>T132</f>
        <v>17.131474103585656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14.958448753462603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44.5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21.329639889196674</v>
      </c>
      <c r="E15" s="78" t="s">
        <v>87</v>
      </c>
      <c r="F15" s="26"/>
      <c r="G15" s="35" t="s">
        <v>279</v>
      </c>
      <c r="H15" s="76"/>
      <c r="I15" s="76"/>
      <c r="J15" s="76"/>
      <c r="K15" s="86"/>
      <c r="L15" s="76"/>
      <c r="M15" s="76"/>
      <c r="N15" s="76"/>
      <c r="O15" s="77">
        <f>AB38</f>
        <v>12.871287128712872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107</v>
      </c>
      <c r="Z15" s="116">
        <v>227</v>
      </c>
      <c r="AB15" s="121">
        <f t="shared" ref="AB15:AB34" si="2">IF(Z15="np",0,Z15/$Z$34)</f>
        <v>0.31484049930651875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14.127423822714682</v>
      </c>
      <c r="E16" s="89" t="s">
        <v>87</v>
      </c>
      <c r="F16" s="26"/>
      <c r="G16" s="90" t="s">
        <v>280</v>
      </c>
      <c r="H16" s="37"/>
      <c r="I16" s="37"/>
      <c r="J16" s="37"/>
      <c r="K16" s="38"/>
      <c r="L16" s="37"/>
      <c r="M16" s="37"/>
      <c r="N16" s="37"/>
      <c r="O16" s="88">
        <f>AB37</f>
        <v>87.128712871287135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6</v>
      </c>
      <c r="Z16" s="116">
        <v>12</v>
      </c>
      <c r="AB16" s="121">
        <f t="shared" si="2"/>
        <v>1.6643550624133148E-2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7</v>
      </c>
      <c r="Z17" s="116">
        <v>10</v>
      </c>
      <c r="AB17" s="121">
        <f t="shared" si="2"/>
        <v>1.3869625520110958E-2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8</v>
      </c>
      <c r="Z18" s="116">
        <v>13</v>
      </c>
      <c r="AB18" s="121">
        <f t="shared" si="2"/>
        <v>1.8030513176144243E-2</v>
      </c>
    </row>
    <row r="19" spans="1:28" x14ac:dyDescent="0.25">
      <c r="A19" s="67" t="str">
        <f>$S$1&amp;" ("&amp;$V$2&amp;" to "&amp;$Z$2&amp;")"</f>
        <v>Etheridge (2015-16 to 2019-20)</v>
      </c>
      <c r="B19" s="67"/>
      <c r="C19" s="67"/>
      <c r="D19" s="67"/>
      <c r="E19" s="67"/>
      <c r="F19" s="67"/>
      <c r="G19" s="67" t="str">
        <f>$S$1&amp;" ("&amp;$V$2&amp;" to "&amp;$Z$2&amp;")"</f>
        <v>Etheridge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37</v>
      </c>
      <c r="Z19" s="116">
        <v>34</v>
      </c>
      <c r="AB19" s="121">
        <f t="shared" si="2"/>
        <v>4.7156726768377254E-2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4</v>
      </c>
      <c r="Z20" s="116">
        <v>8</v>
      </c>
      <c r="AB20" s="121">
        <f t="shared" si="2"/>
        <v>1.1095700416088766E-2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8</v>
      </c>
      <c r="Z21" s="116">
        <v>15</v>
      </c>
      <c r="AB21" s="121">
        <f t="shared" si="2"/>
        <v>2.0804438280166437E-2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36</v>
      </c>
      <c r="Z22" s="116">
        <v>47</v>
      </c>
      <c r="AB22" s="121">
        <f t="shared" si="2"/>
        <v>6.5187239944521497E-2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15</v>
      </c>
      <c r="Z23" s="116">
        <v>18</v>
      </c>
      <c r="AB23" s="121">
        <f t="shared" si="2"/>
        <v>2.4965325936199722E-2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0</v>
      </c>
      <c r="Z24" s="116">
        <v>0</v>
      </c>
      <c r="AB24" s="121">
        <f t="shared" si="2"/>
        <v>0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0</v>
      </c>
      <c r="Z25" s="116">
        <v>11</v>
      </c>
      <c r="AB25" s="121">
        <f t="shared" si="2"/>
        <v>1.5256588072122053E-2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5</v>
      </c>
      <c r="Z26" s="116">
        <v>15</v>
      </c>
      <c r="AB26" s="121">
        <f t="shared" si="2"/>
        <v>2.0804438280166437E-2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6</v>
      </c>
      <c r="Z27" s="116">
        <v>9</v>
      </c>
      <c r="AB27" s="121">
        <f t="shared" si="2"/>
        <v>1.2482662968099861E-2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18</v>
      </c>
      <c r="Z28" s="116">
        <v>28</v>
      </c>
      <c r="AB28" s="121">
        <f t="shared" si="2"/>
        <v>3.8834951456310676E-2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70</v>
      </c>
      <c r="Z29" s="116">
        <v>82</v>
      </c>
      <c r="AB29" s="121">
        <f t="shared" si="2"/>
        <v>0.11373092926490985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33</v>
      </c>
      <c r="Z30" s="116">
        <v>38</v>
      </c>
      <c r="AB30" s="121">
        <f t="shared" si="2"/>
        <v>5.2704576976421634E-2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14</v>
      </c>
      <c r="Z31" s="116">
        <v>19</v>
      </c>
      <c r="AB31" s="121">
        <f t="shared" si="2"/>
        <v>2.6352288488210817E-2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8</v>
      </c>
      <c r="Z32" s="116">
        <v>7</v>
      </c>
      <c r="AB32" s="121">
        <f t="shared" si="2"/>
        <v>9.7087378640776691E-3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10</v>
      </c>
      <c r="Z33" s="116">
        <v>25</v>
      </c>
      <c r="AB33" s="121">
        <f t="shared" si="2"/>
        <v>3.4674063800277391E-2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437</v>
      </c>
      <c r="Z34" s="124">
        <v>721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440</v>
      </c>
      <c r="AB37" s="136">
        <f>Z37/Z40*100</f>
        <v>87.128712871287135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65</v>
      </c>
      <c r="AB38" s="136">
        <f>Z38/Z40*100</f>
        <v>12.871287128712872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505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0</v>
      </c>
      <c r="Y44" s="116">
        <v>0</v>
      </c>
      <c r="Z44" s="116">
        <v>0</v>
      </c>
    </row>
    <row r="45" spans="19:32" x14ac:dyDescent="0.25">
      <c r="S45" s="119" t="s">
        <v>38</v>
      </c>
      <c r="T45" s="119"/>
      <c r="U45" s="116"/>
      <c r="V45" s="116">
        <v>0</v>
      </c>
      <c r="W45" s="116">
        <v>4</v>
      </c>
      <c r="X45" s="116">
        <v>6</v>
      </c>
      <c r="Y45" s="116">
        <v>0</v>
      </c>
      <c r="Z45" s="116">
        <v>8</v>
      </c>
    </row>
    <row r="46" spans="19:32" x14ac:dyDescent="0.25">
      <c r="S46" s="119" t="s">
        <v>39</v>
      </c>
      <c r="T46" s="119"/>
      <c r="U46" s="116"/>
      <c r="V46" s="116">
        <v>4</v>
      </c>
      <c r="W46" s="116">
        <v>16</v>
      </c>
      <c r="X46" s="116">
        <v>5</v>
      </c>
      <c r="Y46" s="116">
        <v>6</v>
      </c>
      <c r="Z46" s="116">
        <v>9</v>
      </c>
    </row>
    <row r="47" spans="19:32" x14ac:dyDescent="0.25">
      <c r="S47" s="119" t="s">
        <v>40</v>
      </c>
      <c r="T47" s="119"/>
      <c r="U47" s="116"/>
      <c r="V47" s="116">
        <v>9</v>
      </c>
      <c r="W47" s="116">
        <v>14</v>
      </c>
      <c r="X47" s="116">
        <v>35</v>
      </c>
      <c r="Y47" s="116">
        <v>17</v>
      </c>
      <c r="Z47" s="116">
        <v>33</v>
      </c>
    </row>
    <row r="48" spans="19:32" x14ac:dyDescent="0.25">
      <c r="S48" s="119" t="s">
        <v>41</v>
      </c>
      <c r="T48" s="119"/>
      <c r="U48" s="116"/>
      <c r="V48" s="116">
        <v>12</v>
      </c>
      <c r="W48" s="116">
        <v>29</v>
      </c>
      <c r="X48" s="116">
        <v>36</v>
      </c>
      <c r="Y48" s="116">
        <v>38</v>
      </c>
      <c r="Z48" s="116">
        <v>65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17</v>
      </c>
      <c r="W49" s="116">
        <v>31</v>
      </c>
      <c r="X49" s="116">
        <v>39</v>
      </c>
      <c r="Y49" s="116">
        <v>33</v>
      </c>
      <c r="Z49" s="116">
        <v>44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Etheridge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4</v>
      </c>
      <c r="W50" s="116">
        <v>18</v>
      </c>
      <c r="X50" s="116">
        <v>28</v>
      </c>
      <c r="Y50" s="116">
        <v>24</v>
      </c>
      <c r="Z50" s="116">
        <v>22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20</v>
      </c>
      <c r="W51" s="116">
        <v>24</v>
      </c>
      <c r="X51" s="116">
        <v>25</v>
      </c>
      <c r="Y51" s="116">
        <v>19</v>
      </c>
      <c r="Z51" s="116">
        <v>21</v>
      </c>
    </row>
    <row r="52" spans="1:26" ht="15" customHeight="1" x14ac:dyDescent="0.25">
      <c r="S52" s="119" t="s">
        <v>45</v>
      </c>
      <c r="T52" s="119"/>
      <c r="U52" s="116"/>
      <c r="V52" s="116">
        <v>9</v>
      </c>
      <c r="W52" s="116">
        <v>18</v>
      </c>
      <c r="X52" s="116">
        <v>38</v>
      </c>
      <c r="Y52" s="116">
        <v>25</v>
      </c>
      <c r="Z52" s="116">
        <v>40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7</v>
      </c>
      <c r="W53" s="116">
        <v>19</v>
      </c>
      <c r="X53" s="116">
        <v>49</v>
      </c>
      <c r="Y53" s="116">
        <v>16</v>
      </c>
      <c r="Z53" s="116">
        <v>37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4</v>
      </c>
      <c r="W54" s="116">
        <v>16</v>
      </c>
      <c r="X54" s="116">
        <v>31</v>
      </c>
      <c r="Y54" s="116">
        <v>28</v>
      </c>
      <c r="Z54" s="116">
        <v>38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8</v>
      </c>
      <c r="W55" s="116">
        <v>18</v>
      </c>
      <c r="X55" s="116">
        <v>25</v>
      </c>
      <c r="Y55" s="116">
        <v>5</v>
      </c>
      <c r="Z55" s="116">
        <v>22</v>
      </c>
    </row>
    <row r="56" spans="1:26" ht="15" customHeight="1" x14ac:dyDescent="0.25">
      <c r="S56" s="119" t="s">
        <v>49</v>
      </c>
      <c r="T56" s="119"/>
      <c r="U56" s="116"/>
      <c r="V56" s="116">
        <v>0</v>
      </c>
      <c r="W56" s="116">
        <v>5</v>
      </c>
      <c r="X56" s="116">
        <v>20</v>
      </c>
      <c r="Y56" s="116">
        <v>15</v>
      </c>
      <c r="Z56" s="116">
        <v>24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6</v>
      </c>
      <c r="W57" s="116">
        <v>4</v>
      </c>
      <c r="X57" s="116">
        <v>8</v>
      </c>
      <c r="Y57" s="116">
        <v>6</v>
      </c>
      <c r="Z57" s="116">
        <v>9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0</v>
      </c>
      <c r="W58" s="116">
        <v>4</v>
      </c>
      <c r="X58" s="116">
        <v>11</v>
      </c>
      <c r="Y58" s="116">
        <v>5</v>
      </c>
      <c r="Z58" s="116">
        <v>8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0</v>
      </c>
      <c r="X59" s="116">
        <v>0</v>
      </c>
      <c r="Y59" s="116">
        <v>0</v>
      </c>
      <c r="Z59" s="116">
        <v>9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0</v>
      </c>
      <c r="X60" s="116">
        <v>0</v>
      </c>
      <c r="Y60" s="116">
        <v>0</v>
      </c>
      <c r="Z60" s="116">
        <v>0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102</v>
      </c>
      <c r="W61" s="116">
        <v>219</v>
      </c>
      <c r="X61" s="116">
        <v>357</v>
      </c>
      <c r="Y61" s="116">
        <v>242</v>
      </c>
      <c r="Z61" s="116">
        <v>397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0</v>
      </c>
      <c r="W63" s="116">
        <v>0</v>
      </c>
      <c r="X63" s="116">
        <v>0</v>
      </c>
      <c r="Y63" s="116">
        <v>0</v>
      </c>
      <c r="Z63" s="116">
        <v>0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4</v>
      </c>
      <c r="X64" s="116">
        <v>0</v>
      </c>
      <c r="Y64" s="116">
        <v>4</v>
      </c>
      <c r="Z64" s="116">
        <v>3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Etheridge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0</v>
      </c>
      <c r="W65" s="116">
        <v>5</v>
      </c>
      <c r="X65" s="116">
        <v>20</v>
      </c>
      <c r="Y65" s="116">
        <v>13</v>
      </c>
      <c r="Z65" s="116">
        <v>19</v>
      </c>
    </row>
    <row r="66" spans="1:26" x14ac:dyDescent="0.25">
      <c r="S66" s="119" t="s">
        <v>40</v>
      </c>
      <c r="T66" s="119"/>
      <c r="U66" s="116"/>
      <c r="V66" s="116">
        <v>14</v>
      </c>
      <c r="W66" s="116">
        <v>3</v>
      </c>
      <c r="X66" s="116">
        <v>26</v>
      </c>
      <c r="Y66" s="116">
        <v>18</v>
      </c>
      <c r="Z66" s="116">
        <v>21</v>
      </c>
    </row>
    <row r="67" spans="1:26" x14ac:dyDescent="0.25">
      <c r="S67" s="119" t="s">
        <v>41</v>
      </c>
      <c r="T67" s="119"/>
      <c r="U67" s="116"/>
      <c r="V67" s="116">
        <v>23</v>
      </c>
      <c r="W67" s="116">
        <v>28</v>
      </c>
      <c r="X67" s="116">
        <v>35</v>
      </c>
      <c r="Y67" s="116">
        <v>35</v>
      </c>
      <c r="Z67" s="116">
        <v>43</v>
      </c>
    </row>
    <row r="68" spans="1:26" x14ac:dyDescent="0.25">
      <c r="S68" s="119" t="s">
        <v>42</v>
      </c>
      <c r="T68" s="119"/>
      <c r="U68" s="116"/>
      <c r="V68" s="116">
        <v>22</v>
      </c>
      <c r="W68" s="116">
        <v>39</v>
      </c>
      <c r="X68" s="116">
        <v>45</v>
      </c>
      <c r="Y68" s="116">
        <v>39</v>
      </c>
      <c r="Z68" s="116">
        <v>43</v>
      </c>
    </row>
    <row r="69" spans="1:26" x14ac:dyDescent="0.25">
      <c r="S69" s="119" t="s">
        <v>43</v>
      </c>
      <c r="T69" s="119"/>
      <c r="U69" s="116"/>
      <c r="V69" s="116">
        <v>19</v>
      </c>
      <c r="W69" s="116">
        <v>16</v>
      </c>
      <c r="X69" s="116">
        <v>34</v>
      </c>
      <c r="Y69" s="116">
        <v>15</v>
      </c>
      <c r="Z69" s="116">
        <v>38</v>
      </c>
    </row>
    <row r="70" spans="1:26" x14ac:dyDescent="0.25">
      <c r="S70" s="119" t="s">
        <v>44</v>
      </c>
      <c r="T70" s="119"/>
      <c r="U70" s="116"/>
      <c r="V70" s="116">
        <v>14</v>
      </c>
      <c r="W70" s="116">
        <v>11</v>
      </c>
      <c r="X70" s="116">
        <v>25</v>
      </c>
      <c r="Y70" s="116">
        <v>17</v>
      </c>
      <c r="Z70" s="116">
        <v>28</v>
      </c>
    </row>
    <row r="71" spans="1:26" x14ac:dyDescent="0.25">
      <c r="S71" s="119" t="s">
        <v>45</v>
      </c>
      <c r="T71" s="119"/>
      <c r="U71" s="116"/>
      <c r="V71" s="116">
        <v>4</v>
      </c>
      <c r="W71" s="116">
        <v>11</v>
      </c>
      <c r="X71" s="116">
        <v>15</v>
      </c>
      <c r="Y71" s="116">
        <v>11</v>
      </c>
      <c r="Z71" s="116">
        <v>25</v>
      </c>
    </row>
    <row r="72" spans="1:26" x14ac:dyDescent="0.25">
      <c r="S72" s="119" t="s">
        <v>46</v>
      </c>
      <c r="T72" s="119"/>
      <c r="U72" s="116"/>
      <c r="V72" s="116">
        <v>10</v>
      </c>
      <c r="W72" s="116">
        <v>9</v>
      </c>
      <c r="X72" s="116">
        <v>29</v>
      </c>
      <c r="Y72" s="116">
        <v>6</v>
      </c>
      <c r="Z72" s="116">
        <v>23</v>
      </c>
    </row>
    <row r="73" spans="1:26" x14ac:dyDescent="0.25">
      <c r="S73" s="119" t="s">
        <v>47</v>
      </c>
      <c r="T73" s="119"/>
      <c r="U73" s="116"/>
      <c r="V73" s="116">
        <v>11</v>
      </c>
      <c r="W73" s="116">
        <v>16</v>
      </c>
      <c r="X73" s="116">
        <v>34</v>
      </c>
      <c r="Y73" s="116">
        <v>14</v>
      </c>
      <c r="Z73" s="116">
        <v>27</v>
      </c>
    </row>
    <row r="74" spans="1:26" x14ac:dyDescent="0.25">
      <c r="S74" s="119" t="s">
        <v>48</v>
      </c>
      <c r="T74" s="119"/>
      <c r="U74" s="116"/>
      <c r="V74" s="116">
        <v>4</v>
      </c>
      <c r="W74" s="116">
        <v>14</v>
      </c>
      <c r="X74" s="116">
        <v>16</v>
      </c>
      <c r="Y74" s="116">
        <v>8</v>
      </c>
      <c r="Z74" s="116">
        <v>20</v>
      </c>
    </row>
    <row r="75" spans="1:26" x14ac:dyDescent="0.25">
      <c r="S75" s="119" t="s">
        <v>49</v>
      </c>
      <c r="T75" s="119"/>
      <c r="U75" s="116"/>
      <c r="V75" s="116">
        <v>6</v>
      </c>
      <c r="W75" s="116">
        <v>3</v>
      </c>
      <c r="X75" s="116">
        <v>7</v>
      </c>
      <c r="Y75" s="116">
        <v>7</v>
      </c>
      <c r="Z75" s="116">
        <v>17</v>
      </c>
    </row>
    <row r="76" spans="1:26" x14ac:dyDescent="0.25">
      <c r="S76" s="119" t="s">
        <v>50</v>
      </c>
      <c r="T76" s="119"/>
      <c r="U76" s="116"/>
      <c r="V76" s="116">
        <v>0</v>
      </c>
      <c r="W76" s="116">
        <v>4</v>
      </c>
      <c r="X76" s="116">
        <v>11</v>
      </c>
      <c r="Y76" s="116">
        <v>4</v>
      </c>
      <c r="Z76" s="116">
        <v>10</v>
      </c>
    </row>
    <row r="77" spans="1:26" x14ac:dyDescent="0.25">
      <c r="S77" s="119" t="s">
        <v>51</v>
      </c>
      <c r="T77" s="119"/>
      <c r="U77" s="116"/>
      <c r="V77" s="116">
        <v>0</v>
      </c>
      <c r="W77" s="116">
        <v>0</v>
      </c>
      <c r="X77" s="116">
        <v>0</v>
      </c>
      <c r="Y77" s="116">
        <v>0</v>
      </c>
      <c r="Z77" s="116">
        <v>5</v>
      </c>
    </row>
    <row r="78" spans="1:26" x14ac:dyDescent="0.25">
      <c r="S78" s="119" t="s">
        <v>52</v>
      </c>
      <c r="T78" s="119"/>
      <c r="U78" s="116"/>
      <c r="V78" s="116">
        <v>0</v>
      </c>
      <c r="W78" s="116">
        <v>0</v>
      </c>
      <c r="X78" s="116">
        <v>7</v>
      </c>
      <c r="Y78" s="116">
        <v>0</v>
      </c>
      <c r="Z78" s="116">
        <v>5</v>
      </c>
    </row>
    <row r="79" spans="1:26" x14ac:dyDescent="0.25">
      <c r="S79" s="119" t="s">
        <v>53</v>
      </c>
      <c r="T79" s="119"/>
      <c r="U79" s="116"/>
      <c r="V79" s="116">
        <v>0</v>
      </c>
      <c r="W79" s="116">
        <v>0</v>
      </c>
      <c r="X79" s="116">
        <v>0</v>
      </c>
      <c r="Y79" s="116">
        <v>0</v>
      </c>
      <c r="Z79" s="116">
        <v>0</v>
      </c>
    </row>
    <row r="80" spans="1:26" x14ac:dyDescent="0.25">
      <c r="S80" s="122" t="s">
        <v>54</v>
      </c>
      <c r="T80" s="122"/>
      <c r="U80" s="116"/>
      <c r="V80" s="116">
        <v>124</v>
      </c>
      <c r="W80" s="116">
        <v>165</v>
      </c>
      <c r="X80" s="116">
        <v>310</v>
      </c>
      <c r="Y80" s="116">
        <v>192</v>
      </c>
      <c r="Z80" s="116">
        <v>328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6" t="str">
        <f>S1</f>
        <v>Etheridge</v>
      </c>
      <c r="D83" s="146"/>
      <c r="E83" s="146"/>
      <c r="F83" s="146"/>
      <c r="G83" s="146"/>
      <c r="H83" s="49"/>
      <c r="I83" s="49"/>
      <c r="J83" s="147" t="str">
        <f>'State data for spotlight'!A1</f>
        <v>Queensland</v>
      </c>
      <c r="K83" s="147"/>
      <c r="L83" s="147"/>
      <c r="M83" s="147"/>
      <c r="N83" s="147"/>
      <c r="O83" s="147"/>
      <c r="S83" s="119" t="s">
        <v>57</v>
      </c>
      <c r="T83" s="119"/>
      <c r="U83" s="116"/>
      <c r="V83" s="116">
        <v>3</v>
      </c>
      <c r="W83" s="116">
        <v>12</v>
      </c>
      <c r="X83" s="116">
        <v>20</v>
      </c>
      <c r="Y83" s="116">
        <v>17</v>
      </c>
      <c r="Z83" s="116">
        <v>21</v>
      </c>
      <c r="AD83" s="121"/>
    </row>
    <row r="84" spans="1:30" ht="15" customHeight="1" x14ac:dyDescent="0.25">
      <c r="A84" s="48"/>
      <c r="B84" s="48"/>
      <c r="C84" s="50"/>
      <c r="D84" s="141" t="s">
        <v>0</v>
      </c>
      <c r="E84" s="141"/>
      <c r="F84" s="141" t="s">
        <v>202</v>
      </c>
      <c r="G84" s="141"/>
      <c r="H84" s="50"/>
      <c r="I84" s="50"/>
      <c r="J84" s="50"/>
      <c r="K84" s="50"/>
      <c r="L84" s="141" t="s">
        <v>0</v>
      </c>
      <c r="M84" s="141"/>
      <c r="N84" s="141" t="s">
        <v>202</v>
      </c>
      <c r="O84" s="141"/>
      <c r="S84" s="119" t="s">
        <v>58</v>
      </c>
      <c r="T84" s="119"/>
      <c r="U84" s="116"/>
      <c r="V84" s="116">
        <v>7</v>
      </c>
      <c r="W84" s="116">
        <v>12</v>
      </c>
      <c r="X84" s="116">
        <v>16</v>
      </c>
      <c r="Y84" s="116">
        <v>16</v>
      </c>
      <c r="Z84" s="116">
        <v>13</v>
      </c>
    </row>
    <row r="85" spans="1:30" ht="15" customHeight="1" x14ac:dyDescent="0.25">
      <c r="A85" s="48"/>
      <c r="B85" s="48"/>
      <c r="C85" s="62" t="s">
        <v>1</v>
      </c>
      <c r="D85" s="141" t="s">
        <v>2</v>
      </c>
      <c r="E85" s="141"/>
      <c r="F85" s="141" t="str">
        <f>"since "&amp;$V$2</f>
        <v>since 2015-16</v>
      </c>
      <c r="G85" s="141"/>
      <c r="H85" s="50"/>
      <c r="I85" s="50"/>
      <c r="J85" s="50"/>
      <c r="K85" s="62" t="s">
        <v>1</v>
      </c>
      <c r="L85" s="141" t="s">
        <v>2</v>
      </c>
      <c r="M85" s="141"/>
      <c r="N85" s="141" t="str">
        <f>"since "&amp;$V$2</f>
        <v>since 2015-16</v>
      </c>
      <c r="O85" s="141"/>
      <c r="S85" s="119" t="s">
        <v>197</v>
      </c>
      <c r="T85" s="119"/>
      <c r="U85" s="116"/>
      <c r="V85" s="116">
        <v>9</v>
      </c>
      <c r="W85" s="116">
        <v>17</v>
      </c>
      <c r="X85" s="116">
        <v>20</v>
      </c>
      <c r="Y85" s="116">
        <v>18</v>
      </c>
      <c r="Z85" s="116">
        <v>19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722</v>
      </c>
      <c r="D86" s="100">
        <f t="shared" ref="D86:D91" si="4">AD4</f>
        <v>0.65217391304347827</v>
      </c>
      <c r="E86" s="101">
        <f t="shared" ref="E86:E91" si="5">AD4</f>
        <v>0.65217391304347827</v>
      </c>
      <c r="F86" s="100">
        <f t="shared" ref="F86:F91" si="6">AF4</f>
        <v>2.1806167400881056</v>
      </c>
      <c r="G86" s="101">
        <f t="shared" ref="G86:G91" si="7">AF4</f>
        <v>2.1806167400881056</v>
      </c>
      <c r="H86" s="61"/>
      <c r="I86" s="61"/>
      <c r="J86" s="142" t="str">
        <f>'State data for spotlight'!J4</f>
        <v>4,043,913</v>
      </c>
      <c r="K86" s="142"/>
      <c r="L86" s="100">
        <f>'State data for spotlight'!L4</f>
        <v>-5.435055282670076E-3</v>
      </c>
      <c r="M86" s="101">
        <f>'State data for spotlight'!L4</f>
        <v>-5.435055282670076E-3</v>
      </c>
      <c r="N86" s="100">
        <f>'State data for spotlight'!N4</f>
        <v>7.968076645100175E-2</v>
      </c>
      <c r="O86" s="101">
        <f>'State data for spotlight'!N4</f>
        <v>7.968076645100175E-2</v>
      </c>
      <c r="S86" s="119" t="s">
        <v>198</v>
      </c>
      <c r="T86" s="119"/>
      <c r="U86" s="116"/>
      <c r="V86" s="116">
        <v>4</v>
      </c>
      <c r="W86" s="116">
        <v>6</v>
      </c>
      <c r="X86" s="116">
        <v>2</v>
      </c>
      <c r="Y86" s="116">
        <v>3</v>
      </c>
      <c r="Z86" s="116">
        <v>6</v>
      </c>
    </row>
    <row r="87" spans="1:30" ht="15" customHeight="1" x14ac:dyDescent="0.25">
      <c r="A87" s="102" t="s">
        <v>4</v>
      </c>
      <c r="B87" s="51"/>
      <c r="C87" s="61" t="str">
        <f t="shared" si="3"/>
        <v>392</v>
      </c>
      <c r="D87" s="100">
        <f t="shared" si="4"/>
        <v>0.64016736401673646</v>
      </c>
      <c r="E87" s="101">
        <f t="shared" si="5"/>
        <v>0.64016736401673646</v>
      </c>
      <c r="F87" s="100">
        <f t="shared" si="6"/>
        <v>2.8811881188118811</v>
      </c>
      <c r="G87" s="101">
        <f t="shared" si="7"/>
        <v>2.8811881188118811</v>
      </c>
      <c r="H87" s="61"/>
      <c r="I87" s="61"/>
      <c r="J87" s="142" t="str">
        <f>'State data for spotlight'!J5</f>
        <v>2,078,086</v>
      </c>
      <c r="K87" s="142"/>
      <c r="L87" s="100">
        <f>'State data for spotlight'!L5</f>
        <v>-9.7722570444783718E-3</v>
      </c>
      <c r="M87" s="101">
        <f>'State data for spotlight'!L5</f>
        <v>-9.7722570444783718E-3</v>
      </c>
      <c r="N87" s="100">
        <f>'State data for spotlight'!N5</f>
        <v>6.0267974446456485E-2</v>
      </c>
      <c r="O87" s="101">
        <f>'State data for spotlight'!N5</f>
        <v>6.0267974446456485E-2</v>
      </c>
      <c r="S87" s="119" t="s">
        <v>199</v>
      </c>
      <c r="T87" s="119"/>
      <c r="U87" s="116"/>
      <c r="V87" s="116">
        <v>0</v>
      </c>
      <c r="W87" s="116">
        <v>4</v>
      </c>
      <c r="X87" s="116">
        <v>3</v>
      </c>
      <c r="Y87" s="116">
        <v>0</v>
      </c>
      <c r="Z87" s="116">
        <v>3</v>
      </c>
    </row>
    <row r="88" spans="1:30" ht="15" customHeight="1" x14ac:dyDescent="0.25">
      <c r="A88" s="102" t="s">
        <v>5</v>
      </c>
      <c r="B88" s="51"/>
      <c r="C88" s="61" t="str">
        <f t="shared" si="3"/>
        <v>327</v>
      </c>
      <c r="D88" s="100">
        <f t="shared" si="4"/>
        <v>0.71204188481675401</v>
      </c>
      <c r="E88" s="101">
        <f t="shared" si="5"/>
        <v>0.71204188481675401</v>
      </c>
      <c r="F88" s="100">
        <f t="shared" si="6"/>
        <v>1.7478991596638656</v>
      </c>
      <c r="G88" s="101">
        <f t="shared" si="7"/>
        <v>1.7478991596638656</v>
      </c>
      <c r="H88" s="61"/>
      <c r="I88" s="61"/>
      <c r="J88" s="142" t="str">
        <f>'State data for spotlight'!J6</f>
        <v>1,965,825</v>
      </c>
      <c r="K88" s="142"/>
      <c r="L88" s="100">
        <f>'State data for spotlight'!L6</f>
        <v>-8.0765919120229235E-4</v>
      </c>
      <c r="M88" s="101">
        <f>'State data for spotlight'!L6</f>
        <v>-8.0765919120229235E-4</v>
      </c>
      <c r="N88" s="100">
        <f>'State data for spotlight'!N6</f>
        <v>0.10099473592536312</v>
      </c>
      <c r="O88" s="101">
        <f>'State data for spotlight'!N6</f>
        <v>0.10099473592536312</v>
      </c>
      <c r="S88" s="119" t="s">
        <v>200</v>
      </c>
      <c r="T88" s="119"/>
      <c r="U88" s="116"/>
      <c r="V88" s="116">
        <v>0</v>
      </c>
      <c r="W88" s="116">
        <v>0</v>
      </c>
      <c r="X88" s="116">
        <v>0</v>
      </c>
      <c r="Y88" s="116">
        <v>0</v>
      </c>
      <c r="Z88" s="116">
        <v>0</v>
      </c>
    </row>
    <row r="89" spans="1:30" ht="15" customHeight="1" x14ac:dyDescent="0.25">
      <c r="A89" s="51" t="s">
        <v>6</v>
      </c>
      <c r="B89" s="51"/>
      <c r="C89" s="61" t="str">
        <f t="shared" si="3"/>
        <v>502</v>
      </c>
      <c r="D89" s="100">
        <f t="shared" si="4"/>
        <v>0.69023569023569031</v>
      </c>
      <c r="E89" s="101">
        <f t="shared" si="5"/>
        <v>0.69023569023569031</v>
      </c>
      <c r="F89" s="100">
        <f t="shared" si="6"/>
        <v>2.1180124223602483</v>
      </c>
      <c r="G89" s="101">
        <f t="shared" si="7"/>
        <v>2.1180124223602483</v>
      </c>
      <c r="H89" s="61"/>
      <c r="I89" s="61"/>
      <c r="J89" s="142" t="str">
        <f>'State data for spotlight'!J7</f>
        <v>2,876,116</v>
      </c>
      <c r="K89" s="142"/>
      <c r="L89" s="100">
        <f>'State data for spotlight'!L7</f>
        <v>1.3469152455414024E-2</v>
      </c>
      <c r="M89" s="101">
        <f>'State data for spotlight'!L7</f>
        <v>1.3469152455414024E-2</v>
      </c>
      <c r="N89" s="100">
        <f>'State data for spotlight'!N7</f>
        <v>8.3508134271230716E-2</v>
      </c>
      <c r="O89" s="101">
        <f>'State data for spotlight'!N7</f>
        <v>8.3508134271230716E-2</v>
      </c>
      <c r="S89" s="119" t="s">
        <v>201</v>
      </c>
      <c r="T89" s="119"/>
      <c r="U89" s="116"/>
      <c r="V89" s="116">
        <v>7</v>
      </c>
      <c r="W89" s="116">
        <v>15</v>
      </c>
      <c r="X89" s="116">
        <v>18</v>
      </c>
      <c r="Y89" s="116">
        <v>17</v>
      </c>
      <c r="Z89" s="116">
        <v>18</v>
      </c>
    </row>
    <row r="90" spans="1:30" ht="15" customHeight="1" x14ac:dyDescent="0.25">
      <c r="A90" s="51" t="s">
        <v>100</v>
      </c>
      <c r="B90" s="51"/>
      <c r="C90" s="61" t="str">
        <f t="shared" si="3"/>
        <v>$35,687</v>
      </c>
      <c r="D90" s="100">
        <f t="shared" si="4"/>
        <v>-0.10579945571297145</v>
      </c>
      <c r="E90" s="101">
        <f t="shared" si="5"/>
        <v>-0.10579945571297145</v>
      </c>
      <c r="F90" s="100">
        <f t="shared" si="6"/>
        <v>-3.5233035955663627E-2</v>
      </c>
      <c r="G90" s="101">
        <f t="shared" si="7"/>
        <v>-3.5233035955663627E-2</v>
      </c>
      <c r="H90" s="61"/>
      <c r="I90" s="61"/>
      <c r="J90" s="61"/>
      <c r="K90" s="61" t="str">
        <f>'State data for spotlight'!J8</f>
        <v>$45,226</v>
      </c>
      <c r="L90" s="100">
        <f>'State data for spotlight'!L8</f>
        <v>1.6409018426646327E-3</v>
      </c>
      <c r="M90" s="101">
        <f>'State data for spotlight'!L8</f>
        <v>1.6409018426646327E-3</v>
      </c>
      <c r="N90" s="100">
        <f>'State data for spotlight'!N8</f>
        <v>6.7653739613496189E-2</v>
      </c>
      <c r="O90" s="101">
        <f>'State data for spotlight'!N8</f>
        <v>6.7653739613496189E-2</v>
      </c>
      <c r="S90" s="119" t="s">
        <v>59</v>
      </c>
      <c r="T90" s="119"/>
      <c r="U90" s="116"/>
      <c r="V90" s="116">
        <v>20</v>
      </c>
      <c r="W90" s="116">
        <v>31</v>
      </c>
      <c r="X90" s="116">
        <v>56</v>
      </c>
      <c r="Y90" s="116">
        <v>41</v>
      </c>
      <c r="Z90" s="116">
        <v>58</v>
      </c>
    </row>
    <row r="91" spans="1:30" ht="15" customHeight="1" x14ac:dyDescent="0.25">
      <c r="A91" s="51" t="s">
        <v>7</v>
      </c>
      <c r="B91" s="51"/>
      <c r="C91" s="61" t="str">
        <f t="shared" si="3"/>
        <v>$24.4 mil</v>
      </c>
      <c r="D91" s="100">
        <f t="shared" si="4"/>
        <v>1.1912903680165363</v>
      </c>
      <c r="E91" s="101">
        <f t="shared" si="5"/>
        <v>1.1912903680165363</v>
      </c>
      <c r="F91" s="100" t="e">
        <f t="shared" si="6"/>
        <v>#DIV/0!</v>
      </c>
      <c r="G91" s="101" t="e">
        <f t="shared" si="7"/>
        <v>#DIV/0!</v>
      </c>
      <c r="H91" s="61"/>
      <c r="I91" s="61"/>
      <c r="J91" s="61"/>
      <c r="K91" s="61" t="str">
        <f>'State data for spotlight'!J9</f>
        <v>$174.8 bil</v>
      </c>
      <c r="L91" s="100">
        <f>'State data for spotlight'!L9</f>
        <v>4.1540468779463158E-2</v>
      </c>
      <c r="M91" s="101">
        <f>'State data for spotlight'!L9</f>
        <v>4.1540468779463158E-2</v>
      </c>
      <c r="N91" s="100">
        <f>'State data for spotlight'!N9</f>
        <v>0.18082674757676354</v>
      </c>
      <c r="O91" s="101">
        <f>'State data for spotlight'!N9</f>
        <v>0.18082674757676354</v>
      </c>
      <c r="S91" s="122" t="s">
        <v>54</v>
      </c>
      <c r="T91" s="122"/>
      <c r="U91" s="116"/>
      <c r="V91" s="116">
        <v>82</v>
      </c>
      <c r="W91" s="116">
        <v>155</v>
      </c>
      <c r="X91" s="116">
        <v>267</v>
      </c>
      <c r="Y91" s="116">
        <v>169</v>
      </c>
      <c r="Z91" s="116">
        <v>284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203</v>
      </c>
      <c r="S93" s="119" t="s">
        <v>57</v>
      </c>
      <c r="T93" s="119"/>
      <c r="U93" s="116"/>
      <c r="V93" s="116">
        <v>6</v>
      </c>
      <c r="W93" s="116">
        <v>5</v>
      </c>
      <c r="X93" s="116">
        <v>12</v>
      </c>
      <c r="Y93" s="116">
        <v>8</v>
      </c>
      <c r="Z93" s="116">
        <v>19</v>
      </c>
    </row>
    <row r="94" spans="1:30" ht="15" customHeight="1" x14ac:dyDescent="0.25">
      <c r="A94" s="60" t="s">
        <v>204</v>
      </c>
      <c r="S94" s="119" t="s">
        <v>58</v>
      </c>
      <c r="T94" s="119"/>
      <c r="U94" s="116"/>
      <c r="V94" s="116">
        <v>8</v>
      </c>
      <c r="W94" s="116">
        <v>7</v>
      </c>
      <c r="X94" s="116">
        <v>13</v>
      </c>
      <c r="Y94" s="116">
        <v>11</v>
      </c>
      <c r="Z94" s="116">
        <v>18</v>
      </c>
    </row>
    <row r="95" spans="1:30" ht="15" customHeight="1" x14ac:dyDescent="0.25">
      <c r="A95" s="138" t="s">
        <v>287</v>
      </c>
      <c r="S95" s="119" t="s">
        <v>197</v>
      </c>
      <c r="T95" s="119"/>
      <c r="U95" s="116"/>
      <c r="V95" s="116">
        <v>6</v>
      </c>
      <c r="W95" s="116">
        <v>0</v>
      </c>
      <c r="X95" s="116">
        <v>3</v>
      </c>
      <c r="Y95" s="116">
        <v>5</v>
      </c>
      <c r="Z95" s="116">
        <v>6</v>
      </c>
    </row>
    <row r="96" spans="1:30" ht="15" customHeight="1" x14ac:dyDescent="0.25">
      <c r="A96" s="19" t="s">
        <v>278</v>
      </c>
      <c r="S96" s="119" t="s">
        <v>198</v>
      </c>
      <c r="T96" s="119"/>
      <c r="U96" s="116"/>
      <c r="V96" s="116">
        <v>15</v>
      </c>
      <c r="W96" s="116">
        <v>19</v>
      </c>
      <c r="X96" s="116">
        <v>25</v>
      </c>
      <c r="Y96" s="116">
        <v>18</v>
      </c>
      <c r="Z96" s="116">
        <v>17</v>
      </c>
    </row>
    <row r="97" spans="1:32" ht="15" customHeight="1" x14ac:dyDescent="0.25">
      <c r="S97" s="119" t="s">
        <v>199</v>
      </c>
      <c r="T97" s="119"/>
      <c r="U97" s="116"/>
      <c r="V97" s="116">
        <v>15</v>
      </c>
      <c r="W97" s="116">
        <v>23</v>
      </c>
      <c r="X97" s="116">
        <v>31</v>
      </c>
      <c r="Y97" s="116">
        <v>24</v>
      </c>
      <c r="Z97" s="116">
        <v>29</v>
      </c>
    </row>
    <row r="98" spans="1:32" ht="15" customHeight="1" x14ac:dyDescent="0.25">
      <c r="S98" s="119" t="s">
        <v>200</v>
      </c>
      <c r="T98" s="119"/>
      <c r="U98" s="116"/>
      <c r="V98" s="116">
        <v>0</v>
      </c>
      <c r="W98" s="116">
        <v>5</v>
      </c>
      <c r="X98" s="116">
        <v>3</v>
      </c>
      <c r="Y98" s="116">
        <v>7</v>
      </c>
      <c r="Z98" s="116">
        <v>8</v>
      </c>
    </row>
    <row r="99" spans="1:32" ht="15" customHeight="1" x14ac:dyDescent="0.25">
      <c r="S99" s="119" t="s">
        <v>201</v>
      </c>
      <c r="T99" s="119"/>
      <c r="U99" s="116"/>
      <c r="V99" s="116">
        <v>0</v>
      </c>
      <c r="W99" s="116">
        <v>0</v>
      </c>
      <c r="X99" s="116">
        <v>0</v>
      </c>
      <c r="Y99" s="116">
        <v>0</v>
      </c>
      <c r="Z99" s="116">
        <v>6</v>
      </c>
    </row>
    <row r="100" spans="1:32" ht="15" customHeight="1" x14ac:dyDescent="0.25">
      <c r="S100" s="119" t="s">
        <v>59</v>
      </c>
      <c r="T100" s="119"/>
      <c r="U100" s="116"/>
      <c r="V100" s="116">
        <v>9</v>
      </c>
      <c r="W100" s="116">
        <v>13</v>
      </c>
      <c r="X100" s="116">
        <v>33</v>
      </c>
      <c r="Y100" s="116">
        <v>14</v>
      </c>
      <c r="Z100" s="116">
        <v>30</v>
      </c>
    </row>
    <row r="101" spans="1:32" x14ac:dyDescent="0.25">
      <c r="A101" s="20"/>
      <c r="S101" s="122" t="s">
        <v>54</v>
      </c>
      <c r="T101" s="122"/>
      <c r="U101" s="116"/>
      <c r="V101" s="116">
        <v>80</v>
      </c>
      <c r="W101" s="116">
        <v>111</v>
      </c>
      <c r="X101" s="116">
        <v>221</v>
      </c>
      <c r="Y101" s="116">
        <v>128</v>
      </c>
      <c r="Z101" s="116">
        <v>223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205</v>
      </c>
      <c r="Z103" s="110" t="s">
        <v>282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91</v>
      </c>
      <c r="W104" s="116">
        <v>210</v>
      </c>
      <c r="X104" s="116">
        <v>347</v>
      </c>
      <c r="Y104" s="116">
        <v>235</v>
      </c>
      <c r="Z104" s="116">
        <v>408</v>
      </c>
      <c r="AB104" s="113" t="str">
        <f>TEXT(Z104,"###,###")</f>
        <v>408</v>
      </c>
      <c r="AD104" s="134">
        <f>Z104/($Z$4)*100</f>
        <v>56.50969529085873</v>
      </c>
      <c r="AF104" s="113"/>
    </row>
    <row r="105" spans="1:32" x14ac:dyDescent="0.25">
      <c r="S105" s="119" t="s">
        <v>18</v>
      </c>
      <c r="T105" s="119"/>
      <c r="U105" s="116"/>
      <c r="V105" s="116">
        <v>88</v>
      </c>
      <c r="W105" s="116">
        <v>108</v>
      </c>
      <c r="X105" s="116">
        <v>145</v>
      </c>
      <c r="Y105" s="116">
        <v>119</v>
      </c>
      <c r="Z105" s="116">
        <v>142</v>
      </c>
      <c r="AB105" s="113" t="str">
        <f>TEXT(Z105,"###,###")</f>
        <v>142</v>
      </c>
      <c r="AD105" s="134">
        <f>Z105/($Z$4)*100</f>
        <v>19.667590027700832</v>
      </c>
      <c r="AF105" s="113"/>
    </row>
    <row r="106" spans="1:32" x14ac:dyDescent="0.25">
      <c r="S106" s="122" t="s">
        <v>54</v>
      </c>
      <c r="T106" s="122"/>
      <c r="U106" s="124"/>
      <c r="V106" s="124">
        <v>179</v>
      </c>
      <c r="W106" s="124">
        <v>318</v>
      </c>
      <c r="X106" s="124">
        <v>492</v>
      </c>
      <c r="Y106" s="124">
        <v>354</v>
      </c>
      <c r="Z106" s="124">
        <v>550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45</v>
      </c>
      <c r="W108" s="116">
        <v>75</v>
      </c>
      <c r="X108" s="116">
        <v>169</v>
      </c>
      <c r="Y108" s="116">
        <v>103</v>
      </c>
      <c r="Z108" s="116">
        <v>177</v>
      </c>
      <c r="AB108" s="113" t="str">
        <f>TEXT(Z108,"###,###")</f>
        <v>177</v>
      </c>
      <c r="AD108" s="134">
        <f>Z108/($Z$4)*100</f>
        <v>24.51523545706371</v>
      </c>
      <c r="AF108" s="113"/>
    </row>
    <row r="109" spans="1:32" x14ac:dyDescent="0.25">
      <c r="S109" s="119" t="s">
        <v>21</v>
      </c>
      <c r="T109" s="119"/>
      <c r="U109" s="116"/>
      <c r="V109" s="116">
        <v>20</v>
      </c>
      <c r="W109" s="116">
        <v>68</v>
      </c>
      <c r="X109" s="116">
        <v>80</v>
      </c>
      <c r="Y109" s="116">
        <v>59</v>
      </c>
      <c r="Z109" s="116">
        <v>108</v>
      </c>
      <c r="AB109" s="113" t="str">
        <f>TEXT(Z109,"###,###")</f>
        <v>108</v>
      </c>
      <c r="AD109" s="134">
        <f>Z109/($Z$4)*100</f>
        <v>14.958448753462603</v>
      </c>
      <c r="AF109" s="113"/>
    </row>
    <row r="110" spans="1:32" x14ac:dyDescent="0.25">
      <c r="S110" s="119" t="s">
        <v>22</v>
      </c>
      <c r="T110" s="119"/>
      <c r="U110" s="116"/>
      <c r="V110" s="116">
        <v>63</v>
      </c>
      <c r="W110" s="116">
        <v>106</v>
      </c>
      <c r="X110" s="116">
        <v>148</v>
      </c>
      <c r="Y110" s="116">
        <v>113</v>
      </c>
      <c r="Z110" s="116">
        <v>154</v>
      </c>
      <c r="AB110" s="113" t="str">
        <f>TEXT(Z110,"###,###")</f>
        <v>154</v>
      </c>
      <c r="AD110" s="134">
        <f>Z110/($Z$4)*100</f>
        <v>21.329639889196674</v>
      </c>
      <c r="AF110" s="113"/>
    </row>
    <row r="111" spans="1:32" x14ac:dyDescent="0.25">
      <c r="S111" s="119" t="s">
        <v>23</v>
      </c>
      <c r="T111" s="119"/>
      <c r="U111" s="116"/>
      <c r="V111" s="116">
        <v>52</v>
      </c>
      <c r="W111" s="116">
        <v>69</v>
      </c>
      <c r="X111" s="116">
        <v>97</v>
      </c>
      <c r="Y111" s="116">
        <v>88</v>
      </c>
      <c r="Z111" s="116">
        <v>102</v>
      </c>
      <c r="AB111" s="113" t="str">
        <f>TEXT(Z111,"###,###")</f>
        <v>102</v>
      </c>
      <c r="AD111" s="134">
        <f>Z111/($Z$4)*100</f>
        <v>14.127423822714682</v>
      </c>
      <c r="AF111" s="113"/>
    </row>
    <row r="112" spans="1:32" x14ac:dyDescent="0.25">
      <c r="S112" s="122" t="s">
        <v>54</v>
      </c>
      <c r="T112" s="122"/>
      <c r="U112" s="116"/>
      <c r="V112" s="116">
        <v>222</v>
      </c>
      <c r="W112" s="116">
        <v>384</v>
      </c>
      <c r="X112" s="116">
        <v>673</v>
      </c>
      <c r="Y112" s="116">
        <v>435</v>
      </c>
      <c r="Z112" s="116">
        <v>718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45.03</v>
      </c>
      <c r="W118" s="135">
        <v>42.25</v>
      </c>
      <c r="X118" s="135">
        <v>45</v>
      </c>
      <c r="Y118" s="135">
        <v>43.03</v>
      </c>
      <c r="Z118" s="135">
        <v>44.46</v>
      </c>
      <c r="AB118" s="113" t="str">
        <f>TEXT(Z118,"##.0")</f>
        <v>44.5</v>
      </c>
    </row>
    <row r="120" spans="19:32" x14ac:dyDescent="0.25">
      <c r="S120" s="105" t="s">
        <v>102</v>
      </c>
      <c r="T120" s="116"/>
      <c r="U120" s="116"/>
      <c r="V120" s="116">
        <v>110</v>
      </c>
      <c r="W120" s="116">
        <v>175</v>
      </c>
      <c r="X120" s="116">
        <v>246</v>
      </c>
      <c r="Y120" s="116">
        <v>191</v>
      </c>
      <c r="Z120" s="116">
        <v>258</v>
      </c>
      <c r="AB120" s="113" t="str">
        <f>TEXT(Z120,"###,###")</f>
        <v>258</v>
      </c>
    </row>
    <row r="121" spans="19:32" x14ac:dyDescent="0.25">
      <c r="S121" s="105" t="s">
        <v>103</v>
      </c>
      <c r="T121" s="116"/>
      <c r="U121" s="116"/>
      <c r="V121" s="116">
        <v>34</v>
      </c>
      <c r="W121" s="116">
        <v>49</v>
      </c>
      <c r="X121" s="116">
        <v>160</v>
      </c>
      <c r="Y121" s="116">
        <v>73</v>
      </c>
      <c r="Z121" s="116">
        <v>159</v>
      </c>
      <c r="AB121" s="113" t="str">
        <f>TEXT(Z121,"###,###")</f>
        <v>159</v>
      </c>
    </row>
    <row r="122" spans="19:32" x14ac:dyDescent="0.25">
      <c r="S122" s="105" t="s">
        <v>104</v>
      </c>
      <c r="T122" s="116"/>
      <c r="U122" s="116"/>
      <c r="V122" s="116">
        <v>19</v>
      </c>
      <c r="W122" s="116">
        <v>42</v>
      </c>
      <c r="X122" s="116">
        <v>83</v>
      </c>
      <c r="Y122" s="116">
        <v>35</v>
      </c>
      <c r="Z122" s="116">
        <v>86</v>
      </c>
      <c r="AB122" s="113" t="str">
        <f>TEXT(Z122,"###,###")</f>
        <v>86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129</v>
      </c>
      <c r="W124" s="116">
        <v>217</v>
      </c>
      <c r="X124" s="116">
        <v>329</v>
      </c>
      <c r="Y124" s="116">
        <v>226</v>
      </c>
      <c r="Z124" s="116">
        <v>344</v>
      </c>
      <c r="AB124" s="113" t="str">
        <f>TEXT(Z124,"###,###")</f>
        <v>344</v>
      </c>
      <c r="AD124" s="131">
        <f>Z124/$Z$7*100</f>
        <v>68.525896414342625</v>
      </c>
    </row>
    <row r="125" spans="19:32" x14ac:dyDescent="0.25">
      <c r="S125" s="105" t="s">
        <v>106</v>
      </c>
      <c r="T125" s="116"/>
      <c r="U125" s="116"/>
      <c r="V125" s="116">
        <v>53</v>
      </c>
      <c r="W125" s="116">
        <v>91</v>
      </c>
      <c r="X125" s="116">
        <v>243</v>
      </c>
      <c r="Y125" s="116">
        <v>108</v>
      </c>
      <c r="Z125" s="116">
        <v>245</v>
      </c>
      <c r="AB125" s="113" t="str">
        <f>TEXT(Z125,"###,###")</f>
        <v>245</v>
      </c>
      <c r="AD125" s="131">
        <f>Z125/$Z$7*100</f>
        <v>48.804780876494021</v>
      </c>
    </row>
    <row r="127" spans="19:32" x14ac:dyDescent="0.25">
      <c r="S127" s="105" t="s">
        <v>107</v>
      </c>
      <c r="T127" s="116"/>
      <c r="U127" s="116"/>
      <c r="V127" s="116">
        <v>79</v>
      </c>
      <c r="W127" s="116">
        <v>155</v>
      </c>
      <c r="X127" s="116">
        <v>265</v>
      </c>
      <c r="Y127" s="116">
        <v>171</v>
      </c>
      <c r="Z127" s="116">
        <v>281</v>
      </c>
      <c r="AB127" s="113" t="str">
        <f>TEXT(Z127,"###,###")</f>
        <v>281</v>
      </c>
      <c r="AD127" s="131">
        <f>Z127/$Z$7*100</f>
        <v>55.976095617529879</v>
      </c>
    </row>
    <row r="128" spans="19:32" x14ac:dyDescent="0.25">
      <c r="S128" s="105" t="s">
        <v>108</v>
      </c>
      <c r="T128" s="116"/>
      <c r="U128" s="116"/>
      <c r="V128" s="116">
        <v>82</v>
      </c>
      <c r="W128" s="116">
        <v>111</v>
      </c>
      <c r="X128" s="116">
        <v>226</v>
      </c>
      <c r="Y128" s="116">
        <v>131</v>
      </c>
      <c r="Z128" s="116">
        <v>218</v>
      </c>
      <c r="AB128" s="113" t="str">
        <f>TEXT(Z128,"###,###")</f>
        <v>218</v>
      </c>
      <c r="AD128" s="131">
        <f>Z128/$Z$7*100</f>
        <v>43.426294820717132</v>
      </c>
    </row>
    <row r="130" spans="19:20" x14ac:dyDescent="0.25">
      <c r="S130" s="105" t="s">
        <v>283</v>
      </c>
      <c r="T130" s="131">
        <v>51.394422310756973</v>
      </c>
    </row>
    <row r="131" spans="19:20" x14ac:dyDescent="0.25">
      <c r="S131" s="105" t="s">
        <v>284</v>
      </c>
      <c r="T131" s="131">
        <v>31.673306772908365</v>
      </c>
    </row>
    <row r="132" spans="19:20" x14ac:dyDescent="0.25">
      <c r="S132" s="105" t="s">
        <v>285</v>
      </c>
      <c r="T132" s="131">
        <v>17.131474103585656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7D3F0762-C997-4453-911A-84E84805694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D7C29884-06FC-43C0-8D53-8F5AD8205F4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78057D50-A9BF-4349-B744-5B70284D696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0AA5DD43-1F59-4B24-9F68-85F7F94999E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FA2256-78E9-4E21-ADF2-5A5EA5979743}">
  <sheetPr codeName="Sheet90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136</v>
      </c>
      <c r="T1" s="103"/>
      <c r="U1" s="103"/>
      <c r="V1" s="103"/>
      <c r="W1" s="103"/>
      <c r="X1" s="103"/>
      <c r="Y1" s="104" t="s">
        <v>229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205</v>
      </c>
      <c r="Z2" s="107" t="s">
        <v>282</v>
      </c>
      <c r="AB2" s="143" t="str">
        <f>$Z$2</f>
        <v>2019-20</v>
      </c>
      <c r="AC2" s="143"/>
      <c r="AD2" s="143"/>
      <c r="AE2" s="143"/>
      <c r="AF2" s="143"/>
    </row>
    <row r="3" spans="1:32" ht="15" customHeight="1" x14ac:dyDescent="0.25">
      <c r="A3" s="64" t="s">
        <v>281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136</v>
      </c>
      <c r="Y3" s="109" t="s">
        <v>229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9.26 Flinders, Queensland,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901</v>
      </c>
      <c r="W4" s="112">
        <v>1042</v>
      </c>
      <c r="X4" s="112">
        <v>1564</v>
      </c>
      <c r="Y4" s="112">
        <v>1192</v>
      </c>
      <c r="Z4" s="112">
        <v>1416</v>
      </c>
      <c r="AB4" s="113" t="str">
        <f>TEXT(Z4,"###,###")</f>
        <v>1,416</v>
      </c>
      <c r="AD4" s="114">
        <f>Z4/Y4-1</f>
        <v>0.18791946308724827</v>
      </c>
      <c r="AF4" s="114">
        <f>Z4/V4-1</f>
        <v>0.57158712541620416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486</v>
      </c>
      <c r="W5" s="112">
        <v>567</v>
      </c>
      <c r="X5" s="112">
        <v>830</v>
      </c>
      <c r="Y5" s="112">
        <v>627</v>
      </c>
      <c r="Z5" s="112">
        <v>740</v>
      </c>
      <c r="AB5" s="113" t="str">
        <f>TEXT(Z5,"###,###")</f>
        <v>740</v>
      </c>
      <c r="AD5" s="114">
        <f t="shared" ref="AD5:AD9" si="0">Z5/Y5-1</f>
        <v>0.1802232854864434</v>
      </c>
      <c r="AF5" s="114">
        <f t="shared" ref="AF5:AF9" si="1">Z5/V5-1</f>
        <v>0.52263374485596703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413</v>
      </c>
      <c r="W6" s="112">
        <v>475</v>
      </c>
      <c r="X6" s="112">
        <v>733</v>
      </c>
      <c r="Y6" s="112">
        <v>568</v>
      </c>
      <c r="Z6" s="112">
        <v>676</v>
      </c>
      <c r="AB6" s="113" t="str">
        <f>TEXT(Z6,"###,###")</f>
        <v>676</v>
      </c>
      <c r="AD6" s="114">
        <f t="shared" si="0"/>
        <v>0.1901408450704225</v>
      </c>
      <c r="AF6" s="114">
        <f t="shared" si="1"/>
        <v>0.63680387409200967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647</v>
      </c>
      <c r="W7" s="112">
        <v>723</v>
      </c>
      <c r="X7" s="112">
        <v>1044</v>
      </c>
      <c r="Y7" s="112">
        <v>792</v>
      </c>
      <c r="Z7" s="112">
        <v>980</v>
      </c>
      <c r="AB7" s="113" t="str">
        <f>TEXT(Z7,"###,###")</f>
        <v>980</v>
      </c>
      <c r="AD7" s="114">
        <f t="shared" si="0"/>
        <v>0.23737373737373746</v>
      </c>
      <c r="AF7" s="114">
        <f t="shared" si="1"/>
        <v>0.51468315301391043</v>
      </c>
    </row>
    <row r="8" spans="1:32" ht="17.25" customHeight="1" x14ac:dyDescent="0.25">
      <c r="A8" s="68" t="s">
        <v>13</v>
      </c>
      <c r="B8" s="69"/>
      <c r="C8" s="31"/>
      <c r="D8" s="70" t="str">
        <f>AB4</f>
        <v>1,416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980</v>
      </c>
      <c r="P8" s="71"/>
      <c r="S8" s="111" t="s">
        <v>86</v>
      </c>
      <c r="T8" s="112"/>
      <c r="U8" s="112"/>
      <c r="V8" s="112">
        <v>42716.76</v>
      </c>
      <c r="W8" s="112">
        <v>41308.17</v>
      </c>
      <c r="X8" s="112">
        <v>41114.94</v>
      </c>
      <c r="Y8" s="112">
        <v>43432.22</v>
      </c>
      <c r="Z8" s="112">
        <v>41367.660000000003</v>
      </c>
      <c r="AB8" s="113" t="str">
        <f>TEXT(Z8,"$###,###")</f>
        <v>$41,368</v>
      </c>
      <c r="AD8" s="114">
        <f t="shared" si="0"/>
        <v>-4.7535216942629188E-2</v>
      </c>
      <c r="AF8" s="114">
        <f t="shared" si="1"/>
        <v>-3.1582451478061491E-2</v>
      </c>
    </row>
    <row r="9" spans="1:32" x14ac:dyDescent="0.25">
      <c r="A9" s="32" t="s">
        <v>15</v>
      </c>
      <c r="B9" s="75"/>
      <c r="C9" s="76"/>
      <c r="D9" s="77">
        <f>AD104</f>
        <v>55.649717514124298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53.775510204081634</v>
      </c>
      <c r="P9" s="78" t="s">
        <v>87</v>
      </c>
      <c r="S9" s="111" t="s">
        <v>7</v>
      </c>
      <c r="T9" s="112"/>
      <c r="U9" s="112"/>
      <c r="V9" s="112">
        <v>29901868</v>
      </c>
      <c r="W9" s="112">
        <v>32956176</v>
      </c>
      <c r="X9" s="112">
        <v>40630902</v>
      </c>
      <c r="Y9" s="112">
        <v>35806265</v>
      </c>
      <c r="Z9" s="112">
        <v>54536652</v>
      </c>
      <c r="AB9" s="113" t="str">
        <f>TEXT(Z9/1000000,"$#,###.0")&amp;" mil"</f>
        <v>$54.5 mil</v>
      </c>
      <c r="AD9" s="114">
        <f t="shared" si="0"/>
        <v>0.52310362446348435</v>
      </c>
      <c r="AF9" s="114">
        <f t="shared" si="1"/>
        <v>0.8238543491664132</v>
      </c>
    </row>
    <row r="10" spans="1:32" x14ac:dyDescent="0.25">
      <c r="A10" s="32" t="s">
        <v>18</v>
      </c>
      <c r="B10" s="75"/>
      <c r="C10" s="76"/>
      <c r="D10" s="77">
        <f>AD105</f>
        <v>22.598870056497177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46.428571428571431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61.836734693877546</v>
      </c>
      <c r="P11" s="78" t="s">
        <v>87</v>
      </c>
      <c r="S11" s="111" t="s">
        <v>30</v>
      </c>
      <c r="T11" s="116"/>
      <c r="U11" s="116"/>
      <c r="V11" s="116">
        <v>735</v>
      </c>
      <c r="W11" s="116">
        <v>813</v>
      </c>
      <c r="X11" s="116">
        <v>1178</v>
      </c>
      <c r="Y11" s="116">
        <v>937</v>
      </c>
      <c r="Z11" s="116">
        <v>1041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23.163265306122447</v>
      </c>
      <c r="P12" s="78" t="s">
        <v>87</v>
      </c>
      <c r="S12" s="111" t="s">
        <v>31</v>
      </c>
      <c r="T12" s="116"/>
      <c r="U12" s="116"/>
      <c r="V12" s="116">
        <v>168</v>
      </c>
      <c r="W12" s="116">
        <v>229</v>
      </c>
      <c r="X12" s="116">
        <v>392</v>
      </c>
      <c r="Y12" s="116">
        <v>253</v>
      </c>
      <c r="Z12" s="116">
        <v>373</v>
      </c>
    </row>
    <row r="13" spans="1:32" ht="15" customHeight="1" x14ac:dyDescent="0.25">
      <c r="A13" s="32" t="s">
        <v>20</v>
      </c>
      <c r="B13" s="76"/>
      <c r="C13" s="76"/>
      <c r="D13" s="77">
        <f>AD108</f>
        <v>21.11581920903955</v>
      </c>
      <c r="E13" s="78" t="s">
        <v>87</v>
      </c>
      <c r="F13" s="26"/>
      <c r="G13" s="144" t="s">
        <v>286</v>
      </c>
      <c r="H13" s="145"/>
      <c r="I13" s="145"/>
      <c r="J13" s="145"/>
      <c r="K13" s="145"/>
      <c r="L13" s="145"/>
      <c r="M13" s="85"/>
      <c r="N13" s="76"/>
      <c r="O13" s="77">
        <f>T132</f>
        <v>15.306122448979592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17.514124293785311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44.1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18.64406779661017</v>
      </c>
      <c r="E15" s="78" t="s">
        <v>87</v>
      </c>
      <c r="F15" s="26"/>
      <c r="G15" s="35" t="s">
        <v>279</v>
      </c>
      <c r="H15" s="76"/>
      <c r="I15" s="76"/>
      <c r="J15" s="76"/>
      <c r="K15" s="86"/>
      <c r="L15" s="76"/>
      <c r="M15" s="76"/>
      <c r="N15" s="76"/>
      <c r="O15" s="77">
        <f>AB38</f>
        <v>15.666327568667345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181</v>
      </c>
      <c r="Z15" s="116">
        <v>280</v>
      </c>
      <c r="AB15" s="121">
        <f t="shared" ref="AB15:AB34" si="2">IF(Z15="np",0,Z15/$Z$34)</f>
        <v>0.19801980198019803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20.33898305084746</v>
      </c>
      <c r="E16" s="89" t="s">
        <v>87</v>
      </c>
      <c r="F16" s="26"/>
      <c r="G16" s="90" t="s">
        <v>280</v>
      </c>
      <c r="H16" s="37"/>
      <c r="I16" s="37"/>
      <c r="J16" s="37"/>
      <c r="K16" s="38"/>
      <c r="L16" s="37"/>
      <c r="M16" s="37"/>
      <c r="N16" s="37"/>
      <c r="O16" s="88">
        <f>AB37</f>
        <v>84.333672431332644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8</v>
      </c>
      <c r="Z16" s="116">
        <v>12</v>
      </c>
      <c r="AB16" s="121">
        <f t="shared" si="2"/>
        <v>8.4865629420084864E-3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35</v>
      </c>
      <c r="Z17" s="116">
        <v>41</v>
      </c>
      <c r="AB17" s="121">
        <f t="shared" si="2"/>
        <v>2.8995756718528994E-2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13</v>
      </c>
      <c r="Z18" s="116">
        <v>12</v>
      </c>
      <c r="AB18" s="121">
        <f t="shared" si="2"/>
        <v>8.4865629420084864E-3</v>
      </c>
    </row>
    <row r="19" spans="1:28" x14ac:dyDescent="0.25">
      <c r="A19" s="67" t="str">
        <f>$S$1&amp;" ("&amp;$V$2&amp;" to "&amp;$Z$2&amp;")"</f>
        <v>Flinders (2015-16 to 2019-20)</v>
      </c>
      <c r="B19" s="67"/>
      <c r="C19" s="67"/>
      <c r="D19" s="67"/>
      <c r="E19" s="67"/>
      <c r="F19" s="67"/>
      <c r="G19" s="67" t="str">
        <f>$S$1&amp;" ("&amp;$V$2&amp;" to "&amp;$Z$2&amp;")"</f>
        <v>Flinders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90</v>
      </c>
      <c r="Z19" s="116">
        <v>80</v>
      </c>
      <c r="AB19" s="121">
        <f t="shared" si="2"/>
        <v>5.6577086280056574E-2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30</v>
      </c>
      <c r="Z20" s="116">
        <v>35</v>
      </c>
      <c r="AB20" s="121">
        <f t="shared" si="2"/>
        <v>2.4752475247524754E-2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42</v>
      </c>
      <c r="Z21" s="116">
        <v>83</v>
      </c>
      <c r="AB21" s="121">
        <f t="shared" si="2"/>
        <v>5.8698727015558699E-2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73</v>
      </c>
      <c r="Z22" s="116">
        <v>76</v>
      </c>
      <c r="AB22" s="121">
        <f t="shared" si="2"/>
        <v>5.3748231966053751E-2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53</v>
      </c>
      <c r="Z23" s="116">
        <v>57</v>
      </c>
      <c r="AB23" s="121">
        <f t="shared" si="2"/>
        <v>4.0311173974540308E-2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6</v>
      </c>
      <c r="Z24" s="116">
        <v>0</v>
      </c>
      <c r="AB24" s="121">
        <f t="shared" si="2"/>
        <v>0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14</v>
      </c>
      <c r="Z25" s="116">
        <v>21</v>
      </c>
      <c r="AB25" s="121">
        <f t="shared" si="2"/>
        <v>1.4851485148514851E-2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20</v>
      </c>
      <c r="Z26" s="116">
        <v>19</v>
      </c>
      <c r="AB26" s="121">
        <f t="shared" si="2"/>
        <v>1.3437057991513438E-2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57</v>
      </c>
      <c r="Z27" s="116">
        <v>56</v>
      </c>
      <c r="AB27" s="121">
        <f t="shared" si="2"/>
        <v>3.9603960396039604E-2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52</v>
      </c>
      <c r="Z28" s="116">
        <v>55</v>
      </c>
      <c r="AB28" s="121">
        <f t="shared" si="2"/>
        <v>3.8896746817538894E-2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165</v>
      </c>
      <c r="Z29" s="116">
        <v>156</v>
      </c>
      <c r="AB29" s="121">
        <f t="shared" si="2"/>
        <v>0.11032531824611033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95</v>
      </c>
      <c r="Z30" s="116">
        <v>107</v>
      </c>
      <c r="AB30" s="121">
        <f t="shared" si="2"/>
        <v>7.5671852899575676E-2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83</v>
      </c>
      <c r="Z31" s="116">
        <v>81</v>
      </c>
      <c r="AB31" s="121">
        <f t="shared" si="2"/>
        <v>5.7284299858557285E-2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0</v>
      </c>
      <c r="Z32" s="116">
        <v>0</v>
      </c>
      <c r="AB32" s="121">
        <f t="shared" si="2"/>
        <v>0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30</v>
      </c>
      <c r="Z33" s="116">
        <v>49</v>
      </c>
      <c r="AB33" s="121">
        <f t="shared" si="2"/>
        <v>3.4653465346534656E-2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1189</v>
      </c>
      <c r="Z34" s="124">
        <v>1414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829</v>
      </c>
      <c r="AB37" s="136">
        <f>Z37/Z40*100</f>
        <v>84.333672431332644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154</v>
      </c>
      <c r="AB38" s="136">
        <f>Z38/Z40*100</f>
        <v>15.666327568667345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983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4</v>
      </c>
      <c r="W44" s="116">
        <v>0</v>
      </c>
      <c r="X44" s="116">
        <v>0</v>
      </c>
      <c r="Y44" s="116">
        <v>0</v>
      </c>
      <c r="Z44" s="116">
        <v>0</v>
      </c>
    </row>
    <row r="45" spans="19:32" x14ac:dyDescent="0.25">
      <c r="S45" s="119" t="s">
        <v>38</v>
      </c>
      <c r="T45" s="119"/>
      <c r="U45" s="116"/>
      <c r="V45" s="116">
        <v>19</v>
      </c>
      <c r="W45" s="116">
        <v>27</v>
      </c>
      <c r="X45" s="116">
        <v>25</v>
      </c>
      <c r="Y45" s="116">
        <v>31</v>
      </c>
      <c r="Z45" s="116">
        <v>26</v>
      </c>
    </row>
    <row r="46" spans="19:32" x14ac:dyDescent="0.25">
      <c r="S46" s="119" t="s">
        <v>39</v>
      </c>
      <c r="T46" s="119"/>
      <c r="U46" s="116"/>
      <c r="V46" s="116">
        <v>30</v>
      </c>
      <c r="W46" s="116">
        <v>39</v>
      </c>
      <c r="X46" s="116">
        <v>65</v>
      </c>
      <c r="Y46" s="116">
        <v>57</v>
      </c>
      <c r="Z46" s="116">
        <v>62</v>
      </c>
    </row>
    <row r="47" spans="19:32" x14ac:dyDescent="0.25">
      <c r="S47" s="119" t="s">
        <v>40</v>
      </c>
      <c r="T47" s="119"/>
      <c r="U47" s="116"/>
      <c r="V47" s="116">
        <v>54</v>
      </c>
      <c r="W47" s="116">
        <v>52</v>
      </c>
      <c r="X47" s="116">
        <v>76</v>
      </c>
      <c r="Y47" s="116">
        <v>44</v>
      </c>
      <c r="Z47" s="116">
        <v>63</v>
      </c>
    </row>
    <row r="48" spans="19:32" x14ac:dyDescent="0.25">
      <c r="S48" s="119" t="s">
        <v>41</v>
      </c>
      <c r="T48" s="119"/>
      <c r="U48" s="116"/>
      <c r="V48" s="116">
        <v>51</v>
      </c>
      <c r="W48" s="116">
        <v>78</v>
      </c>
      <c r="X48" s="116">
        <v>100</v>
      </c>
      <c r="Y48" s="116">
        <v>66</v>
      </c>
      <c r="Z48" s="116">
        <v>64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42</v>
      </c>
      <c r="W49" s="116">
        <v>48</v>
      </c>
      <c r="X49" s="116">
        <v>80</v>
      </c>
      <c r="Y49" s="116">
        <v>55</v>
      </c>
      <c r="Z49" s="116">
        <v>60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Flinders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26</v>
      </c>
      <c r="W50" s="116">
        <v>27</v>
      </c>
      <c r="X50" s="116">
        <v>61</v>
      </c>
      <c r="Y50" s="116">
        <v>49</v>
      </c>
      <c r="Z50" s="116">
        <v>65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41</v>
      </c>
      <c r="W51" s="116">
        <v>53</v>
      </c>
      <c r="X51" s="116">
        <v>61</v>
      </c>
      <c r="Y51" s="116">
        <v>42</v>
      </c>
      <c r="Z51" s="116">
        <v>37</v>
      </c>
    </row>
    <row r="52" spans="1:26" ht="15" customHeight="1" x14ac:dyDescent="0.25">
      <c r="S52" s="119" t="s">
        <v>45</v>
      </c>
      <c r="T52" s="119"/>
      <c r="U52" s="116"/>
      <c r="V52" s="116">
        <v>45</v>
      </c>
      <c r="W52" s="116">
        <v>41</v>
      </c>
      <c r="X52" s="116">
        <v>69</v>
      </c>
      <c r="Y52" s="116">
        <v>69</v>
      </c>
      <c r="Z52" s="116">
        <v>80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71</v>
      </c>
      <c r="W53" s="116">
        <v>71</v>
      </c>
      <c r="X53" s="116">
        <v>83</v>
      </c>
      <c r="Y53" s="116">
        <v>53</v>
      </c>
      <c r="Z53" s="116">
        <v>65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42</v>
      </c>
      <c r="W54" s="116">
        <v>41</v>
      </c>
      <c r="X54" s="116">
        <v>67</v>
      </c>
      <c r="Y54" s="116">
        <v>60</v>
      </c>
      <c r="Z54" s="116">
        <v>57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41</v>
      </c>
      <c r="W55" s="116">
        <v>41</v>
      </c>
      <c r="X55" s="116">
        <v>58</v>
      </c>
      <c r="Y55" s="116">
        <v>52</v>
      </c>
      <c r="Z55" s="116">
        <v>66</v>
      </c>
    </row>
    <row r="56" spans="1:26" ht="15" customHeight="1" x14ac:dyDescent="0.25">
      <c r="S56" s="119" t="s">
        <v>49</v>
      </c>
      <c r="T56" s="119"/>
      <c r="U56" s="116"/>
      <c r="V56" s="116">
        <v>25</v>
      </c>
      <c r="W56" s="116">
        <v>25</v>
      </c>
      <c r="X56" s="116">
        <v>41</v>
      </c>
      <c r="Y56" s="116">
        <v>22</v>
      </c>
      <c r="Z56" s="116">
        <v>43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9</v>
      </c>
      <c r="W57" s="116">
        <v>16</v>
      </c>
      <c r="X57" s="116">
        <v>26</v>
      </c>
      <c r="Y57" s="116">
        <v>14</v>
      </c>
      <c r="Z57" s="116">
        <v>25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0</v>
      </c>
      <c r="W58" s="116">
        <v>4</v>
      </c>
      <c r="X58" s="116">
        <v>17</v>
      </c>
      <c r="Y58" s="116">
        <v>14</v>
      </c>
      <c r="Z58" s="116">
        <v>20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0</v>
      </c>
      <c r="X59" s="116">
        <v>0</v>
      </c>
      <c r="Y59" s="116">
        <v>0</v>
      </c>
      <c r="Z59" s="116">
        <v>7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3</v>
      </c>
      <c r="X60" s="116">
        <v>9</v>
      </c>
      <c r="Y60" s="116">
        <v>0</v>
      </c>
      <c r="Z60" s="116">
        <v>5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488</v>
      </c>
      <c r="W61" s="116">
        <v>567</v>
      </c>
      <c r="X61" s="116">
        <v>835</v>
      </c>
      <c r="Y61" s="116">
        <v>623</v>
      </c>
      <c r="Z61" s="116">
        <v>741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0</v>
      </c>
      <c r="W63" s="116">
        <v>0</v>
      </c>
      <c r="X63" s="116">
        <v>0</v>
      </c>
      <c r="Y63" s="116">
        <v>0</v>
      </c>
      <c r="Z63" s="116">
        <v>0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11</v>
      </c>
      <c r="W64" s="116">
        <v>10</v>
      </c>
      <c r="X64" s="116">
        <v>27</v>
      </c>
      <c r="Y64" s="116">
        <v>13</v>
      </c>
      <c r="Z64" s="116">
        <v>9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Flinders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38</v>
      </c>
      <c r="W65" s="116">
        <v>26</v>
      </c>
      <c r="X65" s="116">
        <v>42</v>
      </c>
      <c r="Y65" s="116">
        <v>32</v>
      </c>
      <c r="Z65" s="116">
        <v>39</v>
      </c>
    </row>
    <row r="66" spans="1:26" x14ac:dyDescent="0.25">
      <c r="S66" s="119" t="s">
        <v>40</v>
      </c>
      <c r="T66" s="119"/>
      <c r="U66" s="116"/>
      <c r="V66" s="116">
        <v>51</v>
      </c>
      <c r="W66" s="116">
        <v>52</v>
      </c>
      <c r="X66" s="116">
        <v>81</v>
      </c>
      <c r="Y66" s="116">
        <v>68</v>
      </c>
      <c r="Z66" s="116">
        <v>60</v>
      </c>
    </row>
    <row r="67" spans="1:26" x14ac:dyDescent="0.25">
      <c r="S67" s="119" t="s">
        <v>41</v>
      </c>
      <c r="T67" s="119"/>
      <c r="U67" s="116"/>
      <c r="V67" s="116">
        <v>48</v>
      </c>
      <c r="W67" s="116">
        <v>67</v>
      </c>
      <c r="X67" s="116">
        <v>137</v>
      </c>
      <c r="Y67" s="116">
        <v>89</v>
      </c>
      <c r="Z67" s="116">
        <v>90</v>
      </c>
    </row>
    <row r="68" spans="1:26" x14ac:dyDescent="0.25">
      <c r="S68" s="119" t="s">
        <v>42</v>
      </c>
      <c r="T68" s="119"/>
      <c r="U68" s="116"/>
      <c r="V68" s="116">
        <v>29</v>
      </c>
      <c r="W68" s="116">
        <v>26</v>
      </c>
      <c r="X68" s="116">
        <v>62</v>
      </c>
      <c r="Y68" s="116">
        <v>53</v>
      </c>
      <c r="Z68" s="116">
        <v>80</v>
      </c>
    </row>
    <row r="69" spans="1:26" x14ac:dyDescent="0.25">
      <c r="S69" s="119" t="s">
        <v>43</v>
      </c>
      <c r="T69" s="119"/>
      <c r="U69" s="116"/>
      <c r="V69" s="116">
        <v>20</v>
      </c>
      <c r="W69" s="116">
        <v>38</v>
      </c>
      <c r="X69" s="116">
        <v>45</v>
      </c>
      <c r="Y69" s="116">
        <v>28</v>
      </c>
      <c r="Z69" s="116">
        <v>40</v>
      </c>
    </row>
    <row r="70" spans="1:26" x14ac:dyDescent="0.25">
      <c r="S70" s="119" t="s">
        <v>44</v>
      </c>
      <c r="T70" s="119"/>
      <c r="U70" s="116"/>
      <c r="V70" s="116">
        <v>52</v>
      </c>
      <c r="W70" s="116">
        <v>54</v>
      </c>
      <c r="X70" s="116">
        <v>61</v>
      </c>
      <c r="Y70" s="116">
        <v>50</v>
      </c>
      <c r="Z70" s="116">
        <v>53</v>
      </c>
    </row>
    <row r="71" spans="1:26" x14ac:dyDescent="0.25">
      <c r="S71" s="119" t="s">
        <v>45</v>
      </c>
      <c r="T71" s="119"/>
      <c r="U71" s="116"/>
      <c r="V71" s="116">
        <v>48</v>
      </c>
      <c r="W71" s="116">
        <v>67</v>
      </c>
      <c r="X71" s="116">
        <v>79</v>
      </c>
      <c r="Y71" s="116">
        <v>62</v>
      </c>
      <c r="Z71" s="116">
        <v>81</v>
      </c>
    </row>
    <row r="72" spans="1:26" x14ac:dyDescent="0.25">
      <c r="S72" s="119" t="s">
        <v>46</v>
      </c>
      <c r="T72" s="119"/>
      <c r="U72" s="116"/>
      <c r="V72" s="116">
        <v>32</v>
      </c>
      <c r="W72" s="116">
        <v>36</v>
      </c>
      <c r="X72" s="116">
        <v>48</v>
      </c>
      <c r="Y72" s="116">
        <v>51</v>
      </c>
      <c r="Z72" s="116">
        <v>71</v>
      </c>
    </row>
    <row r="73" spans="1:26" x14ac:dyDescent="0.25">
      <c r="S73" s="119" t="s">
        <v>47</v>
      </c>
      <c r="T73" s="119"/>
      <c r="U73" s="116"/>
      <c r="V73" s="116">
        <v>29</v>
      </c>
      <c r="W73" s="116">
        <v>34</v>
      </c>
      <c r="X73" s="116">
        <v>50</v>
      </c>
      <c r="Y73" s="116">
        <v>45</v>
      </c>
      <c r="Z73" s="116">
        <v>43</v>
      </c>
    </row>
    <row r="74" spans="1:26" x14ac:dyDescent="0.25">
      <c r="S74" s="119" t="s">
        <v>48</v>
      </c>
      <c r="T74" s="119"/>
      <c r="U74" s="116"/>
      <c r="V74" s="116">
        <v>26</v>
      </c>
      <c r="W74" s="116">
        <v>28</v>
      </c>
      <c r="X74" s="116">
        <v>47</v>
      </c>
      <c r="Y74" s="116">
        <v>35</v>
      </c>
      <c r="Z74" s="116">
        <v>52</v>
      </c>
    </row>
    <row r="75" spans="1:26" x14ac:dyDescent="0.25">
      <c r="S75" s="119" t="s">
        <v>49</v>
      </c>
      <c r="T75" s="119"/>
      <c r="U75" s="116"/>
      <c r="V75" s="116">
        <v>31</v>
      </c>
      <c r="W75" s="116">
        <v>28</v>
      </c>
      <c r="X75" s="116">
        <v>31</v>
      </c>
      <c r="Y75" s="116">
        <v>31</v>
      </c>
      <c r="Z75" s="116">
        <v>26</v>
      </c>
    </row>
    <row r="76" spans="1:26" x14ac:dyDescent="0.25">
      <c r="S76" s="119" t="s">
        <v>50</v>
      </c>
      <c r="T76" s="119"/>
      <c r="U76" s="116"/>
      <c r="V76" s="116">
        <v>0</v>
      </c>
      <c r="W76" s="116">
        <v>5</v>
      </c>
      <c r="X76" s="116">
        <v>8</v>
      </c>
      <c r="Y76" s="116">
        <v>7</v>
      </c>
      <c r="Z76" s="116">
        <v>13</v>
      </c>
    </row>
    <row r="77" spans="1:26" x14ac:dyDescent="0.25">
      <c r="S77" s="119" t="s">
        <v>51</v>
      </c>
      <c r="T77" s="119"/>
      <c r="U77" s="116"/>
      <c r="V77" s="116">
        <v>0</v>
      </c>
      <c r="W77" s="116">
        <v>0</v>
      </c>
      <c r="X77" s="116">
        <v>11</v>
      </c>
      <c r="Y77" s="116">
        <v>8</v>
      </c>
      <c r="Z77" s="116">
        <v>10</v>
      </c>
    </row>
    <row r="78" spans="1:26" x14ac:dyDescent="0.25">
      <c r="S78" s="119" t="s">
        <v>52</v>
      </c>
      <c r="T78" s="119"/>
      <c r="U78" s="116"/>
      <c r="V78" s="116">
        <v>0</v>
      </c>
      <c r="W78" s="116">
        <v>0</v>
      </c>
      <c r="X78" s="116">
        <v>0</v>
      </c>
      <c r="Y78" s="116">
        <v>0</v>
      </c>
      <c r="Z78" s="116">
        <v>6</v>
      </c>
    </row>
    <row r="79" spans="1:26" x14ac:dyDescent="0.25">
      <c r="S79" s="119" t="s">
        <v>53</v>
      </c>
      <c r="T79" s="119"/>
      <c r="U79" s="116"/>
      <c r="V79" s="116">
        <v>0</v>
      </c>
      <c r="W79" s="116">
        <v>0</v>
      </c>
      <c r="X79" s="116">
        <v>0</v>
      </c>
      <c r="Y79" s="116">
        <v>0</v>
      </c>
      <c r="Z79" s="116">
        <v>6</v>
      </c>
    </row>
    <row r="80" spans="1:26" x14ac:dyDescent="0.25">
      <c r="S80" s="122" t="s">
        <v>54</v>
      </c>
      <c r="T80" s="122"/>
      <c r="U80" s="116"/>
      <c r="V80" s="116">
        <v>411</v>
      </c>
      <c r="W80" s="116">
        <v>475</v>
      </c>
      <c r="X80" s="116">
        <v>737</v>
      </c>
      <c r="Y80" s="116">
        <v>564</v>
      </c>
      <c r="Z80" s="116">
        <v>675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6" t="str">
        <f>S1</f>
        <v>Flinders</v>
      </c>
      <c r="D83" s="146"/>
      <c r="E83" s="146"/>
      <c r="F83" s="146"/>
      <c r="G83" s="146"/>
      <c r="H83" s="49"/>
      <c r="I83" s="49"/>
      <c r="J83" s="147" t="str">
        <f>'State data for spotlight'!A1</f>
        <v>Queensland</v>
      </c>
      <c r="K83" s="147"/>
      <c r="L83" s="147"/>
      <c r="M83" s="147"/>
      <c r="N83" s="147"/>
      <c r="O83" s="147"/>
      <c r="S83" s="119" t="s">
        <v>57</v>
      </c>
      <c r="T83" s="119"/>
      <c r="U83" s="116"/>
      <c r="V83" s="116">
        <v>21</v>
      </c>
      <c r="W83" s="116">
        <v>35</v>
      </c>
      <c r="X83" s="116">
        <v>49</v>
      </c>
      <c r="Y83" s="116">
        <v>35</v>
      </c>
      <c r="Z83" s="116">
        <v>52</v>
      </c>
      <c r="AD83" s="121"/>
    </row>
    <row r="84" spans="1:30" ht="15" customHeight="1" x14ac:dyDescent="0.25">
      <c r="A84" s="48"/>
      <c r="B84" s="48"/>
      <c r="C84" s="50"/>
      <c r="D84" s="141" t="s">
        <v>0</v>
      </c>
      <c r="E84" s="141"/>
      <c r="F84" s="141" t="s">
        <v>202</v>
      </c>
      <c r="G84" s="141"/>
      <c r="H84" s="50"/>
      <c r="I84" s="50"/>
      <c r="J84" s="50"/>
      <c r="K84" s="50"/>
      <c r="L84" s="141" t="s">
        <v>0</v>
      </c>
      <c r="M84" s="141"/>
      <c r="N84" s="141" t="s">
        <v>202</v>
      </c>
      <c r="O84" s="141"/>
      <c r="S84" s="119" t="s">
        <v>58</v>
      </c>
      <c r="T84" s="119"/>
      <c r="U84" s="116"/>
      <c r="V84" s="116">
        <v>16</v>
      </c>
      <c r="W84" s="116">
        <v>15</v>
      </c>
      <c r="X84" s="116">
        <v>25</v>
      </c>
      <c r="Y84" s="116">
        <v>21</v>
      </c>
      <c r="Z84" s="116">
        <v>13</v>
      </c>
    </row>
    <row r="85" spans="1:30" ht="15" customHeight="1" x14ac:dyDescent="0.25">
      <c r="A85" s="48"/>
      <c r="B85" s="48"/>
      <c r="C85" s="62" t="s">
        <v>1</v>
      </c>
      <c r="D85" s="141" t="s">
        <v>2</v>
      </c>
      <c r="E85" s="141"/>
      <c r="F85" s="141" t="str">
        <f>"since "&amp;$V$2</f>
        <v>since 2015-16</v>
      </c>
      <c r="G85" s="141"/>
      <c r="H85" s="50"/>
      <c r="I85" s="50"/>
      <c r="J85" s="50"/>
      <c r="K85" s="62" t="s">
        <v>1</v>
      </c>
      <c r="L85" s="141" t="s">
        <v>2</v>
      </c>
      <c r="M85" s="141"/>
      <c r="N85" s="141" t="str">
        <f>"since "&amp;$V$2</f>
        <v>since 2015-16</v>
      </c>
      <c r="O85" s="141"/>
      <c r="S85" s="119" t="s">
        <v>197</v>
      </c>
      <c r="T85" s="119"/>
      <c r="U85" s="116"/>
      <c r="V85" s="116">
        <v>56</v>
      </c>
      <c r="W85" s="116">
        <v>58</v>
      </c>
      <c r="X85" s="116">
        <v>76</v>
      </c>
      <c r="Y85" s="116">
        <v>73</v>
      </c>
      <c r="Z85" s="116">
        <v>74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1,416</v>
      </c>
      <c r="D86" s="100">
        <f t="shared" ref="D86:D91" si="4">AD4</f>
        <v>0.18791946308724827</v>
      </c>
      <c r="E86" s="101">
        <f t="shared" ref="E86:E91" si="5">AD4</f>
        <v>0.18791946308724827</v>
      </c>
      <c r="F86" s="100">
        <f t="shared" ref="F86:F91" si="6">AF4</f>
        <v>0.57158712541620416</v>
      </c>
      <c r="G86" s="101">
        <f t="shared" ref="G86:G91" si="7">AF4</f>
        <v>0.57158712541620416</v>
      </c>
      <c r="H86" s="61"/>
      <c r="I86" s="61"/>
      <c r="J86" s="142" t="str">
        <f>'State data for spotlight'!J4</f>
        <v>4,043,913</v>
      </c>
      <c r="K86" s="142"/>
      <c r="L86" s="100">
        <f>'State data for spotlight'!L4</f>
        <v>-5.435055282670076E-3</v>
      </c>
      <c r="M86" s="101">
        <f>'State data for spotlight'!L4</f>
        <v>-5.435055282670076E-3</v>
      </c>
      <c r="N86" s="100">
        <f>'State data for spotlight'!N4</f>
        <v>7.968076645100175E-2</v>
      </c>
      <c r="O86" s="101">
        <f>'State data for spotlight'!N4</f>
        <v>7.968076645100175E-2</v>
      </c>
      <c r="S86" s="119" t="s">
        <v>198</v>
      </c>
      <c r="T86" s="119"/>
      <c r="U86" s="116"/>
      <c r="V86" s="116">
        <v>15</v>
      </c>
      <c r="W86" s="116">
        <v>18</v>
      </c>
      <c r="X86" s="116">
        <v>18</v>
      </c>
      <c r="Y86" s="116">
        <v>17</v>
      </c>
      <c r="Z86" s="116">
        <v>16</v>
      </c>
    </row>
    <row r="87" spans="1:30" ht="15" customHeight="1" x14ac:dyDescent="0.25">
      <c r="A87" s="102" t="s">
        <v>4</v>
      </c>
      <c r="B87" s="51"/>
      <c r="C87" s="61" t="str">
        <f t="shared" si="3"/>
        <v>740</v>
      </c>
      <c r="D87" s="100">
        <f t="shared" si="4"/>
        <v>0.1802232854864434</v>
      </c>
      <c r="E87" s="101">
        <f t="shared" si="5"/>
        <v>0.1802232854864434</v>
      </c>
      <c r="F87" s="100">
        <f t="shared" si="6"/>
        <v>0.52263374485596703</v>
      </c>
      <c r="G87" s="101">
        <f t="shared" si="7"/>
        <v>0.52263374485596703</v>
      </c>
      <c r="H87" s="61"/>
      <c r="I87" s="61"/>
      <c r="J87" s="142" t="str">
        <f>'State data for spotlight'!J5</f>
        <v>2,078,086</v>
      </c>
      <c r="K87" s="142"/>
      <c r="L87" s="100">
        <f>'State data for spotlight'!L5</f>
        <v>-9.7722570444783718E-3</v>
      </c>
      <c r="M87" s="101">
        <f>'State data for spotlight'!L5</f>
        <v>-9.7722570444783718E-3</v>
      </c>
      <c r="N87" s="100">
        <f>'State data for spotlight'!N5</f>
        <v>6.0267974446456485E-2</v>
      </c>
      <c r="O87" s="101">
        <f>'State data for spotlight'!N5</f>
        <v>6.0267974446456485E-2</v>
      </c>
      <c r="S87" s="119" t="s">
        <v>199</v>
      </c>
      <c r="T87" s="119"/>
      <c r="U87" s="116"/>
      <c r="V87" s="116">
        <v>9</v>
      </c>
      <c r="W87" s="116">
        <v>5</v>
      </c>
      <c r="X87" s="116">
        <v>11</v>
      </c>
      <c r="Y87" s="116">
        <v>9</v>
      </c>
      <c r="Z87" s="116">
        <v>10</v>
      </c>
    </row>
    <row r="88" spans="1:30" ht="15" customHeight="1" x14ac:dyDescent="0.25">
      <c r="A88" s="102" t="s">
        <v>5</v>
      </c>
      <c r="B88" s="51"/>
      <c r="C88" s="61" t="str">
        <f t="shared" si="3"/>
        <v>676</v>
      </c>
      <c r="D88" s="100">
        <f t="shared" si="4"/>
        <v>0.1901408450704225</v>
      </c>
      <c r="E88" s="101">
        <f t="shared" si="5"/>
        <v>0.1901408450704225</v>
      </c>
      <c r="F88" s="100">
        <f t="shared" si="6"/>
        <v>0.63680387409200967</v>
      </c>
      <c r="G88" s="101">
        <f t="shared" si="7"/>
        <v>0.63680387409200967</v>
      </c>
      <c r="H88" s="61"/>
      <c r="I88" s="61"/>
      <c r="J88" s="142" t="str">
        <f>'State data for spotlight'!J6</f>
        <v>1,965,825</v>
      </c>
      <c r="K88" s="142"/>
      <c r="L88" s="100">
        <f>'State data for spotlight'!L6</f>
        <v>-8.0765919120229235E-4</v>
      </c>
      <c r="M88" s="101">
        <f>'State data for spotlight'!L6</f>
        <v>-8.0765919120229235E-4</v>
      </c>
      <c r="N88" s="100">
        <f>'State data for spotlight'!N6</f>
        <v>0.10099473592536312</v>
      </c>
      <c r="O88" s="101">
        <f>'State data for spotlight'!N6</f>
        <v>0.10099473592536312</v>
      </c>
      <c r="S88" s="119" t="s">
        <v>200</v>
      </c>
      <c r="T88" s="119"/>
      <c r="U88" s="116"/>
      <c r="V88" s="116">
        <v>0</v>
      </c>
      <c r="W88" s="116">
        <v>0</v>
      </c>
      <c r="X88" s="116">
        <v>0</v>
      </c>
      <c r="Y88" s="116">
        <v>5</v>
      </c>
      <c r="Z88" s="116">
        <v>8</v>
      </c>
    </row>
    <row r="89" spans="1:30" ht="15" customHeight="1" x14ac:dyDescent="0.25">
      <c r="A89" s="51" t="s">
        <v>6</v>
      </c>
      <c r="B89" s="51"/>
      <c r="C89" s="61" t="str">
        <f t="shared" si="3"/>
        <v>980</v>
      </c>
      <c r="D89" s="100">
        <f t="shared" si="4"/>
        <v>0.23737373737373746</v>
      </c>
      <c r="E89" s="101">
        <f t="shared" si="5"/>
        <v>0.23737373737373746</v>
      </c>
      <c r="F89" s="100">
        <f t="shared" si="6"/>
        <v>0.51468315301391043</v>
      </c>
      <c r="G89" s="101">
        <f t="shared" si="7"/>
        <v>0.51468315301391043</v>
      </c>
      <c r="H89" s="61"/>
      <c r="I89" s="61"/>
      <c r="J89" s="142" t="str">
        <f>'State data for spotlight'!J7</f>
        <v>2,876,116</v>
      </c>
      <c r="K89" s="142"/>
      <c r="L89" s="100">
        <f>'State data for spotlight'!L7</f>
        <v>1.3469152455414024E-2</v>
      </c>
      <c r="M89" s="101">
        <f>'State data for spotlight'!L7</f>
        <v>1.3469152455414024E-2</v>
      </c>
      <c r="N89" s="100">
        <f>'State data for spotlight'!N7</f>
        <v>8.3508134271230716E-2</v>
      </c>
      <c r="O89" s="101">
        <f>'State data for spotlight'!N7</f>
        <v>8.3508134271230716E-2</v>
      </c>
      <c r="S89" s="119" t="s">
        <v>201</v>
      </c>
      <c r="T89" s="119"/>
      <c r="U89" s="116"/>
      <c r="V89" s="116">
        <v>82</v>
      </c>
      <c r="W89" s="116">
        <v>70</v>
      </c>
      <c r="X89" s="116">
        <v>77</v>
      </c>
      <c r="Y89" s="116">
        <v>61</v>
      </c>
      <c r="Z89" s="116">
        <v>72</v>
      </c>
    </row>
    <row r="90" spans="1:30" ht="15" customHeight="1" x14ac:dyDescent="0.25">
      <c r="A90" s="51" t="s">
        <v>100</v>
      </c>
      <c r="B90" s="51"/>
      <c r="C90" s="61" t="str">
        <f t="shared" si="3"/>
        <v>$41,368</v>
      </c>
      <c r="D90" s="100">
        <f t="shared" si="4"/>
        <v>-4.7535216942629188E-2</v>
      </c>
      <c r="E90" s="101">
        <f t="shared" si="5"/>
        <v>-4.7535216942629188E-2</v>
      </c>
      <c r="F90" s="100">
        <f t="shared" si="6"/>
        <v>-3.1582451478061491E-2</v>
      </c>
      <c r="G90" s="101">
        <f t="shared" si="7"/>
        <v>-3.1582451478061491E-2</v>
      </c>
      <c r="H90" s="61"/>
      <c r="I90" s="61"/>
      <c r="J90" s="61"/>
      <c r="K90" s="61" t="str">
        <f>'State data for spotlight'!J8</f>
        <v>$45,226</v>
      </c>
      <c r="L90" s="100">
        <f>'State data for spotlight'!L8</f>
        <v>1.6409018426646327E-3</v>
      </c>
      <c r="M90" s="101">
        <f>'State data for spotlight'!L8</f>
        <v>1.6409018426646327E-3</v>
      </c>
      <c r="N90" s="100">
        <f>'State data for spotlight'!N8</f>
        <v>6.7653739613496189E-2</v>
      </c>
      <c r="O90" s="101">
        <f>'State data for spotlight'!N8</f>
        <v>6.7653739613496189E-2</v>
      </c>
      <c r="S90" s="119" t="s">
        <v>59</v>
      </c>
      <c r="T90" s="119"/>
      <c r="U90" s="116"/>
      <c r="V90" s="116">
        <v>60</v>
      </c>
      <c r="W90" s="116">
        <v>84</v>
      </c>
      <c r="X90" s="116">
        <v>94</v>
      </c>
      <c r="Y90" s="116">
        <v>83</v>
      </c>
      <c r="Z90" s="116">
        <v>101</v>
      </c>
    </row>
    <row r="91" spans="1:30" ht="15" customHeight="1" x14ac:dyDescent="0.25">
      <c r="A91" s="51" t="s">
        <v>7</v>
      </c>
      <c r="B91" s="51"/>
      <c r="C91" s="61" t="str">
        <f t="shared" si="3"/>
        <v>$54.5 mil</v>
      </c>
      <c r="D91" s="100">
        <f t="shared" si="4"/>
        <v>0.52310362446348435</v>
      </c>
      <c r="E91" s="101">
        <f t="shared" si="5"/>
        <v>0.52310362446348435</v>
      </c>
      <c r="F91" s="100">
        <f t="shared" si="6"/>
        <v>0.8238543491664132</v>
      </c>
      <c r="G91" s="101">
        <f t="shared" si="7"/>
        <v>0.8238543491664132</v>
      </c>
      <c r="H91" s="61"/>
      <c r="I91" s="61"/>
      <c r="J91" s="61"/>
      <c r="K91" s="61" t="str">
        <f>'State data for spotlight'!J9</f>
        <v>$174.8 bil</v>
      </c>
      <c r="L91" s="100">
        <f>'State data for spotlight'!L9</f>
        <v>4.1540468779463158E-2</v>
      </c>
      <c r="M91" s="101">
        <f>'State data for spotlight'!L9</f>
        <v>4.1540468779463158E-2</v>
      </c>
      <c r="N91" s="100">
        <f>'State data for spotlight'!N9</f>
        <v>0.18082674757676354</v>
      </c>
      <c r="O91" s="101">
        <f>'State data for spotlight'!N9</f>
        <v>0.18082674757676354</v>
      </c>
      <c r="S91" s="122" t="s">
        <v>54</v>
      </c>
      <c r="T91" s="122"/>
      <c r="U91" s="116"/>
      <c r="V91" s="116">
        <v>346</v>
      </c>
      <c r="W91" s="116">
        <v>398</v>
      </c>
      <c r="X91" s="116">
        <v>559</v>
      </c>
      <c r="Y91" s="116">
        <v>427</v>
      </c>
      <c r="Z91" s="116">
        <v>527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203</v>
      </c>
      <c r="S93" s="119" t="s">
        <v>57</v>
      </c>
      <c r="T93" s="119"/>
      <c r="U93" s="116"/>
      <c r="V93" s="116">
        <v>12</v>
      </c>
      <c r="W93" s="116">
        <v>25</v>
      </c>
      <c r="X93" s="116">
        <v>34</v>
      </c>
      <c r="Y93" s="116">
        <v>31</v>
      </c>
      <c r="Z93" s="116">
        <v>31</v>
      </c>
    </row>
    <row r="94" spans="1:30" ht="15" customHeight="1" x14ac:dyDescent="0.25">
      <c r="A94" s="60" t="s">
        <v>204</v>
      </c>
      <c r="S94" s="119" t="s">
        <v>58</v>
      </c>
      <c r="T94" s="119"/>
      <c r="U94" s="116"/>
      <c r="V94" s="116">
        <v>33</v>
      </c>
      <c r="W94" s="116">
        <v>36</v>
      </c>
      <c r="X94" s="116">
        <v>45</v>
      </c>
      <c r="Y94" s="116">
        <v>50</v>
      </c>
      <c r="Z94" s="116">
        <v>49</v>
      </c>
    </row>
    <row r="95" spans="1:30" ht="15" customHeight="1" x14ac:dyDescent="0.25">
      <c r="A95" s="138" t="s">
        <v>287</v>
      </c>
      <c r="S95" s="119" t="s">
        <v>197</v>
      </c>
      <c r="T95" s="119"/>
      <c r="U95" s="116"/>
      <c r="V95" s="116">
        <v>11</v>
      </c>
      <c r="W95" s="116">
        <v>11</v>
      </c>
      <c r="X95" s="116">
        <v>12</v>
      </c>
      <c r="Y95" s="116">
        <v>12</v>
      </c>
      <c r="Z95" s="116">
        <v>17</v>
      </c>
    </row>
    <row r="96" spans="1:30" ht="15" customHeight="1" x14ac:dyDescent="0.25">
      <c r="A96" s="19" t="s">
        <v>278</v>
      </c>
      <c r="S96" s="119" t="s">
        <v>198</v>
      </c>
      <c r="T96" s="119"/>
      <c r="U96" s="116"/>
      <c r="V96" s="116">
        <v>42</v>
      </c>
      <c r="W96" s="116">
        <v>47</v>
      </c>
      <c r="X96" s="116">
        <v>62</v>
      </c>
      <c r="Y96" s="116">
        <v>53</v>
      </c>
      <c r="Z96" s="116">
        <v>54</v>
      </c>
    </row>
    <row r="97" spans="1:32" ht="15" customHeight="1" x14ac:dyDescent="0.25">
      <c r="S97" s="119" t="s">
        <v>199</v>
      </c>
      <c r="T97" s="119"/>
      <c r="U97" s="116"/>
      <c r="V97" s="116">
        <v>51</v>
      </c>
      <c r="W97" s="116">
        <v>54</v>
      </c>
      <c r="X97" s="116">
        <v>59</v>
      </c>
      <c r="Y97" s="116">
        <v>59</v>
      </c>
      <c r="Z97" s="116">
        <v>67</v>
      </c>
    </row>
    <row r="98" spans="1:32" ht="15" customHeight="1" x14ac:dyDescent="0.25">
      <c r="S98" s="119" t="s">
        <v>200</v>
      </c>
      <c r="T98" s="119"/>
      <c r="U98" s="116"/>
      <c r="V98" s="116">
        <v>16</v>
      </c>
      <c r="W98" s="116">
        <v>21</v>
      </c>
      <c r="X98" s="116">
        <v>25</v>
      </c>
      <c r="Y98" s="116">
        <v>22</v>
      </c>
      <c r="Z98" s="116">
        <v>22</v>
      </c>
    </row>
    <row r="99" spans="1:32" ht="15" customHeight="1" x14ac:dyDescent="0.25">
      <c r="S99" s="119" t="s">
        <v>201</v>
      </c>
      <c r="T99" s="119"/>
      <c r="U99" s="116"/>
      <c r="V99" s="116">
        <v>13</v>
      </c>
      <c r="W99" s="116">
        <v>5</v>
      </c>
      <c r="X99" s="116">
        <v>7</v>
      </c>
      <c r="Y99" s="116">
        <v>6</v>
      </c>
      <c r="Z99" s="116">
        <v>6</v>
      </c>
    </row>
    <row r="100" spans="1:32" ht="15" customHeight="1" x14ac:dyDescent="0.25">
      <c r="S100" s="119" t="s">
        <v>59</v>
      </c>
      <c r="T100" s="119"/>
      <c r="U100" s="116"/>
      <c r="V100" s="116">
        <v>50</v>
      </c>
      <c r="W100" s="116">
        <v>52</v>
      </c>
      <c r="X100" s="116">
        <v>78</v>
      </c>
      <c r="Y100" s="116">
        <v>61</v>
      </c>
      <c r="Z100" s="116">
        <v>72</v>
      </c>
    </row>
    <row r="101" spans="1:32" x14ac:dyDescent="0.25">
      <c r="A101" s="20"/>
      <c r="S101" s="122" t="s">
        <v>54</v>
      </c>
      <c r="T101" s="122"/>
      <c r="U101" s="116"/>
      <c r="V101" s="116">
        <v>300</v>
      </c>
      <c r="W101" s="116">
        <v>325</v>
      </c>
      <c r="X101" s="116">
        <v>483</v>
      </c>
      <c r="Y101" s="116">
        <v>370</v>
      </c>
      <c r="Z101" s="116">
        <v>453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205</v>
      </c>
      <c r="Z103" s="110" t="s">
        <v>282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441</v>
      </c>
      <c r="W104" s="116">
        <v>585</v>
      </c>
      <c r="X104" s="116">
        <v>887</v>
      </c>
      <c r="Y104" s="116">
        <v>671</v>
      </c>
      <c r="Z104" s="116">
        <v>788</v>
      </c>
      <c r="AB104" s="113" t="str">
        <f>TEXT(Z104,"###,###")</f>
        <v>788</v>
      </c>
      <c r="AD104" s="134">
        <f>Z104/($Z$4)*100</f>
        <v>55.649717514124298</v>
      </c>
      <c r="AF104" s="113"/>
    </row>
    <row r="105" spans="1:32" x14ac:dyDescent="0.25">
      <c r="S105" s="119" t="s">
        <v>18</v>
      </c>
      <c r="T105" s="119"/>
      <c r="U105" s="116"/>
      <c r="V105" s="116">
        <v>309</v>
      </c>
      <c r="W105" s="116">
        <v>274</v>
      </c>
      <c r="X105" s="116">
        <v>323</v>
      </c>
      <c r="Y105" s="116">
        <v>304</v>
      </c>
      <c r="Z105" s="116">
        <v>320</v>
      </c>
      <c r="AB105" s="113" t="str">
        <f>TEXT(Z105,"###,###")</f>
        <v>320</v>
      </c>
      <c r="AD105" s="134">
        <f>Z105/($Z$4)*100</f>
        <v>22.598870056497177</v>
      </c>
      <c r="AF105" s="113"/>
    </row>
    <row r="106" spans="1:32" x14ac:dyDescent="0.25">
      <c r="S106" s="122" t="s">
        <v>54</v>
      </c>
      <c r="T106" s="122"/>
      <c r="U106" s="124"/>
      <c r="V106" s="124">
        <v>750</v>
      </c>
      <c r="W106" s="124">
        <v>859</v>
      </c>
      <c r="X106" s="124">
        <v>1210</v>
      </c>
      <c r="Y106" s="124">
        <v>975</v>
      </c>
      <c r="Z106" s="124">
        <v>1108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189</v>
      </c>
      <c r="W108" s="116">
        <v>268</v>
      </c>
      <c r="X108" s="116">
        <v>396</v>
      </c>
      <c r="Y108" s="116">
        <v>239</v>
      </c>
      <c r="Z108" s="116">
        <v>299</v>
      </c>
      <c r="AB108" s="113" t="str">
        <f>TEXT(Z108,"###,###")</f>
        <v>299</v>
      </c>
      <c r="AD108" s="134">
        <f>Z108/($Z$4)*100</f>
        <v>21.11581920903955</v>
      </c>
      <c r="AF108" s="113"/>
    </row>
    <row r="109" spans="1:32" x14ac:dyDescent="0.25">
      <c r="S109" s="119" t="s">
        <v>21</v>
      </c>
      <c r="T109" s="119"/>
      <c r="U109" s="116"/>
      <c r="V109" s="116">
        <v>137</v>
      </c>
      <c r="W109" s="116">
        <v>134</v>
      </c>
      <c r="X109" s="116">
        <v>205</v>
      </c>
      <c r="Y109" s="116">
        <v>196</v>
      </c>
      <c r="Z109" s="116">
        <v>248</v>
      </c>
      <c r="AB109" s="113" t="str">
        <f>TEXT(Z109,"###,###")</f>
        <v>248</v>
      </c>
      <c r="AD109" s="134">
        <f>Z109/($Z$4)*100</f>
        <v>17.514124293785311</v>
      </c>
      <c r="AF109" s="113"/>
    </row>
    <row r="110" spans="1:32" x14ac:dyDescent="0.25">
      <c r="S110" s="119" t="s">
        <v>22</v>
      </c>
      <c r="T110" s="119"/>
      <c r="U110" s="116"/>
      <c r="V110" s="116">
        <v>169</v>
      </c>
      <c r="W110" s="116">
        <v>197</v>
      </c>
      <c r="X110" s="116">
        <v>246</v>
      </c>
      <c r="Y110" s="116">
        <v>243</v>
      </c>
      <c r="Z110" s="116">
        <v>264</v>
      </c>
      <c r="AB110" s="113" t="str">
        <f>TEXT(Z110,"###,###")</f>
        <v>264</v>
      </c>
      <c r="AD110" s="134">
        <f>Z110/($Z$4)*100</f>
        <v>18.64406779661017</v>
      </c>
      <c r="AF110" s="113"/>
    </row>
    <row r="111" spans="1:32" x14ac:dyDescent="0.25">
      <c r="S111" s="119" t="s">
        <v>23</v>
      </c>
      <c r="T111" s="119"/>
      <c r="U111" s="116"/>
      <c r="V111" s="116">
        <v>263</v>
      </c>
      <c r="W111" s="116">
        <v>260</v>
      </c>
      <c r="X111" s="116">
        <v>360</v>
      </c>
      <c r="Y111" s="116">
        <v>292</v>
      </c>
      <c r="Z111" s="116">
        <v>288</v>
      </c>
      <c r="AB111" s="113" t="str">
        <f>TEXT(Z111,"###,###")</f>
        <v>288</v>
      </c>
      <c r="AD111" s="134">
        <f>Z111/($Z$4)*100</f>
        <v>20.33898305084746</v>
      </c>
      <c r="AF111" s="113"/>
    </row>
    <row r="112" spans="1:32" x14ac:dyDescent="0.25">
      <c r="S112" s="122" t="s">
        <v>54</v>
      </c>
      <c r="T112" s="122"/>
      <c r="U112" s="116"/>
      <c r="V112" s="116">
        <v>899</v>
      </c>
      <c r="W112" s="116">
        <v>1042</v>
      </c>
      <c r="X112" s="116">
        <v>1566</v>
      </c>
      <c r="Y112" s="116">
        <v>1190</v>
      </c>
      <c r="Z112" s="116">
        <v>1412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42.34</v>
      </c>
      <c r="W118" s="135">
        <v>42.46</v>
      </c>
      <c r="X118" s="135">
        <v>42.61</v>
      </c>
      <c r="Y118" s="135">
        <v>42.62</v>
      </c>
      <c r="Z118" s="135">
        <v>44.12</v>
      </c>
      <c r="AB118" s="113" t="str">
        <f>TEXT(Z118,"##.0")</f>
        <v>44.1</v>
      </c>
    </row>
    <row r="120" spans="19:32" x14ac:dyDescent="0.25">
      <c r="S120" s="105" t="s">
        <v>102</v>
      </c>
      <c r="T120" s="116"/>
      <c r="U120" s="116"/>
      <c r="V120" s="116">
        <v>477</v>
      </c>
      <c r="W120" s="116">
        <v>494</v>
      </c>
      <c r="X120" s="116">
        <v>655</v>
      </c>
      <c r="Y120" s="116">
        <v>541</v>
      </c>
      <c r="Z120" s="116">
        <v>606</v>
      </c>
      <c r="AB120" s="113" t="str">
        <f>TEXT(Z120,"###,###")</f>
        <v>606</v>
      </c>
    </row>
    <row r="121" spans="19:32" x14ac:dyDescent="0.25">
      <c r="S121" s="105" t="s">
        <v>103</v>
      </c>
      <c r="T121" s="116"/>
      <c r="U121" s="116"/>
      <c r="V121" s="116">
        <v>90</v>
      </c>
      <c r="W121" s="116">
        <v>119</v>
      </c>
      <c r="X121" s="116">
        <v>249</v>
      </c>
      <c r="Y121" s="116">
        <v>141</v>
      </c>
      <c r="Z121" s="116">
        <v>227</v>
      </c>
      <c r="AB121" s="113" t="str">
        <f>TEXT(Z121,"###,###")</f>
        <v>227</v>
      </c>
    </row>
    <row r="122" spans="19:32" x14ac:dyDescent="0.25">
      <c r="S122" s="105" t="s">
        <v>104</v>
      </c>
      <c r="T122" s="116"/>
      <c r="U122" s="116"/>
      <c r="V122" s="116">
        <v>79</v>
      </c>
      <c r="W122" s="116">
        <v>110</v>
      </c>
      <c r="X122" s="116">
        <v>146</v>
      </c>
      <c r="Y122" s="116">
        <v>114</v>
      </c>
      <c r="Z122" s="116">
        <v>150</v>
      </c>
      <c r="AB122" s="113" t="str">
        <f>TEXT(Z122,"###,###")</f>
        <v>150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556</v>
      </c>
      <c r="W124" s="116">
        <v>604</v>
      </c>
      <c r="X124" s="116">
        <v>801</v>
      </c>
      <c r="Y124" s="116">
        <v>655</v>
      </c>
      <c r="Z124" s="116">
        <v>756</v>
      </c>
      <c r="AB124" s="113" t="str">
        <f>TEXT(Z124,"###,###")</f>
        <v>756</v>
      </c>
      <c r="AD124" s="131">
        <f>Z124/$Z$7*100</f>
        <v>77.142857142857153</v>
      </c>
    </row>
    <row r="125" spans="19:32" x14ac:dyDescent="0.25">
      <c r="S125" s="105" t="s">
        <v>106</v>
      </c>
      <c r="T125" s="116"/>
      <c r="U125" s="116"/>
      <c r="V125" s="116">
        <v>169</v>
      </c>
      <c r="W125" s="116">
        <v>229</v>
      </c>
      <c r="X125" s="116">
        <v>395</v>
      </c>
      <c r="Y125" s="116">
        <v>255</v>
      </c>
      <c r="Z125" s="116">
        <v>377</v>
      </c>
      <c r="AB125" s="113" t="str">
        <f>TEXT(Z125,"###,###")</f>
        <v>377</v>
      </c>
      <c r="AD125" s="131">
        <f>Z125/$Z$7*100</f>
        <v>38.469387755102041</v>
      </c>
    </row>
    <row r="127" spans="19:32" x14ac:dyDescent="0.25">
      <c r="S127" s="105" t="s">
        <v>107</v>
      </c>
      <c r="T127" s="116"/>
      <c r="U127" s="116"/>
      <c r="V127" s="116">
        <v>351</v>
      </c>
      <c r="W127" s="116">
        <v>398</v>
      </c>
      <c r="X127" s="116">
        <v>559</v>
      </c>
      <c r="Y127" s="116">
        <v>425</v>
      </c>
      <c r="Z127" s="116">
        <v>527</v>
      </c>
      <c r="AB127" s="113" t="str">
        <f>TEXT(Z127,"###,###")</f>
        <v>527</v>
      </c>
      <c r="AD127" s="131">
        <f>Z127/$Z$7*100</f>
        <v>53.775510204081634</v>
      </c>
    </row>
    <row r="128" spans="19:32" x14ac:dyDescent="0.25">
      <c r="S128" s="105" t="s">
        <v>108</v>
      </c>
      <c r="T128" s="116"/>
      <c r="U128" s="116"/>
      <c r="V128" s="116">
        <v>299</v>
      </c>
      <c r="W128" s="116">
        <v>325</v>
      </c>
      <c r="X128" s="116">
        <v>488</v>
      </c>
      <c r="Y128" s="116">
        <v>371</v>
      </c>
      <c r="Z128" s="116">
        <v>455</v>
      </c>
      <c r="AB128" s="113" t="str">
        <f>TEXT(Z128,"###,###")</f>
        <v>455</v>
      </c>
      <c r="AD128" s="131">
        <f>Z128/$Z$7*100</f>
        <v>46.428571428571431</v>
      </c>
    </row>
    <row r="130" spans="19:20" x14ac:dyDescent="0.25">
      <c r="S130" s="105" t="s">
        <v>283</v>
      </c>
      <c r="T130" s="131">
        <v>61.836734693877546</v>
      </c>
    </row>
    <row r="131" spans="19:20" x14ac:dyDescent="0.25">
      <c r="S131" s="105" t="s">
        <v>284</v>
      </c>
      <c r="T131" s="131">
        <v>23.163265306122447</v>
      </c>
    </row>
    <row r="132" spans="19:20" x14ac:dyDescent="0.25">
      <c r="S132" s="105" t="s">
        <v>285</v>
      </c>
      <c r="T132" s="131">
        <v>15.306122448979592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5456EF53-C530-4459-9B3D-230426FE105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E3879594-4637-4730-8155-D2A6AFE444E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38F7E1E8-40AA-4A56-925F-02D0DF6E35B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D8BEBEDA-0D8E-4575-BC96-35B2AAFAEDF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DBEDB5-5ADD-4A49-8724-054D93A6460D}">
  <sheetPr codeName="Sheet91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137</v>
      </c>
      <c r="T1" s="103"/>
      <c r="U1" s="103"/>
      <c r="V1" s="103"/>
      <c r="W1" s="103"/>
      <c r="X1" s="103"/>
      <c r="Y1" s="104" t="s">
        <v>230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205</v>
      </c>
      <c r="Z2" s="107" t="s">
        <v>282</v>
      </c>
      <c r="AB2" s="143" t="str">
        <f>$Z$2</f>
        <v>2019-20</v>
      </c>
      <c r="AC2" s="143"/>
      <c r="AD2" s="143"/>
      <c r="AE2" s="143"/>
      <c r="AF2" s="143"/>
    </row>
    <row r="3" spans="1:32" ht="15" customHeight="1" x14ac:dyDescent="0.25">
      <c r="A3" s="64" t="s">
        <v>281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137</v>
      </c>
      <c r="Y3" s="109" t="s">
        <v>230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9.27 Fraser Coast, Queensland,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53788</v>
      </c>
      <c r="W4" s="112">
        <v>55761</v>
      </c>
      <c r="X4" s="112">
        <v>58987</v>
      </c>
      <c r="Y4" s="112">
        <v>59756</v>
      </c>
      <c r="Z4" s="112">
        <v>60366</v>
      </c>
      <c r="AB4" s="113" t="str">
        <f>TEXT(Z4,"###,###")</f>
        <v>60,366</v>
      </c>
      <c r="AD4" s="114">
        <f>Z4/Y4-1</f>
        <v>1.0208179931722405E-2</v>
      </c>
      <c r="AF4" s="114">
        <f>Z4/V4-1</f>
        <v>0.12229493567338445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27608</v>
      </c>
      <c r="W5" s="112">
        <v>28377</v>
      </c>
      <c r="X5" s="112">
        <v>30304</v>
      </c>
      <c r="Y5" s="112">
        <v>30179</v>
      </c>
      <c r="Z5" s="112">
        <v>30391</v>
      </c>
      <c r="AB5" s="113" t="str">
        <f>TEXT(Z5,"###,###")</f>
        <v>30,391</v>
      </c>
      <c r="AD5" s="114">
        <f t="shared" ref="AD5:AD9" si="0">Z5/Y5-1</f>
        <v>7.0247523112096921E-3</v>
      </c>
      <c r="AF5" s="114">
        <f t="shared" ref="AF5:AF9" si="1">Z5/V5-1</f>
        <v>0.10080411474934792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26179</v>
      </c>
      <c r="W6" s="112">
        <v>27384</v>
      </c>
      <c r="X6" s="112">
        <v>28683</v>
      </c>
      <c r="Y6" s="112">
        <v>29579</v>
      </c>
      <c r="Z6" s="112">
        <v>29969</v>
      </c>
      <c r="AB6" s="113" t="str">
        <f>TEXT(Z6,"###,###")</f>
        <v>29,969</v>
      </c>
      <c r="AD6" s="114">
        <f t="shared" si="0"/>
        <v>1.318502991987569E-2</v>
      </c>
      <c r="AF6" s="114">
        <f t="shared" si="1"/>
        <v>0.14477252759845682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40427</v>
      </c>
      <c r="W7" s="112">
        <v>41652</v>
      </c>
      <c r="X7" s="112">
        <v>43670</v>
      </c>
      <c r="Y7" s="112">
        <v>44322</v>
      </c>
      <c r="Z7" s="112">
        <v>45591</v>
      </c>
      <c r="AB7" s="113" t="str">
        <f>TEXT(Z7,"###,###")</f>
        <v>45,591</v>
      </c>
      <c r="AD7" s="114">
        <f t="shared" si="0"/>
        <v>2.8631379450385852E-2</v>
      </c>
      <c r="AF7" s="114">
        <f t="shared" si="1"/>
        <v>0.12773641378286782</v>
      </c>
    </row>
    <row r="8" spans="1:32" ht="17.25" customHeight="1" x14ac:dyDescent="0.25">
      <c r="A8" s="68" t="s">
        <v>13</v>
      </c>
      <c r="B8" s="69"/>
      <c r="C8" s="31"/>
      <c r="D8" s="70" t="str">
        <f>AB4</f>
        <v>60,366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45,591</v>
      </c>
      <c r="P8" s="71"/>
      <c r="S8" s="111" t="s">
        <v>86</v>
      </c>
      <c r="T8" s="112"/>
      <c r="U8" s="112"/>
      <c r="V8" s="112">
        <v>38707</v>
      </c>
      <c r="W8" s="112">
        <v>39401</v>
      </c>
      <c r="X8" s="112">
        <v>40601.379999999997</v>
      </c>
      <c r="Y8" s="112">
        <v>42244.73</v>
      </c>
      <c r="Z8" s="112">
        <v>42646.13</v>
      </c>
      <c r="AB8" s="113" t="str">
        <f>TEXT(Z8,"$###,###")</f>
        <v>$42,646</v>
      </c>
      <c r="AD8" s="114">
        <f t="shared" si="0"/>
        <v>9.501776908030779E-3</v>
      </c>
      <c r="AF8" s="114">
        <f t="shared" si="1"/>
        <v>0.1017678972795617</v>
      </c>
    </row>
    <row r="9" spans="1:32" x14ac:dyDescent="0.25">
      <c r="A9" s="32" t="s">
        <v>15</v>
      </c>
      <c r="B9" s="75"/>
      <c r="C9" s="76"/>
      <c r="D9" s="77">
        <f>AD104</f>
        <v>69.665043236258811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50.409071965958198</v>
      </c>
      <c r="P9" s="78" t="s">
        <v>87</v>
      </c>
      <c r="S9" s="111" t="s">
        <v>7</v>
      </c>
      <c r="T9" s="112"/>
      <c r="U9" s="112"/>
      <c r="V9" s="112">
        <v>1876260299</v>
      </c>
      <c r="W9" s="112">
        <v>1932938987</v>
      </c>
      <c r="X9" s="112">
        <v>2088066591</v>
      </c>
      <c r="Y9" s="112">
        <v>2189964264</v>
      </c>
      <c r="Z9" s="112">
        <v>2316151574</v>
      </c>
      <c r="AB9" s="113" t="str">
        <f>TEXT(Z9/1000000,"$#,###.0")&amp;" mil"</f>
        <v>$2,316.2 mil</v>
      </c>
      <c r="AD9" s="114">
        <f t="shared" si="0"/>
        <v>5.7620716499509061E-2</v>
      </c>
      <c r="AF9" s="114">
        <f t="shared" si="1"/>
        <v>0.2344510914793918</v>
      </c>
    </row>
    <row r="10" spans="1:32" x14ac:dyDescent="0.25">
      <c r="A10" s="32" t="s">
        <v>18</v>
      </c>
      <c r="B10" s="75"/>
      <c r="C10" s="76"/>
      <c r="D10" s="77">
        <f>AD105</f>
        <v>22.564026107411454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49.586541203307668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84.944396920444817</v>
      </c>
      <c r="P11" s="78" t="s">
        <v>87</v>
      </c>
      <c r="S11" s="111" t="s">
        <v>30</v>
      </c>
      <c r="T11" s="116"/>
      <c r="U11" s="116"/>
      <c r="V11" s="116">
        <v>47857</v>
      </c>
      <c r="W11" s="116">
        <v>49558</v>
      </c>
      <c r="X11" s="116">
        <v>52502</v>
      </c>
      <c r="Y11" s="116">
        <v>53216</v>
      </c>
      <c r="Z11" s="116">
        <v>53506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8.786821960474656</v>
      </c>
      <c r="P12" s="78" t="s">
        <v>87</v>
      </c>
      <c r="S12" s="111" t="s">
        <v>31</v>
      </c>
      <c r="T12" s="116"/>
      <c r="U12" s="116"/>
      <c r="V12" s="116">
        <v>5931</v>
      </c>
      <c r="W12" s="116">
        <v>6203</v>
      </c>
      <c r="X12" s="116">
        <v>6482</v>
      </c>
      <c r="Y12" s="116">
        <v>6536</v>
      </c>
      <c r="Z12" s="116">
        <v>6857</v>
      </c>
    </row>
    <row r="13" spans="1:32" ht="15" customHeight="1" x14ac:dyDescent="0.25">
      <c r="A13" s="32" t="s">
        <v>20</v>
      </c>
      <c r="B13" s="76"/>
      <c r="C13" s="76"/>
      <c r="D13" s="77">
        <f>AD108</f>
        <v>15.589901600238546</v>
      </c>
      <c r="E13" s="78" t="s">
        <v>87</v>
      </c>
      <c r="F13" s="26"/>
      <c r="G13" s="144" t="s">
        <v>286</v>
      </c>
      <c r="H13" s="145"/>
      <c r="I13" s="145"/>
      <c r="J13" s="145"/>
      <c r="K13" s="145"/>
      <c r="L13" s="145"/>
      <c r="M13" s="85"/>
      <c r="N13" s="76"/>
      <c r="O13" s="77">
        <f>T132</f>
        <v>6.2709745344475891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15.414306066328729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43.5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20.127223934002583</v>
      </c>
      <c r="E15" s="78" t="s">
        <v>87</v>
      </c>
      <c r="F15" s="26"/>
      <c r="G15" s="35" t="s">
        <v>279</v>
      </c>
      <c r="H15" s="76"/>
      <c r="I15" s="76"/>
      <c r="J15" s="76"/>
      <c r="K15" s="86"/>
      <c r="L15" s="76"/>
      <c r="M15" s="76"/>
      <c r="N15" s="76"/>
      <c r="O15" s="77">
        <f>AB38</f>
        <v>13.652715626919365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1700</v>
      </c>
      <c r="Z15" s="116">
        <v>1687</v>
      </c>
      <c r="AB15" s="121">
        <f t="shared" ref="AB15:AB34" si="2">IF(Z15="np",0,Z15/$Z$34)</f>
        <v>2.7948046784400781E-2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40.809396017625815</v>
      </c>
      <c r="E16" s="89" t="s">
        <v>87</v>
      </c>
      <c r="F16" s="26"/>
      <c r="G16" s="90" t="s">
        <v>280</v>
      </c>
      <c r="H16" s="37"/>
      <c r="I16" s="37"/>
      <c r="J16" s="37"/>
      <c r="K16" s="38"/>
      <c r="L16" s="37"/>
      <c r="M16" s="37"/>
      <c r="N16" s="37"/>
      <c r="O16" s="88">
        <f>AB37</f>
        <v>86.34728437308064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1038</v>
      </c>
      <c r="Z16" s="116">
        <v>1076</v>
      </c>
      <c r="AB16" s="121">
        <f t="shared" si="2"/>
        <v>1.7825784433915377E-2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3193</v>
      </c>
      <c r="Z17" s="116">
        <v>3119</v>
      </c>
      <c r="AB17" s="121">
        <f t="shared" si="2"/>
        <v>5.1671581458533518E-2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795</v>
      </c>
      <c r="Z18" s="116">
        <v>816</v>
      </c>
      <c r="AB18" s="121">
        <f t="shared" si="2"/>
        <v>1.3518438752857758E-2</v>
      </c>
    </row>
    <row r="19" spans="1:28" x14ac:dyDescent="0.25">
      <c r="A19" s="67" t="str">
        <f>$S$1&amp;" ("&amp;$V$2&amp;" to "&amp;$Z$2&amp;")"</f>
        <v>Fraser Coast (2015-16 to 2019-20)</v>
      </c>
      <c r="B19" s="67"/>
      <c r="C19" s="67"/>
      <c r="D19" s="67"/>
      <c r="E19" s="67"/>
      <c r="F19" s="67"/>
      <c r="G19" s="67" t="str">
        <f>$S$1&amp;" ("&amp;$V$2&amp;" to "&amp;$Z$2&amp;")"</f>
        <v>Fraser Coast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5120</v>
      </c>
      <c r="Z19" s="116">
        <v>5136</v>
      </c>
      <c r="AB19" s="121">
        <f t="shared" si="2"/>
        <v>8.508664391504589E-2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1090</v>
      </c>
      <c r="Z20" s="116">
        <v>1137</v>
      </c>
      <c r="AB20" s="121">
        <f t="shared" si="2"/>
        <v>1.8836353997548128E-2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5978</v>
      </c>
      <c r="Z21" s="116">
        <v>6194</v>
      </c>
      <c r="AB21" s="121">
        <f t="shared" si="2"/>
        <v>0.10261422749411882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5079</v>
      </c>
      <c r="Z22" s="116">
        <v>5187</v>
      </c>
      <c r="AB22" s="121">
        <f t="shared" si="2"/>
        <v>8.5931546337099499E-2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2167</v>
      </c>
      <c r="Z23" s="116">
        <v>2348</v>
      </c>
      <c r="AB23" s="121">
        <f t="shared" si="2"/>
        <v>3.8898644842781882E-2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367</v>
      </c>
      <c r="Z24" s="116">
        <v>333</v>
      </c>
      <c r="AB24" s="121">
        <f t="shared" si="2"/>
        <v>5.5167158145853351E-3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1872</v>
      </c>
      <c r="Z25" s="116">
        <v>1920</v>
      </c>
      <c r="AB25" s="121">
        <f t="shared" si="2"/>
        <v>3.1808091183194727E-2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1113</v>
      </c>
      <c r="Z26" s="116">
        <v>1251</v>
      </c>
      <c r="AB26" s="121">
        <f t="shared" si="2"/>
        <v>2.0724959411550312E-2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2241</v>
      </c>
      <c r="Z27" s="116">
        <v>2317</v>
      </c>
      <c r="AB27" s="121">
        <f t="shared" si="2"/>
        <v>3.838507670388655E-2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3793</v>
      </c>
      <c r="Z28" s="116">
        <v>3543</v>
      </c>
      <c r="AB28" s="121">
        <f t="shared" si="2"/>
        <v>5.8695868261489016E-2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3735</v>
      </c>
      <c r="Z29" s="116">
        <v>3371</v>
      </c>
      <c r="AB29" s="121">
        <f t="shared" si="2"/>
        <v>5.5846393426327821E-2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4537</v>
      </c>
      <c r="Z30" s="116">
        <v>4771</v>
      </c>
      <c r="AB30" s="121">
        <f t="shared" si="2"/>
        <v>7.9039793247407314E-2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10002</v>
      </c>
      <c r="Z31" s="116">
        <v>10639</v>
      </c>
      <c r="AB31" s="121">
        <f t="shared" si="2"/>
        <v>0.1762532719260462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450</v>
      </c>
      <c r="Z32" s="116">
        <v>435</v>
      </c>
      <c r="AB32" s="121">
        <f t="shared" si="2"/>
        <v>7.2065206586925546E-3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2492</v>
      </c>
      <c r="Z33" s="116">
        <v>2536</v>
      </c>
      <c r="AB33" s="121">
        <f t="shared" si="2"/>
        <v>4.2013187104469697E-2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59754</v>
      </c>
      <c r="Z34" s="124">
        <v>60362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39364</v>
      </c>
      <c r="AB37" s="136">
        <f>Z37/Z40*100</f>
        <v>86.34728437308064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6224</v>
      </c>
      <c r="AB38" s="136">
        <f>Z38/Z40*100</f>
        <v>13.652715626919365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45588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52</v>
      </c>
      <c r="W44" s="116">
        <v>51</v>
      </c>
      <c r="X44" s="116">
        <v>63</v>
      </c>
      <c r="Y44" s="116">
        <v>55</v>
      </c>
      <c r="Z44" s="116">
        <v>65</v>
      </c>
    </row>
    <row r="45" spans="19:32" x14ac:dyDescent="0.25">
      <c r="S45" s="119" t="s">
        <v>38</v>
      </c>
      <c r="T45" s="119"/>
      <c r="U45" s="116"/>
      <c r="V45" s="116">
        <v>728</v>
      </c>
      <c r="W45" s="116">
        <v>786</v>
      </c>
      <c r="X45" s="116">
        <v>826</v>
      </c>
      <c r="Y45" s="116">
        <v>808</v>
      </c>
      <c r="Z45" s="116">
        <v>752</v>
      </c>
    </row>
    <row r="46" spans="19:32" x14ac:dyDescent="0.25">
      <c r="S46" s="119" t="s">
        <v>39</v>
      </c>
      <c r="T46" s="119"/>
      <c r="U46" s="116"/>
      <c r="V46" s="116">
        <v>1590</v>
      </c>
      <c r="W46" s="116">
        <v>1686</v>
      </c>
      <c r="X46" s="116">
        <v>1849</v>
      </c>
      <c r="Y46" s="116">
        <v>1802</v>
      </c>
      <c r="Z46" s="116">
        <v>1747</v>
      </c>
    </row>
    <row r="47" spans="19:32" x14ac:dyDescent="0.25">
      <c r="S47" s="119" t="s">
        <v>40</v>
      </c>
      <c r="T47" s="119"/>
      <c r="U47" s="116"/>
      <c r="V47" s="116">
        <v>2133</v>
      </c>
      <c r="W47" s="116">
        <v>2155</v>
      </c>
      <c r="X47" s="116">
        <v>2256</v>
      </c>
      <c r="Y47" s="116">
        <v>2281</v>
      </c>
      <c r="Z47" s="116">
        <v>2227</v>
      </c>
    </row>
    <row r="48" spans="19:32" x14ac:dyDescent="0.25">
      <c r="S48" s="119" t="s">
        <v>41</v>
      </c>
      <c r="T48" s="119"/>
      <c r="U48" s="116"/>
      <c r="V48" s="116">
        <v>2317</v>
      </c>
      <c r="W48" s="116">
        <v>2523</v>
      </c>
      <c r="X48" s="116">
        <v>2790</v>
      </c>
      <c r="Y48" s="116">
        <v>2820</v>
      </c>
      <c r="Z48" s="116">
        <v>2878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2624</v>
      </c>
      <c r="W49" s="116">
        <v>2605</v>
      </c>
      <c r="X49" s="116">
        <v>2719</v>
      </c>
      <c r="Y49" s="116">
        <v>2749</v>
      </c>
      <c r="Z49" s="116">
        <v>2686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Fraser Coast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2511</v>
      </c>
      <c r="W50" s="116">
        <v>2609</v>
      </c>
      <c r="X50" s="116">
        <v>2851</v>
      </c>
      <c r="Y50" s="116">
        <v>2763</v>
      </c>
      <c r="Z50" s="116">
        <v>2749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2925</v>
      </c>
      <c r="W51" s="116">
        <v>2890</v>
      </c>
      <c r="X51" s="116">
        <v>2895</v>
      </c>
      <c r="Y51" s="116">
        <v>2777</v>
      </c>
      <c r="Z51" s="116">
        <v>2810</v>
      </c>
    </row>
    <row r="52" spans="1:26" ht="15" customHeight="1" x14ac:dyDescent="0.25">
      <c r="S52" s="119" t="s">
        <v>45</v>
      </c>
      <c r="T52" s="119"/>
      <c r="U52" s="116"/>
      <c r="V52" s="116">
        <v>2912</v>
      </c>
      <c r="W52" s="116">
        <v>3048</v>
      </c>
      <c r="X52" s="116">
        <v>3233</v>
      </c>
      <c r="Y52" s="116">
        <v>3234</v>
      </c>
      <c r="Z52" s="116">
        <v>3260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2944</v>
      </c>
      <c r="W53" s="116">
        <v>2877</v>
      </c>
      <c r="X53" s="116">
        <v>3049</v>
      </c>
      <c r="Y53" s="116">
        <v>3052</v>
      </c>
      <c r="Z53" s="116">
        <v>3049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2785</v>
      </c>
      <c r="W54" s="116">
        <v>2876</v>
      </c>
      <c r="X54" s="116">
        <v>3078</v>
      </c>
      <c r="Y54" s="116">
        <v>3181</v>
      </c>
      <c r="Z54" s="116">
        <v>3314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2178</v>
      </c>
      <c r="W55" s="116">
        <v>2319</v>
      </c>
      <c r="X55" s="116">
        <v>2459</v>
      </c>
      <c r="Y55" s="116">
        <v>2517</v>
      </c>
      <c r="Z55" s="116">
        <v>2634</v>
      </c>
    </row>
    <row r="56" spans="1:26" ht="15" customHeight="1" x14ac:dyDescent="0.25">
      <c r="S56" s="119" t="s">
        <v>49</v>
      </c>
      <c r="T56" s="119"/>
      <c r="U56" s="116"/>
      <c r="V56" s="116">
        <v>1113</v>
      </c>
      <c r="W56" s="116">
        <v>1116</v>
      </c>
      <c r="X56" s="116">
        <v>1289</v>
      </c>
      <c r="Y56" s="116">
        <v>1244</v>
      </c>
      <c r="Z56" s="116">
        <v>1301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397</v>
      </c>
      <c r="W57" s="116">
        <v>427</v>
      </c>
      <c r="X57" s="116">
        <v>493</v>
      </c>
      <c r="Y57" s="116">
        <v>486</v>
      </c>
      <c r="Z57" s="116">
        <v>516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234</v>
      </c>
      <c r="W58" s="116">
        <v>232</v>
      </c>
      <c r="X58" s="116">
        <v>219</v>
      </c>
      <c r="Y58" s="116">
        <v>211</v>
      </c>
      <c r="Z58" s="116">
        <v>212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105</v>
      </c>
      <c r="W59" s="116">
        <v>116</v>
      </c>
      <c r="X59" s="116">
        <v>143</v>
      </c>
      <c r="Y59" s="116">
        <v>147</v>
      </c>
      <c r="Z59" s="116">
        <v>141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55</v>
      </c>
      <c r="W60" s="116">
        <v>60</v>
      </c>
      <c r="X60" s="116">
        <v>65</v>
      </c>
      <c r="Y60" s="116">
        <v>53</v>
      </c>
      <c r="Z60" s="116">
        <v>57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27608</v>
      </c>
      <c r="W61" s="116">
        <v>28377</v>
      </c>
      <c r="X61" s="116">
        <v>30304</v>
      </c>
      <c r="Y61" s="116">
        <v>30181</v>
      </c>
      <c r="Z61" s="116">
        <v>30396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52</v>
      </c>
      <c r="W63" s="116">
        <v>66</v>
      </c>
      <c r="X63" s="116">
        <v>76</v>
      </c>
      <c r="Y63" s="116">
        <v>86</v>
      </c>
      <c r="Z63" s="116">
        <v>56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940</v>
      </c>
      <c r="W64" s="116">
        <v>906</v>
      </c>
      <c r="X64" s="116">
        <v>984</v>
      </c>
      <c r="Y64" s="116">
        <v>1055</v>
      </c>
      <c r="Z64" s="116">
        <v>1024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Fraser Coast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1729</v>
      </c>
      <c r="W65" s="116">
        <v>1857</v>
      </c>
      <c r="X65" s="116">
        <v>1766</v>
      </c>
      <c r="Y65" s="116">
        <v>1757</v>
      </c>
      <c r="Z65" s="116">
        <v>1762</v>
      </c>
    </row>
    <row r="66" spans="1:26" x14ac:dyDescent="0.25">
      <c r="S66" s="119" t="s">
        <v>40</v>
      </c>
      <c r="T66" s="119"/>
      <c r="U66" s="116"/>
      <c r="V66" s="116">
        <v>1907</v>
      </c>
      <c r="W66" s="116">
        <v>1903</v>
      </c>
      <c r="X66" s="116">
        <v>2092</v>
      </c>
      <c r="Y66" s="116">
        <v>2211</v>
      </c>
      <c r="Z66" s="116">
        <v>2147</v>
      </c>
    </row>
    <row r="67" spans="1:26" x14ac:dyDescent="0.25">
      <c r="S67" s="119" t="s">
        <v>41</v>
      </c>
      <c r="T67" s="119"/>
      <c r="U67" s="116"/>
      <c r="V67" s="116">
        <v>2065</v>
      </c>
      <c r="W67" s="116">
        <v>2236</v>
      </c>
      <c r="X67" s="116">
        <v>2329</v>
      </c>
      <c r="Y67" s="116">
        <v>2362</v>
      </c>
      <c r="Z67" s="116">
        <v>2455</v>
      </c>
    </row>
    <row r="68" spans="1:26" x14ac:dyDescent="0.25">
      <c r="S68" s="119" t="s">
        <v>42</v>
      </c>
      <c r="T68" s="119"/>
      <c r="U68" s="116"/>
      <c r="V68" s="116">
        <v>2093</v>
      </c>
      <c r="W68" s="116">
        <v>2203</v>
      </c>
      <c r="X68" s="116">
        <v>2317</v>
      </c>
      <c r="Y68" s="116">
        <v>2442</v>
      </c>
      <c r="Z68" s="116">
        <v>2428</v>
      </c>
    </row>
    <row r="69" spans="1:26" x14ac:dyDescent="0.25">
      <c r="S69" s="119" t="s">
        <v>43</v>
      </c>
      <c r="T69" s="119"/>
      <c r="U69" s="116"/>
      <c r="V69" s="116">
        <v>2355</v>
      </c>
      <c r="W69" s="116">
        <v>2500</v>
      </c>
      <c r="X69" s="116">
        <v>2584</v>
      </c>
      <c r="Y69" s="116">
        <v>2612</v>
      </c>
      <c r="Z69" s="116">
        <v>2754</v>
      </c>
    </row>
    <row r="70" spans="1:26" x14ac:dyDescent="0.25">
      <c r="S70" s="119" t="s">
        <v>44</v>
      </c>
      <c r="T70" s="119"/>
      <c r="U70" s="116"/>
      <c r="V70" s="116">
        <v>2880</v>
      </c>
      <c r="W70" s="116">
        <v>2933</v>
      </c>
      <c r="X70" s="116">
        <v>2905</v>
      </c>
      <c r="Y70" s="116">
        <v>2935</v>
      </c>
      <c r="Z70" s="116">
        <v>2904</v>
      </c>
    </row>
    <row r="71" spans="1:26" x14ac:dyDescent="0.25">
      <c r="S71" s="119" t="s">
        <v>45</v>
      </c>
      <c r="T71" s="119"/>
      <c r="U71" s="116"/>
      <c r="V71" s="116">
        <v>3141</v>
      </c>
      <c r="W71" s="116">
        <v>3259</v>
      </c>
      <c r="X71" s="116">
        <v>3445</v>
      </c>
      <c r="Y71" s="116">
        <v>3519</v>
      </c>
      <c r="Z71" s="116">
        <v>3521</v>
      </c>
    </row>
    <row r="72" spans="1:26" x14ac:dyDescent="0.25">
      <c r="S72" s="119" t="s">
        <v>46</v>
      </c>
      <c r="T72" s="119"/>
      <c r="U72" s="116"/>
      <c r="V72" s="116">
        <v>3050</v>
      </c>
      <c r="W72" s="116">
        <v>3181</v>
      </c>
      <c r="X72" s="116">
        <v>3284</v>
      </c>
      <c r="Y72" s="116">
        <v>3349</v>
      </c>
      <c r="Z72" s="116">
        <v>3328</v>
      </c>
    </row>
    <row r="73" spans="1:26" x14ac:dyDescent="0.25">
      <c r="S73" s="119" t="s">
        <v>47</v>
      </c>
      <c r="T73" s="119"/>
      <c r="U73" s="116"/>
      <c r="V73" s="116">
        <v>2745</v>
      </c>
      <c r="W73" s="116">
        <v>2937</v>
      </c>
      <c r="X73" s="116">
        <v>3168</v>
      </c>
      <c r="Y73" s="116">
        <v>3335</v>
      </c>
      <c r="Z73" s="116">
        <v>3445</v>
      </c>
    </row>
    <row r="74" spans="1:26" x14ac:dyDescent="0.25">
      <c r="S74" s="119" t="s">
        <v>48</v>
      </c>
      <c r="T74" s="119"/>
      <c r="U74" s="116"/>
      <c r="V74" s="116">
        <v>1801</v>
      </c>
      <c r="W74" s="116">
        <v>1926</v>
      </c>
      <c r="X74" s="116">
        <v>2150</v>
      </c>
      <c r="Y74" s="116">
        <v>2293</v>
      </c>
      <c r="Z74" s="116">
        <v>2404</v>
      </c>
    </row>
    <row r="75" spans="1:26" x14ac:dyDescent="0.25">
      <c r="S75" s="119" t="s">
        <v>49</v>
      </c>
      <c r="T75" s="119"/>
      <c r="U75" s="116"/>
      <c r="V75" s="116">
        <v>807</v>
      </c>
      <c r="W75" s="116">
        <v>836</v>
      </c>
      <c r="X75" s="116">
        <v>906</v>
      </c>
      <c r="Y75" s="116">
        <v>942</v>
      </c>
      <c r="Z75" s="116">
        <v>1040</v>
      </c>
    </row>
    <row r="76" spans="1:26" x14ac:dyDescent="0.25">
      <c r="S76" s="119" t="s">
        <v>50</v>
      </c>
      <c r="T76" s="119"/>
      <c r="U76" s="116"/>
      <c r="V76" s="116">
        <v>259</v>
      </c>
      <c r="W76" s="116">
        <v>295</v>
      </c>
      <c r="X76" s="116">
        <v>310</v>
      </c>
      <c r="Y76" s="116">
        <v>343</v>
      </c>
      <c r="Z76" s="116">
        <v>383</v>
      </c>
    </row>
    <row r="77" spans="1:26" x14ac:dyDescent="0.25">
      <c r="S77" s="119" t="s">
        <v>51</v>
      </c>
      <c r="T77" s="119"/>
      <c r="U77" s="116"/>
      <c r="V77" s="116">
        <v>183</v>
      </c>
      <c r="W77" s="116">
        <v>178</v>
      </c>
      <c r="X77" s="116">
        <v>196</v>
      </c>
      <c r="Y77" s="116">
        <v>165</v>
      </c>
      <c r="Z77" s="116">
        <v>151</v>
      </c>
    </row>
    <row r="78" spans="1:26" x14ac:dyDescent="0.25">
      <c r="S78" s="119" t="s">
        <v>52</v>
      </c>
      <c r="T78" s="119"/>
      <c r="U78" s="116"/>
      <c r="V78" s="116">
        <v>100</v>
      </c>
      <c r="W78" s="116">
        <v>95</v>
      </c>
      <c r="X78" s="116">
        <v>99</v>
      </c>
      <c r="Y78" s="116">
        <v>99</v>
      </c>
      <c r="Z78" s="116">
        <v>101</v>
      </c>
    </row>
    <row r="79" spans="1:26" x14ac:dyDescent="0.25">
      <c r="S79" s="119" t="s">
        <v>53</v>
      </c>
      <c r="T79" s="119"/>
      <c r="U79" s="116"/>
      <c r="V79" s="116">
        <v>79</v>
      </c>
      <c r="W79" s="116">
        <v>73</v>
      </c>
      <c r="X79" s="116">
        <v>69</v>
      </c>
      <c r="Y79" s="116">
        <v>72</v>
      </c>
      <c r="Z79" s="116">
        <v>68</v>
      </c>
    </row>
    <row r="80" spans="1:26" x14ac:dyDescent="0.25">
      <c r="S80" s="122" t="s">
        <v>54</v>
      </c>
      <c r="T80" s="122"/>
      <c r="U80" s="116"/>
      <c r="V80" s="116">
        <v>26179</v>
      </c>
      <c r="W80" s="116">
        <v>27384</v>
      </c>
      <c r="X80" s="116">
        <v>28683</v>
      </c>
      <c r="Y80" s="116">
        <v>29574</v>
      </c>
      <c r="Z80" s="116">
        <v>29970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6" t="str">
        <f>S1</f>
        <v>Fraser Coast</v>
      </c>
      <c r="D83" s="146"/>
      <c r="E83" s="146"/>
      <c r="F83" s="146"/>
      <c r="G83" s="146"/>
      <c r="H83" s="49"/>
      <c r="I83" s="49"/>
      <c r="J83" s="147" t="str">
        <f>'State data for spotlight'!A1</f>
        <v>Queensland</v>
      </c>
      <c r="K83" s="147"/>
      <c r="L83" s="147"/>
      <c r="M83" s="147"/>
      <c r="N83" s="147"/>
      <c r="O83" s="147"/>
      <c r="S83" s="119" t="s">
        <v>57</v>
      </c>
      <c r="T83" s="119"/>
      <c r="U83" s="116"/>
      <c r="V83" s="116">
        <v>1672</v>
      </c>
      <c r="W83" s="116">
        <v>1742</v>
      </c>
      <c r="X83" s="116">
        <v>1811</v>
      </c>
      <c r="Y83" s="116">
        <v>1820</v>
      </c>
      <c r="Z83" s="116">
        <v>1940</v>
      </c>
      <c r="AD83" s="121"/>
    </row>
    <row r="84" spans="1:30" ht="15" customHeight="1" x14ac:dyDescent="0.25">
      <c r="A84" s="48"/>
      <c r="B84" s="48"/>
      <c r="C84" s="50"/>
      <c r="D84" s="141" t="s">
        <v>0</v>
      </c>
      <c r="E84" s="141"/>
      <c r="F84" s="141" t="s">
        <v>202</v>
      </c>
      <c r="G84" s="141"/>
      <c r="H84" s="50"/>
      <c r="I84" s="50"/>
      <c r="J84" s="50"/>
      <c r="K84" s="50"/>
      <c r="L84" s="141" t="s">
        <v>0</v>
      </c>
      <c r="M84" s="141"/>
      <c r="N84" s="141" t="s">
        <v>202</v>
      </c>
      <c r="O84" s="141"/>
      <c r="S84" s="119" t="s">
        <v>58</v>
      </c>
      <c r="T84" s="119"/>
      <c r="U84" s="116"/>
      <c r="V84" s="116">
        <v>1847</v>
      </c>
      <c r="W84" s="116">
        <v>1862</v>
      </c>
      <c r="X84" s="116">
        <v>1905</v>
      </c>
      <c r="Y84" s="116">
        <v>1971</v>
      </c>
      <c r="Z84" s="116">
        <v>2011</v>
      </c>
    </row>
    <row r="85" spans="1:30" ht="15" customHeight="1" x14ac:dyDescent="0.25">
      <c r="A85" s="48"/>
      <c r="B85" s="48"/>
      <c r="C85" s="62" t="s">
        <v>1</v>
      </c>
      <c r="D85" s="141" t="s">
        <v>2</v>
      </c>
      <c r="E85" s="141"/>
      <c r="F85" s="141" t="str">
        <f>"since "&amp;$V$2</f>
        <v>since 2015-16</v>
      </c>
      <c r="G85" s="141"/>
      <c r="H85" s="50"/>
      <c r="I85" s="50"/>
      <c r="J85" s="50"/>
      <c r="K85" s="62" t="s">
        <v>1</v>
      </c>
      <c r="L85" s="141" t="s">
        <v>2</v>
      </c>
      <c r="M85" s="141"/>
      <c r="N85" s="141" t="str">
        <f>"since "&amp;$V$2</f>
        <v>since 2015-16</v>
      </c>
      <c r="O85" s="141"/>
      <c r="S85" s="119" t="s">
        <v>197</v>
      </c>
      <c r="T85" s="119"/>
      <c r="U85" s="116"/>
      <c r="V85" s="116">
        <v>3895</v>
      </c>
      <c r="W85" s="116">
        <v>3942</v>
      </c>
      <c r="X85" s="116">
        <v>4225</v>
      </c>
      <c r="Y85" s="116">
        <v>4312</v>
      </c>
      <c r="Z85" s="116">
        <v>4400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60,366</v>
      </c>
      <c r="D86" s="100">
        <f t="shared" ref="D86:D91" si="4">AD4</f>
        <v>1.0208179931722405E-2</v>
      </c>
      <c r="E86" s="101">
        <f t="shared" ref="E86:E91" si="5">AD4</f>
        <v>1.0208179931722405E-2</v>
      </c>
      <c r="F86" s="100">
        <f t="shared" ref="F86:F91" si="6">AF4</f>
        <v>0.12229493567338445</v>
      </c>
      <c r="G86" s="101">
        <f t="shared" ref="G86:G91" si="7">AF4</f>
        <v>0.12229493567338445</v>
      </c>
      <c r="H86" s="61"/>
      <c r="I86" s="61"/>
      <c r="J86" s="142" t="str">
        <f>'State data for spotlight'!J4</f>
        <v>4,043,913</v>
      </c>
      <c r="K86" s="142"/>
      <c r="L86" s="100">
        <f>'State data for spotlight'!L4</f>
        <v>-5.435055282670076E-3</v>
      </c>
      <c r="M86" s="101">
        <f>'State data for spotlight'!L4</f>
        <v>-5.435055282670076E-3</v>
      </c>
      <c r="N86" s="100">
        <f>'State data for spotlight'!N4</f>
        <v>7.968076645100175E-2</v>
      </c>
      <c r="O86" s="101">
        <f>'State data for spotlight'!N4</f>
        <v>7.968076645100175E-2</v>
      </c>
      <c r="S86" s="119" t="s">
        <v>198</v>
      </c>
      <c r="T86" s="119"/>
      <c r="U86" s="116"/>
      <c r="V86" s="116">
        <v>1411</v>
      </c>
      <c r="W86" s="116">
        <v>1528</v>
      </c>
      <c r="X86" s="116">
        <v>1707</v>
      </c>
      <c r="Y86" s="116">
        <v>1821</v>
      </c>
      <c r="Z86" s="116">
        <v>1922</v>
      </c>
    </row>
    <row r="87" spans="1:30" ht="15" customHeight="1" x14ac:dyDescent="0.25">
      <c r="A87" s="102" t="s">
        <v>4</v>
      </c>
      <c r="B87" s="51"/>
      <c r="C87" s="61" t="str">
        <f t="shared" si="3"/>
        <v>30,391</v>
      </c>
      <c r="D87" s="100">
        <f t="shared" si="4"/>
        <v>7.0247523112096921E-3</v>
      </c>
      <c r="E87" s="101">
        <f t="shared" si="5"/>
        <v>7.0247523112096921E-3</v>
      </c>
      <c r="F87" s="100">
        <f t="shared" si="6"/>
        <v>0.10080411474934792</v>
      </c>
      <c r="G87" s="101">
        <f t="shared" si="7"/>
        <v>0.10080411474934792</v>
      </c>
      <c r="H87" s="61"/>
      <c r="I87" s="61"/>
      <c r="J87" s="142" t="str">
        <f>'State data for spotlight'!J5</f>
        <v>2,078,086</v>
      </c>
      <c r="K87" s="142"/>
      <c r="L87" s="100">
        <f>'State data for spotlight'!L5</f>
        <v>-9.7722570444783718E-3</v>
      </c>
      <c r="M87" s="101">
        <f>'State data for spotlight'!L5</f>
        <v>-9.7722570444783718E-3</v>
      </c>
      <c r="N87" s="100">
        <f>'State data for spotlight'!N5</f>
        <v>6.0267974446456485E-2</v>
      </c>
      <c r="O87" s="101">
        <f>'State data for spotlight'!N5</f>
        <v>6.0267974446456485E-2</v>
      </c>
      <c r="S87" s="119" t="s">
        <v>199</v>
      </c>
      <c r="T87" s="119"/>
      <c r="U87" s="116"/>
      <c r="V87" s="116">
        <v>667</v>
      </c>
      <c r="W87" s="116">
        <v>715</v>
      </c>
      <c r="X87" s="116">
        <v>727</v>
      </c>
      <c r="Y87" s="116">
        <v>754</v>
      </c>
      <c r="Z87" s="116">
        <v>716</v>
      </c>
    </row>
    <row r="88" spans="1:30" ht="15" customHeight="1" x14ac:dyDescent="0.25">
      <c r="A88" s="102" t="s">
        <v>5</v>
      </c>
      <c r="B88" s="51"/>
      <c r="C88" s="61" t="str">
        <f t="shared" si="3"/>
        <v>29,969</v>
      </c>
      <c r="D88" s="100">
        <f t="shared" si="4"/>
        <v>1.318502991987569E-2</v>
      </c>
      <c r="E88" s="101">
        <f t="shared" si="5"/>
        <v>1.318502991987569E-2</v>
      </c>
      <c r="F88" s="100">
        <f t="shared" si="6"/>
        <v>0.14477252759845682</v>
      </c>
      <c r="G88" s="101">
        <f t="shared" si="7"/>
        <v>0.14477252759845682</v>
      </c>
      <c r="H88" s="61"/>
      <c r="I88" s="61"/>
      <c r="J88" s="142" t="str">
        <f>'State data for spotlight'!J6</f>
        <v>1,965,825</v>
      </c>
      <c r="K88" s="142"/>
      <c r="L88" s="100">
        <f>'State data for spotlight'!L6</f>
        <v>-8.0765919120229235E-4</v>
      </c>
      <c r="M88" s="101">
        <f>'State data for spotlight'!L6</f>
        <v>-8.0765919120229235E-4</v>
      </c>
      <c r="N88" s="100">
        <f>'State data for spotlight'!N6</f>
        <v>0.10099473592536312</v>
      </c>
      <c r="O88" s="101">
        <f>'State data for spotlight'!N6</f>
        <v>0.10099473592536312</v>
      </c>
      <c r="S88" s="119" t="s">
        <v>200</v>
      </c>
      <c r="T88" s="119"/>
      <c r="U88" s="116"/>
      <c r="V88" s="116">
        <v>1173</v>
      </c>
      <c r="W88" s="116">
        <v>1201</v>
      </c>
      <c r="X88" s="116">
        <v>1231</v>
      </c>
      <c r="Y88" s="116">
        <v>1268</v>
      </c>
      <c r="Z88" s="116">
        <v>1325</v>
      </c>
    </row>
    <row r="89" spans="1:30" ht="15" customHeight="1" x14ac:dyDescent="0.25">
      <c r="A89" s="51" t="s">
        <v>6</v>
      </c>
      <c r="B89" s="51"/>
      <c r="C89" s="61" t="str">
        <f t="shared" si="3"/>
        <v>45,591</v>
      </c>
      <c r="D89" s="100">
        <f t="shared" si="4"/>
        <v>2.8631379450385852E-2</v>
      </c>
      <c r="E89" s="101">
        <f t="shared" si="5"/>
        <v>2.8631379450385852E-2</v>
      </c>
      <c r="F89" s="100">
        <f t="shared" si="6"/>
        <v>0.12773641378286782</v>
      </c>
      <c r="G89" s="101">
        <f t="shared" si="7"/>
        <v>0.12773641378286782</v>
      </c>
      <c r="H89" s="61"/>
      <c r="I89" s="61"/>
      <c r="J89" s="142" t="str">
        <f>'State data for spotlight'!J7</f>
        <v>2,876,116</v>
      </c>
      <c r="K89" s="142"/>
      <c r="L89" s="100">
        <f>'State data for spotlight'!L7</f>
        <v>1.3469152455414024E-2</v>
      </c>
      <c r="M89" s="101">
        <f>'State data for spotlight'!L7</f>
        <v>1.3469152455414024E-2</v>
      </c>
      <c r="N89" s="100">
        <f>'State data for spotlight'!N7</f>
        <v>8.3508134271230716E-2</v>
      </c>
      <c r="O89" s="101">
        <f>'State data for spotlight'!N7</f>
        <v>8.3508134271230716E-2</v>
      </c>
      <c r="S89" s="119" t="s">
        <v>201</v>
      </c>
      <c r="T89" s="119"/>
      <c r="U89" s="116"/>
      <c r="V89" s="116">
        <v>2270</v>
      </c>
      <c r="W89" s="116">
        <v>2339</v>
      </c>
      <c r="X89" s="116">
        <v>2566</v>
      </c>
      <c r="Y89" s="116">
        <v>2576</v>
      </c>
      <c r="Z89" s="116">
        <v>2612</v>
      </c>
    </row>
    <row r="90" spans="1:30" ht="15" customHeight="1" x14ac:dyDescent="0.25">
      <c r="A90" s="51" t="s">
        <v>100</v>
      </c>
      <c r="B90" s="51"/>
      <c r="C90" s="61" t="str">
        <f t="shared" si="3"/>
        <v>$42,646</v>
      </c>
      <c r="D90" s="100">
        <f t="shared" si="4"/>
        <v>9.501776908030779E-3</v>
      </c>
      <c r="E90" s="101">
        <f t="shared" si="5"/>
        <v>9.501776908030779E-3</v>
      </c>
      <c r="F90" s="100">
        <f t="shared" si="6"/>
        <v>0.1017678972795617</v>
      </c>
      <c r="G90" s="101">
        <f t="shared" si="7"/>
        <v>0.1017678972795617</v>
      </c>
      <c r="H90" s="61"/>
      <c r="I90" s="61"/>
      <c r="J90" s="61"/>
      <c r="K90" s="61" t="str">
        <f>'State data for spotlight'!J8</f>
        <v>$45,226</v>
      </c>
      <c r="L90" s="100">
        <f>'State data for spotlight'!L8</f>
        <v>1.6409018426646327E-3</v>
      </c>
      <c r="M90" s="101">
        <f>'State data for spotlight'!L8</f>
        <v>1.6409018426646327E-3</v>
      </c>
      <c r="N90" s="100">
        <f>'State data for spotlight'!N8</f>
        <v>6.7653739613496189E-2</v>
      </c>
      <c r="O90" s="101">
        <f>'State data for spotlight'!N8</f>
        <v>6.7653739613496189E-2</v>
      </c>
      <c r="S90" s="119" t="s">
        <v>59</v>
      </c>
      <c r="T90" s="119"/>
      <c r="U90" s="116"/>
      <c r="V90" s="116">
        <v>2758</v>
      </c>
      <c r="W90" s="116">
        <v>2922</v>
      </c>
      <c r="X90" s="116">
        <v>3235</v>
      </c>
      <c r="Y90" s="116">
        <v>3310</v>
      </c>
      <c r="Z90" s="116">
        <v>3321</v>
      </c>
    </row>
    <row r="91" spans="1:30" ht="15" customHeight="1" x14ac:dyDescent="0.25">
      <c r="A91" s="51" t="s">
        <v>7</v>
      </c>
      <c r="B91" s="51"/>
      <c r="C91" s="61" t="str">
        <f t="shared" si="3"/>
        <v>$2,316.2 mil</v>
      </c>
      <c r="D91" s="100">
        <f t="shared" si="4"/>
        <v>5.7620716499509061E-2</v>
      </c>
      <c r="E91" s="101">
        <f t="shared" si="5"/>
        <v>5.7620716499509061E-2</v>
      </c>
      <c r="F91" s="100">
        <f t="shared" si="6"/>
        <v>0.2344510914793918</v>
      </c>
      <c r="G91" s="101">
        <f t="shared" si="7"/>
        <v>0.2344510914793918</v>
      </c>
      <c r="H91" s="61"/>
      <c r="I91" s="61"/>
      <c r="J91" s="61"/>
      <c r="K91" s="61" t="str">
        <f>'State data for spotlight'!J9</f>
        <v>$174.8 bil</v>
      </c>
      <c r="L91" s="100">
        <f>'State data for spotlight'!L9</f>
        <v>4.1540468779463158E-2</v>
      </c>
      <c r="M91" s="101">
        <f>'State data for spotlight'!L9</f>
        <v>4.1540468779463158E-2</v>
      </c>
      <c r="N91" s="100">
        <f>'State data for spotlight'!N9</f>
        <v>0.18082674757676354</v>
      </c>
      <c r="O91" s="101">
        <f>'State data for spotlight'!N9</f>
        <v>0.18082674757676354</v>
      </c>
      <c r="S91" s="122" t="s">
        <v>54</v>
      </c>
      <c r="T91" s="122"/>
      <c r="U91" s="116"/>
      <c r="V91" s="116">
        <v>20570</v>
      </c>
      <c r="W91" s="116">
        <v>21138</v>
      </c>
      <c r="X91" s="116">
        <v>22238</v>
      </c>
      <c r="Y91" s="116">
        <v>22358</v>
      </c>
      <c r="Z91" s="116">
        <v>22984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203</v>
      </c>
      <c r="S93" s="119" t="s">
        <v>57</v>
      </c>
      <c r="T93" s="119"/>
      <c r="U93" s="116"/>
      <c r="V93" s="116">
        <v>1242</v>
      </c>
      <c r="W93" s="116">
        <v>1309</v>
      </c>
      <c r="X93" s="116">
        <v>1425</v>
      </c>
      <c r="Y93" s="116">
        <v>1417</v>
      </c>
      <c r="Z93" s="116">
        <v>1532</v>
      </c>
    </row>
    <row r="94" spans="1:30" ht="15" customHeight="1" x14ac:dyDescent="0.25">
      <c r="A94" s="60" t="s">
        <v>204</v>
      </c>
      <c r="S94" s="119" t="s">
        <v>58</v>
      </c>
      <c r="T94" s="119"/>
      <c r="U94" s="116"/>
      <c r="V94" s="116">
        <v>3359</v>
      </c>
      <c r="W94" s="116">
        <v>3469</v>
      </c>
      <c r="X94" s="116">
        <v>3670</v>
      </c>
      <c r="Y94" s="116">
        <v>3851</v>
      </c>
      <c r="Z94" s="116">
        <v>3965</v>
      </c>
    </row>
    <row r="95" spans="1:30" ht="15" customHeight="1" x14ac:dyDescent="0.25">
      <c r="A95" s="138" t="s">
        <v>287</v>
      </c>
      <c r="S95" s="119" t="s">
        <v>197</v>
      </c>
      <c r="T95" s="119"/>
      <c r="U95" s="116"/>
      <c r="V95" s="116">
        <v>619</v>
      </c>
      <c r="W95" s="116">
        <v>623</v>
      </c>
      <c r="X95" s="116">
        <v>663</v>
      </c>
      <c r="Y95" s="116">
        <v>681</v>
      </c>
      <c r="Z95" s="116">
        <v>746</v>
      </c>
    </row>
    <row r="96" spans="1:30" ht="15" customHeight="1" x14ac:dyDescent="0.25">
      <c r="A96" s="19" t="s">
        <v>278</v>
      </c>
      <c r="S96" s="119" t="s">
        <v>198</v>
      </c>
      <c r="T96" s="119"/>
      <c r="U96" s="116"/>
      <c r="V96" s="116">
        <v>3427</v>
      </c>
      <c r="W96" s="116">
        <v>3734</v>
      </c>
      <c r="X96" s="116">
        <v>4058</v>
      </c>
      <c r="Y96" s="116">
        <v>4457</v>
      </c>
      <c r="Z96" s="116">
        <v>4646</v>
      </c>
    </row>
    <row r="97" spans="1:32" ht="15" customHeight="1" x14ac:dyDescent="0.25">
      <c r="S97" s="119" t="s">
        <v>199</v>
      </c>
      <c r="T97" s="119"/>
      <c r="U97" s="116"/>
      <c r="V97" s="116">
        <v>3160</v>
      </c>
      <c r="W97" s="116">
        <v>3528</v>
      </c>
      <c r="X97" s="116">
        <v>3604</v>
      </c>
      <c r="Y97" s="116">
        <v>3628</v>
      </c>
      <c r="Z97" s="116">
        <v>3627</v>
      </c>
    </row>
    <row r="98" spans="1:32" ht="15" customHeight="1" x14ac:dyDescent="0.25">
      <c r="S98" s="119" t="s">
        <v>200</v>
      </c>
      <c r="T98" s="119"/>
      <c r="U98" s="116"/>
      <c r="V98" s="116">
        <v>2274</v>
      </c>
      <c r="W98" s="116">
        <v>2289</v>
      </c>
      <c r="X98" s="116">
        <v>2466</v>
      </c>
      <c r="Y98" s="116">
        <v>2456</v>
      </c>
      <c r="Z98" s="116">
        <v>2525</v>
      </c>
    </row>
    <row r="99" spans="1:32" ht="15" customHeight="1" x14ac:dyDescent="0.25">
      <c r="S99" s="119" t="s">
        <v>201</v>
      </c>
      <c r="T99" s="119"/>
      <c r="U99" s="116"/>
      <c r="V99" s="116">
        <v>131</v>
      </c>
      <c r="W99" s="116">
        <v>157</v>
      </c>
      <c r="X99" s="116">
        <v>137</v>
      </c>
      <c r="Y99" s="116">
        <v>157</v>
      </c>
      <c r="Z99" s="116">
        <v>182</v>
      </c>
    </row>
    <row r="100" spans="1:32" ht="15" customHeight="1" x14ac:dyDescent="0.25">
      <c r="S100" s="119" t="s">
        <v>59</v>
      </c>
      <c r="T100" s="119"/>
      <c r="U100" s="116"/>
      <c r="V100" s="116">
        <v>1316</v>
      </c>
      <c r="W100" s="116">
        <v>1410</v>
      </c>
      <c r="X100" s="116">
        <v>1557</v>
      </c>
      <c r="Y100" s="116">
        <v>1614</v>
      </c>
      <c r="Z100" s="116">
        <v>1643</v>
      </c>
    </row>
    <row r="101" spans="1:32" x14ac:dyDescent="0.25">
      <c r="A101" s="20"/>
      <c r="S101" s="122" t="s">
        <v>54</v>
      </c>
      <c r="T101" s="122"/>
      <c r="U101" s="116"/>
      <c r="V101" s="116">
        <v>19856</v>
      </c>
      <c r="W101" s="116">
        <v>20514</v>
      </c>
      <c r="X101" s="116">
        <v>21432</v>
      </c>
      <c r="Y101" s="116">
        <v>21967</v>
      </c>
      <c r="Z101" s="116">
        <v>22608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205</v>
      </c>
      <c r="Z103" s="110" t="s">
        <v>282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35084</v>
      </c>
      <c r="W104" s="116">
        <v>37998</v>
      </c>
      <c r="X104" s="116">
        <v>40494</v>
      </c>
      <c r="Y104" s="116">
        <v>40879</v>
      </c>
      <c r="Z104" s="116">
        <v>42054</v>
      </c>
      <c r="AB104" s="113" t="str">
        <f>TEXT(Z104,"###,###")</f>
        <v>42,054</v>
      </c>
      <c r="AD104" s="134">
        <f>Z104/($Z$4)*100</f>
        <v>69.665043236258811</v>
      </c>
      <c r="AF104" s="113"/>
    </row>
    <row r="105" spans="1:32" x14ac:dyDescent="0.25">
      <c r="S105" s="119" t="s">
        <v>18</v>
      </c>
      <c r="T105" s="119"/>
      <c r="U105" s="116"/>
      <c r="V105" s="116">
        <v>12920</v>
      </c>
      <c r="W105" s="116">
        <v>12903</v>
      </c>
      <c r="X105" s="116">
        <v>13092</v>
      </c>
      <c r="Y105" s="116">
        <v>13815</v>
      </c>
      <c r="Z105" s="116">
        <v>13621</v>
      </c>
      <c r="AB105" s="113" t="str">
        <f>TEXT(Z105,"###,###")</f>
        <v>13,621</v>
      </c>
      <c r="AD105" s="134">
        <f>Z105/($Z$4)*100</f>
        <v>22.564026107411454</v>
      </c>
      <c r="AF105" s="113"/>
    </row>
    <row r="106" spans="1:32" x14ac:dyDescent="0.25">
      <c r="S106" s="122" t="s">
        <v>54</v>
      </c>
      <c r="T106" s="122"/>
      <c r="U106" s="124"/>
      <c r="V106" s="124">
        <v>48004</v>
      </c>
      <c r="W106" s="124">
        <v>50901</v>
      </c>
      <c r="X106" s="124">
        <v>53586</v>
      </c>
      <c r="Y106" s="124">
        <v>54694</v>
      </c>
      <c r="Z106" s="124">
        <v>55675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7960</v>
      </c>
      <c r="W108" s="116">
        <v>8677</v>
      </c>
      <c r="X108" s="116">
        <v>10040</v>
      </c>
      <c r="Y108" s="116">
        <v>8832</v>
      </c>
      <c r="Z108" s="116">
        <v>9411</v>
      </c>
      <c r="AB108" s="113" t="str">
        <f>TEXT(Z108,"###,###")</f>
        <v>9,411</v>
      </c>
      <c r="AD108" s="134">
        <f>Z108/($Z$4)*100</f>
        <v>15.589901600238546</v>
      </c>
      <c r="AF108" s="113"/>
    </row>
    <row r="109" spans="1:32" x14ac:dyDescent="0.25">
      <c r="S109" s="119" t="s">
        <v>21</v>
      </c>
      <c r="T109" s="119"/>
      <c r="U109" s="116"/>
      <c r="V109" s="116">
        <v>8409</v>
      </c>
      <c r="W109" s="116">
        <v>9661</v>
      </c>
      <c r="X109" s="116">
        <v>9847</v>
      </c>
      <c r="Y109" s="116">
        <v>9097</v>
      </c>
      <c r="Z109" s="116">
        <v>9305</v>
      </c>
      <c r="AB109" s="113" t="str">
        <f>TEXT(Z109,"###,###")</f>
        <v>9,305</v>
      </c>
      <c r="AD109" s="134">
        <f>Z109/($Z$4)*100</f>
        <v>15.414306066328729</v>
      </c>
      <c r="AF109" s="113"/>
    </row>
    <row r="110" spans="1:32" x14ac:dyDescent="0.25">
      <c r="S110" s="119" t="s">
        <v>22</v>
      </c>
      <c r="T110" s="119"/>
      <c r="U110" s="116"/>
      <c r="V110" s="116">
        <v>9508</v>
      </c>
      <c r="W110" s="116">
        <v>9455</v>
      </c>
      <c r="X110" s="116">
        <v>10205</v>
      </c>
      <c r="Y110" s="116">
        <v>12254</v>
      </c>
      <c r="Z110" s="116">
        <v>12150</v>
      </c>
      <c r="AB110" s="113" t="str">
        <f>TEXT(Z110,"###,###")</f>
        <v>12,150</v>
      </c>
      <c r="AD110" s="134">
        <f>Z110/($Z$4)*100</f>
        <v>20.127223934002583</v>
      </c>
      <c r="AF110" s="113"/>
    </row>
    <row r="111" spans="1:32" x14ac:dyDescent="0.25">
      <c r="S111" s="119" t="s">
        <v>23</v>
      </c>
      <c r="T111" s="119"/>
      <c r="U111" s="116"/>
      <c r="V111" s="116">
        <v>22125</v>
      </c>
      <c r="W111" s="116">
        <v>23108</v>
      </c>
      <c r="X111" s="116">
        <v>23494</v>
      </c>
      <c r="Y111" s="116">
        <v>24508</v>
      </c>
      <c r="Z111" s="116">
        <v>24635</v>
      </c>
      <c r="AB111" s="113" t="str">
        <f>TEXT(Z111,"###,###")</f>
        <v>24,635</v>
      </c>
      <c r="AD111" s="134">
        <f>Z111/($Z$4)*100</f>
        <v>40.809396017625815</v>
      </c>
      <c r="AF111" s="113"/>
    </row>
    <row r="112" spans="1:32" x14ac:dyDescent="0.25">
      <c r="S112" s="122" t="s">
        <v>54</v>
      </c>
      <c r="T112" s="122"/>
      <c r="U112" s="116"/>
      <c r="V112" s="116">
        <v>53788</v>
      </c>
      <c r="W112" s="116">
        <v>55761</v>
      </c>
      <c r="X112" s="116">
        <v>58987</v>
      </c>
      <c r="Y112" s="116">
        <v>59759</v>
      </c>
      <c r="Z112" s="116">
        <v>60363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40.04</v>
      </c>
      <c r="W118" s="135">
        <v>43.19</v>
      </c>
      <c r="X118" s="135">
        <v>43.3</v>
      </c>
      <c r="Y118" s="135">
        <v>43.29</v>
      </c>
      <c r="Z118" s="135">
        <v>43.52</v>
      </c>
      <c r="AB118" s="113" t="str">
        <f>TEXT(Z118,"##.0")</f>
        <v>43.5</v>
      </c>
    </row>
    <row r="120" spans="19:32" x14ac:dyDescent="0.25">
      <c r="S120" s="105" t="s">
        <v>102</v>
      </c>
      <c r="T120" s="116"/>
      <c r="U120" s="116"/>
      <c r="V120" s="116">
        <v>34496</v>
      </c>
      <c r="W120" s="116">
        <v>35449</v>
      </c>
      <c r="X120" s="116">
        <v>37185</v>
      </c>
      <c r="Y120" s="116">
        <v>37788</v>
      </c>
      <c r="Z120" s="116">
        <v>38727</v>
      </c>
      <c r="AB120" s="113" t="str">
        <f>TEXT(Z120,"###,###")</f>
        <v>38,727</v>
      </c>
    </row>
    <row r="121" spans="19:32" x14ac:dyDescent="0.25">
      <c r="S121" s="105" t="s">
        <v>103</v>
      </c>
      <c r="T121" s="116"/>
      <c r="U121" s="116"/>
      <c r="V121" s="116">
        <v>3560</v>
      </c>
      <c r="W121" s="116">
        <v>3710</v>
      </c>
      <c r="X121" s="116">
        <v>3786</v>
      </c>
      <c r="Y121" s="116">
        <v>3820</v>
      </c>
      <c r="Z121" s="116">
        <v>4006</v>
      </c>
      <c r="AB121" s="113" t="str">
        <f>TEXT(Z121,"###,###")</f>
        <v>4,006</v>
      </c>
    </row>
    <row r="122" spans="19:32" x14ac:dyDescent="0.25">
      <c r="S122" s="105" t="s">
        <v>104</v>
      </c>
      <c r="T122" s="116"/>
      <c r="U122" s="116"/>
      <c r="V122" s="116">
        <v>2366</v>
      </c>
      <c r="W122" s="116">
        <v>2493</v>
      </c>
      <c r="X122" s="116">
        <v>2701</v>
      </c>
      <c r="Y122" s="116">
        <v>2721</v>
      </c>
      <c r="Z122" s="116">
        <v>2859</v>
      </c>
      <c r="AB122" s="113" t="str">
        <f>TEXT(Z122,"###,###")</f>
        <v>2,859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36862</v>
      </c>
      <c r="W124" s="116">
        <v>37942</v>
      </c>
      <c r="X124" s="116">
        <v>39886</v>
      </c>
      <c r="Y124" s="116">
        <v>40509</v>
      </c>
      <c r="Z124" s="116">
        <v>41586</v>
      </c>
      <c r="AB124" s="113" t="str">
        <f>TEXT(Z124,"###,###")</f>
        <v>41,586</v>
      </c>
      <c r="AD124" s="131">
        <f>Z124/$Z$7*100</f>
        <v>91.21537145489242</v>
      </c>
    </row>
    <row r="125" spans="19:32" x14ac:dyDescent="0.25">
      <c r="S125" s="105" t="s">
        <v>106</v>
      </c>
      <c r="T125" s="116"/>
      <c r="U125" s="116"/>
      <c r="V125" s="116">
        <v>5926</v>
      </c>
      <c r="W125" s="116">
        <v>6203</v>
      </c>
      <c r="X125" s="116">
        <v>6487</v>
      </c>
      <c r="Y125" s="116">
        <v>6541</v>
      </c>
      <c r="Z125" s="116">
        <v>6865</v>
      </c>
      <c r="AB125" s="113" t="str">
        <f>TEXT(Z125,"###,###")</f>
        <v>6,865</v>
      </c>
      <c r="AD125" s="131">
        <f>Z125/$Z$7*100</f>
        <v>15.057796494922243</v>
      </c>
    </row>
    <row r="127" spans="19:32" x14ac:dyDescent="0.25">
      <c r="S127" s="105" t="s">
        <v>107</v>
      </c>
      <c r="T127" s="116"/>
      <c r="U127" s="116"/>
      <c r="V127" s="116">
        <v>20570</v>
      </c>
      <c r="W127" s="116">
        <v>21138</v>
      </c>
      <c r="X127" s="116">
        <v>22238</v>
      </c>
      <c r="Y127" s="116">
        <v>22359</v>
      </c>
      <c r="Z127" s="116">
        <v>22982</v>
      </c>
      <c r="AB127" s="113" t="str">
        <f>TEXT(Z127,"###,###")</f>
        <v>22,982</v>
      </c>
      <c r="AD127" s="131">
        <f>Z127/$Z$7*100</f>
        <v>50.409071965958198</v>
      </c>
    </row>
    <row r="128" spans="19:32" x14ac:dyDescent="0.25">
      <c r="S128" s="105" t="s">
        <v>108</v>
      </c>
      <c r="T128" s="116"/>
      <c r="U128" s="116"/>
      <c r="V128" s="116">
        <v>19856</v>
      </c>
      <c r="W128" s="116">
        <v>20514</v>
      </c>
      <c r="X128" s="116">
        <v>21432</v>
      </c>
      <c r="Y128" s="116">
        <v>21968</v>
      </c>
      <c r="Z128" s="116">
        <v>22607</v>
      </c>
      <c r="AB128" s="113" t="str">
        <f>TEXT(Z128,"###,###")</f>
        <v>22,607</v>
      </c>
      <c r="AD128" s="131">
        <f>Z128/$Z$7*100</f>
        <v>49.586541203307668</v>
      </c>
    </row>
    <row r="130" spans="19:20" x14ac:dyDescent="0.25">
      <c r="S130" s="105" t="s">
        <v>283</v>
      </c>
      <c r="T130" s="131">
        <v>84.944396920444817</v>
      </c>
    </row>
    <row r="131" spans="19:20" x14ac:dyDescent="0.25">
      <c r="S131" s="105" t="s">
        <v>284</v>
      </c>
      <c r="T131" s="131">
        <v>8.786821960474656</v>
      </c>
    </row>
    <row r="132" spans="19:20" x14ac:dyDescent="0.25">
      <c r="S132" s="105" t="s">
        <v>285</v>
      </c>
      <c r="T132" s="131">
        <v>6.2709745344475891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889780B7-F838-4413-9B11-F695EE6DE20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1E40862A-135A-4B25-BDBF-E8248C55030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78D483A4-1F7F-45EE-8625-F49F11A3F88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F5BCEEBB-6E1B-49D5-BE17-7368F9A81D1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431EBD-1F94-4539-B432-1FA631DC233B}">
  <sheetPr codeName="Sheet92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138</v>
      </c>
      <c r="T1" s="103"/>
      <c r="U1" s="103"/>
      <c r="V1" s="103"/>
      <c r="W1" s="103"/>
      <c r="X1" s="103"/>
      <c r="Y1" s="104" t="s">
        <v>231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205</v>
      </c>
      <c r="Z2" s="107" t="s">
        <v>282</v>
      </c>
      <c r="AB2" s="143" t="str">
        <f>$Z$2</f>
        <v>2019-20</v>
      </c>
      <c r="AC2" s="143"/>
      <c r="AD2" s="143"/>
      <c r="AE2" s="143"/>
      <c r="AF2" s="143"/>
    </row>
    <row r="3" spans="1:32" ht="15" customHeight="1" x14ac:dyDescent="0.25">
      <c r="A3" s="64" t="s">
        <v>281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138</v>
      </c>
      <c r="Y3" s="109" t="s">
        <v>231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9.28 Gladstone, Queensland,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48729</v>
      </c>
      <c r="W4" s="112">
        <v>48902</v>
      </c>
      <c r="X4" s="112">
        <v>49326</v>
      </c>
      <c r="Y4" s="112">
        <v>48445</v>
      </c>
      <c r="Z4" s="112">
        <v>48176</v>
      </c>
      <c r="AB4" s="113" t="str">
        <f>TEXT(Z4,"###,###")</f>
        <v>48,176</v>
      </c>
      <c r="AD4" s="114">
        <f>Z4/Y4-1</f>
        <v>-5.5526886159562583E-3</v>
      </c>
      <c r="AF4" s="114">
        <f>Z4/V4-1</f>
        <v>-1.134847831886554E-2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28472</v>
      </c>
      <c r="W5" s="112">
        <v>29067</v>
      </c>
      <c r="X5" s="112">
        <v>29231</v>
      </c>
      <c r="Y5" s="112">
        <v>27763</v>
      </c>
      <c r="Z5" s="112">
        <v>27300</v>
      </c>
      <c r="AB5" s="113" t="str">
        <f>TEXT(Z5,"###,###")</f>
        <v>27,300</v>
      </c>
      <c r="AD5" s="114">
        <f t="shared" ref="AD5:AD9" si="0">Z5/Y5-1</f>
        <v>-1.6676872095955031E-2</v>
      </c>
      <c r="AF5" s="114">
        <f t="shared" ref="AF5:AF9" si="1">Z5/V5-1</f>
        <v>-4.1163248103399885E-2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20257</v>
      </c>
      <c r="W6" s="112">
        <v>19835</v>
      </c>
      <c r="X6" s="112">
        <v>20095</v>
      </c>
      <c r="Y6" s="112">
        <v>20686</v>
      </c>
      <c r="Z6" s="112">
        <v>20884</v>
      </c>
      <c r="AB6" s="113" t="str">
        <f>TEXT(Z6,"###,###")</f>
        <v>20,884</v>
      </c>
      <c r="AD6" s="114">
        <f t="shared" si="0"/>
        <v>9.5716909987431098E-3</v>
      </c>
      <c r="AF6" s="114">
        <f t="shared" si="1"/>
        <v>3.095226341511581E-2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34456</v>
      </c>
      <c r="W7" s="112">
        <v>32875</v>
      </c>
      <c r="X7" s="112">
        <v>33160</v>
      </c>
      <c r="Y7" s="112">
        <v>33237</v>
      </c>
      <c r="Z7" s="112">
        <v>34104</v>
      </c>
      <c r="AB7" s="113" t="str">
        <f>TEXT(Z7,"###,###")</f>
        <v>34,104</v>
      </c>
      <c r="AD7" s="114">
        <f t="shared" si="0"/>
        <v>2.6085386767758845E-2</v>
      </c>
      <c r="AF7" s="114">
        <f t="shared" si="1"/>
        <v>-1.0215927559786397E-2</v>
      </c>
    </row>
    <row r="8" spans="1:32" ht="17.25" customHeight="1" x14ac:dyDescent="0.25">
      <c r="A8" s="68" t="s">
        <v>13</v>
      </c>
      <c r="B8" s="69"/>
      <c r="C8" s="31"/>
      <c r="D8" s="70" t="str">
        <f>AB4</f>
        <v>48,176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34,104</v>
      </c>
      <c r="P8" s="71"/>
      <c r="S8" s="111" t="s">
        <v>86</v>
      </c>
      <c r="T8" s="112"/>
      <c r="U8" s="112"/>
      <c r="V8" s="112">
        <v>55686.5</v>
      </c>
      <c r="W8" s="112">
        <v>52750.38</v>
      </c>
      <c r="X8" s="112">
        <v>53546</v>
      </c>
      <c r="Y8" s="112">
        <v>52631.74</v>
      </c>
      <c r="Z8" s="112">
        <v>54072.76</v>
      </c>
      <c r="AB8" s="113" t="str">
        <f>TEXT(Z8,"$###,###")</f>
        <v>$54,073</v>
      </c>
      <c r="AD8" s="114">
        <f t="shared" si="0"/>
        <v>2.7379296219353755E-2</v>
      </c>
      <c r="AF8" s="114">
        <f t="shared" si="1"/>
        <v>-2.8979016458207996E-2</v>
      </c>
    </row>
    <row r="9" spans="1:32" x14ac:dyDescent="0.25">
      <c r="A9" s="32" t="s">
        <v>15</v>
      </c>
      <c r="B9" s="75"/>
      <c r="C9" s="76"/>
      <c r="D9" s="77">
        <f>AD104</f>
        <v>79.093324476917971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55.27504105090312</v>
      </c>
      <c r="P9" s="78" t="s">
        <v>87</v>
      </c>
      <c r="S9" s="111" t="s">
        <v>7</v>
      </c>
      <c r="T9" s="112"/>
      <c r="U9" s="112"/>
      <c r="V9" s="112">
        <v>2637034596</v>
      </c>
      <c r="W9" s="112">
        <v>2278835022</v>
      </c>
      <c r="X9" s="112">
        <v>2316909090</v>
      </c>
      <c r="Y9" s="112">
        <v>2313916768</v>
      </c>
      <c r="Z9" s="112">
        <v>2417581694</v>
      </c>
      <c r="AB9" s="113" t="str">
        <f>TEXT(Z9/1000000,"$#,###.0")&amp;" mil"</f>
        <v>$2,417.6 mil</v>
      </c>
      <c r="AD9" s="114">
        <f t="shared" si="0"/>
        <v>4.4800628714749102E-2</v>
      </c>
      <c r="AF9" s="114">
        <f t="shared" si="1"/>
        <v>-8.3219576388143812E-2</v>
      </c>
    </row>
    <row r="10" spans="1:32" x14ac:dyDescent="0.25">
      <c r="A10" s="32" t="s">
        <v>18</v>
      </c>
      <c r="B10" s="75"/>
      <c r="C10" s="76"/>
      <c r="D10" s="77">
        <f>AD105</f>
        <v>14.897459315841912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44.733755571193996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88.247712878254745</v>
      </c>
      <c r="P11" s="78" t="s">
        <v>87</v>
      </c>
      <c r="S11" s="111" t="s">
        <v>30</v>
      </c>
      <c r="T11" s="116"/>
      <c r="U11" s="116"/>
      <c r="V11" s="116">
        <v>44764</v>
      </c>
      <c r="W11" s="116">
        <v>44956</v>
      </c>
      <c r="X11" s="116">
        <v>45467</v>
      </c>
      <c r="Y11" s="116">
        <v>44578</v>
      </c>
      <c r="Z11" s="116">
        <v>44170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5.8556181093126911</v>
      </c>
      <c r="P12" s="78" t="s">
        <v>87</v>
      </c>
      <c r="S12" s="111" t="s">
        <v>31</v>
      </c>
      <c r="T12" s="116"/>
      <c r="U12" s="116"/>
      <c r="V12" s="116">
        <v>3966</v>
      </c>
      <c r="W12" s="116">
        <v>3946</v>
      </c>
      <c r="X12" s="116">
        <v>3859</v>
      </c>
      <c r="Y12" s="116">
        <v>3866</v>
      </c>
      <c r="Z12" s="116">
        <v>4009</v>
      </c>
    </row>
    <row r="13" spans="1:32" ht="15" customHeight="1" x14ac:dyDescent="0.25">
      <c r="A13" s="32" t="s">
        <v>20</v>
      </c>
      <c r="B13" s="76"/>
      <c r="C13" s="76"/>
      <c r="D13" s="77">
        <f>AD108</f>
        <v>12.15127864496845</v>
      </c>
      <c r="E13" s="78" t="s">
        <v>87</v>
      </c>
      <c r="F13" s="26"/>
      <c r="G13" s="144" t="s">
        <v>286</v>
      </c>
      <c r="H13" s="145"/>
      <c r="I13" s="145"/>
      <c r="J13" s="145"/>
      <c r="K13" s="145"/>
      <c r="L13" s="145"/>
      <c r="M13" s="85"/>
      <c r="N13" s="76"/>
      <c r="O13" s="77">
        <f>T132</f>
        <v>5.8966690124325591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13.336516107605448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41.3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20.369063434075059</v>
      </c>
      <c r="E15" s="78" t="s">
        <v>87</v>
      </c>
      <c r="F15" s="26"/>
      <c r="G15" s="35" t="s">
        <v>279</v>
      </c>
      <c r="H15" s="76"/>
      <c r="I15" s="76"/>
      <c r="J15" s="76"/>
      <c r="K15" s="86"/>
      <c r="L15" s="76"/>
      <c r="M15" s="76"/>
      <c r="N15" s="76"/>
      <c r="O15" s="77">
        <f>AB38</f>
        <v>16.553786612718795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1031</v>
      </c>
      <c r="Z15" s="116">
        <v>1155</v>
      </c>
      <c r="AB15" s="121">
        <f t="shared" ref="AB15:AB34" si="2">IF(Z15="np",0,Z15/$Z$34)</f>
        <v>2.3974095522759822E-2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47.866157422783132</v>
      </c>
      <c r="E16" s="89" t="s">
        <v>87</v>
      </c>
      <c r="F16" s="26"/>
      <c r="G16" s="90" t="s">
        <v>280</v>
      </c>
      <c r="H16" s="37"/>
      <c r="I16" s="37"/>
      <c r="J16" s="37"/>
      <c r="K16" s="38"/>
      <c r="L16" s="37"/>
      <c r="M16" s="37"/>
      <c r="N16" s="37"/>
      <c r="O16" s="88">
        <f>AB37</f>
        <v>83.446213387281205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1989</v>
      </c>
      <c r="Z16" s="116">
        <v>2836</v>
      </c>
      <c r="AB16" s="121">
        <f t="shared" si="2"/>
        <v>5.8866263984889054E-2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4455</v>
      </c>
      <c r="Z17" s="116">
        <v>3976</v>
      </c>
      <c r="AB17" s="121">
        <f t="shared" si="2"/>
        <v>8.25290076177429E-2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991</v>
      </c>
      <c r="Z18" s="116">
        <v>909</v>
      </c>
      <c r="AB18" s="121">
        <f t="shared" si="2"/>
        <v>1.8867924528301886E-2</v>
      </c>
    </row>
    <row r="19" spans="1:28" x14ac:dyDescent="0.25">
      <c r="A19" s="67" t="str">
        <f>$S$1&amp;" ("&amp;$V$2&amp;" to "&amp;$Z$2&amp;")"</f>
        <v>Gladstone (2015-16 to 2019-20)</v>
      </c>
      <c r="B19" s="67"/>
      <c r="C19" s="67"/>
      <c r="D19" s="67"/>
      <c r="E19" s="67"/>
      <c r="F19" s="67"/>
      <c r="G19" s="67" t="str">
        <f>$S$1&amp;" ("&amp;$V$2&amp;" to "&amp;$Z$2&amp;")"</f>
        <v>Gladstone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5700</v>
      </c>
      <c r="Z19" s="116">
        <v>5495</v>
      </c>
      <c r="AB19" s="121">
        <f t="shared" si="2"/>
        <v>0.11405857566888765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1042</v>
      </c>
      <c r="Z20" s="116">
        <v>1039</v>
      </c>
      <c r="AB20" s="121">
        <f t="shared" si="2"/>
        <v>2.1566307574153641E-2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3686</v>
      </c>
      <c r="Z21" s="116">
        <v>3792</v>
      </c>
      <c r="AB21" s="121">
        <f t="shared" si="2"/>
        <v>7.8709757768229652E-2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3406</v>
      </c>
      <c r="Z22" s="116">
        <v>3206</v>
      </c>
      <c r="AB22" s="121">
        <f t="shared" si="2"/>
        <v>6.6546277269236356E-2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2993</v>
      </c>
      <c r="Z23" s="116">
        <v>3165</v>
      </c>
      <c r="AB23" s="121">
        <f t="shared" si="2"/>
        <v>6.5695248770160031E-2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175</v>
      </c>
      <c r="Z24" s="116">
        <v>151</v>
      </c>
      <c r="AB24" s="121">
        <f t="shared" si="2"/>
        <v>3.1342756917201154E-3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1018</v>
      </c>
      <c r="Z25" s="116">
        <v>1021</v>
      </c>
      <c r="AB25" s="121">
        <f t="shared" si="2"/>
        <v>2.1192685306266477E-2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1267</v>
      </c>
      <c r="Z26" s="116">
        <v>1241</v>
      </c>
      <c r="AB26" s="121">
        <f t="shared" si="2"/>
        <v>2.5759179691554061E-2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3120</v>
      </c>
      <c r="Z27" s="116">
        <v>2817</v>
      </c>
      <c r="AB27" s="121">
        <f t="shared" si="2"/>
        <v>5.8471884924341494E-2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4340</v>
      </c>
      <c r="Z28" s="116">
        <v>4203</v>
      </c>
      <c r="AB28" s="121">
        <f t="shared" si="2"/>
        <v>8.7240799551653272E-2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2167</v>
      </c>
      <c r="Z29" s="116">
        <v>2081</v>
      </c>
      <c r="AB29" s="121">
        <f t="shared" si="2"/>
        <v>4.319488552628848E-2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2992</v>
      </c>
      <c r="Z30" s="116">
        <v>3092</v>
      </c>
      <c r="AB30" s="121">
        <f t="shared" si="2"/>
        <v>6.4180002905950967E-2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3483</v>
      </c>
      <c r="Z31" s="116">
        <v>3593</v>
      </c>
      <c r="AB31" s="121">
        <f t="shared" si="2"/>
        <v>7.4579156028810434E-2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285</v>
      </c>
      <c r="Z32" s="116">
        <v>384</v>
      </c>
      <c r="AB32" s="121">
        <f t="shared" si="2"/>
        <v>7.9706083815928759E-3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2568</v>
      </c>
      <c r="Z33" s="116">
        <v>2425</v>
      </c>
      <c r="AB33" s="121">
        <f t="shared" si="2"/>
        <v>5.0335222201465427E-2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48444</v>
      </c>
      <c r="Z34" s="124">
        <v>48177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28461</v>
      </c>
      <c r="AB37" s="136">
        <f>Z37/Z40*100</f>
        <v>83.446213387281205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5646</v>
      </c>
      <c r="AB38" s="136">
        <f>Z38/Z40*100</f>
        <v>16.553786612718795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34107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39</v>
      </c>
      <c r="W44" s="116">
        <v>31</v>
      </c>
      <c r="X44" s="116">
        <v>31</v>
      </c>
      <c r="Y44" s="116">
        <v>39</v>
      </c>
      <c r="Z44" s="116">
        <v>36</v>
      </c>
    </row>
    <row r="45" spans="19:32" x14ac:dyDescent="0.25">
      <c r="S45" s="119" t="s">
        <v>38</v>
      </c>
      <c r="T45" s="119"/>
      <c r="U45" s="116"/>
      <c r="V45" s="116">
        <v>583</v>
      </c>
      <c r="W45" s="116">
        <v>534</v>
      </c>
      <c r="X45" s="116">
        <v>607</v>
      </c>
      <c r="Y45" s="116">
        <v>558</v>
      </c>
      <c r="Z45" s="116">
        <v>564</v>
      </c>
    </row>
    <row r="46" spans="19:32" x14ac:dyDescent="0.25">
      <c r="S46" s="119" t="s">
        <v>39</v>
      </c>
      <c r="T46" s="119"/>
      <c r="U46" s="116"/>
      <c r="V46" s="116">
        <v>1453</v>
      </c>
      <c r="W46" s="116">
        <v>1399</v>
      </c>
      <c r="X46" s="116">
        <v>1585</v>
      </c>
      <c r="Y46" s="116">
        <v>1508</v>
      </c>
      <c r="Z46" s="116">
        <v>1521</v>
      </c>
    </row>
    <row r="47" spans="19:32" x14ac:dyDescent="0.25">
      <c r="S47" s="119" t="s">
        <v>40</v>
      </c>
      <c r="T47" s="119"/>
      <c r="U47" s="116"/>
      <c r="V47" s="116">
        <v>2428</v>
      </c>
      <c r="W47" s="116">
        <v>2363</v>
      </c>
      <c r="X47" s="116">
        <v>2352</v>
      </c>
      <c r="Y47" s="116">
        <v>1997</v>
      </c>
      <c r="Z47" s="116">
        <v>1960</v>
      </c>
    </row>
    <row r="48" spans="19:32" x14ac:dyDescent="0.25">
      <c r="S48" s="119" t="s">
        <v>41</v>
      </c>
      <c r="T48" s="119"/>
      <c r="U48" s="116"/>
      <c r="V48" s="116">
        <v>3359</v>
      </c>
      <c r="W48" s="116">
        <v>3293</v>
      </c>
      <c r="X48" s="116">
        <v>3417</v>
      </c>
      <c r="Y48" s="116">
        <v>3153</v>
      </c>
      <c r="Z48" s="116">
        <v>2881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3441</v>
      </c>
      <c r="W49" s="116">
        <v>3462</v>
      </c>
      <c r="X49" s="116">
        <v>3328</v>
      </c>
      <c r="Y49" s="116">
        <v>3116</v>
      </c>
      <c r="Z49" s="116">
        <v>2951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Gladstone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3143</v>
      </c>
      <c r="W50" s="116">
        <v>3222</v>
      </c>
      <c r="X50" s="116">
        <v>3157</v>
      </c>
      <c r="Y50" s="116">
        <v>3094</v>
      </c>
      <c r="Z50" s="116">
        <v>2991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3229</v>
      </c>
      <c r="W51" s="116">
        <v>3295</v>
      </c>
      <c r="X51" s="116">
        <v>2986</v>
      </c>
      <c r="Y51" s="116">
        <v>2802</v>
      </c>
      <c r="Z51" s="116">
        <v>2752</v>
      </c>
    </row>
    <row r="52" spans="1:26" ht="15" customHeight="1" x14ac:dyDescent="0.25">
      <c r="S52" s="119" t="s">
        <v>45</v>
      </c>
      <c r="T52" s="119"/>
      <c r="U52" s="116"/>
      <c r="V52" s="116">
        <v>3103</v>
      </c>
      <c r="W52" s="116">
        <v>3328</v>
      </c>
      <c r="X52" s="116">
        <v>3303</v>
      </c>
      <c r="Y52" s="116">
        <v>3267</v>
      </c>
      <c r="Z52" s="116">
        <v>3130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2760</v>
      </c>
      <c r="W53" s="116">
        <v>2895</v>
      </c>
      <c r="X53" s="116">
        <v>2978</v>
      </c>
      <c r="Y53" s="116">
        <v>2836</v>
      </c>
      <c r="Z53" s="116">
        <v>2781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2422</v>
      </c>
      <c r="W54" s="116">
        <v>2538</v>
      </c>
      <c r="X54" s="116">
        <v>2653</v>
      </c>
      <c r="Y54" s="116">
        <v>2533</v>
      </c>
      <c r="Z54" s="116">
        <v>2721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1525</v>
      </c>
      <c r="W55" s="116">
        <v>1661</v>
      </c>
      <c r="X55" s="116">
        <v>1715</v>
      </c>
      <c r="Y55" s="116">
        <v>1729</v>
      </c>
      <c r="Z55" s="116">
        <v>1842</v>
      </c>
    </row>
    <row r="56" spans="1:26" ht="15" customHeight="1" x14ac:dyDescent="0.25">
      <c r="S56" s="119" t="s">
        <v>49</v>
      </c>
      <c r="T56" s="119"/>
      <c r="U56" s="116"/>
      <c r="V56" s="116">
        <v>655</v>
      </c>
      <c r="W56" s="116">
        <v>676</v>
      </c>
      <c r="X56" s="116">
        <v>701</v>
      </c>
      <c r="Y56" s="116">
        <v>745</v>
      </c>
      <c r="Z56" s="116">
        <v>787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202</v>
      </c>
      <c r="W57" s="116">
        <v>223</v>
      </c>
      <c r="X57" s="116">
        <v>219</v>
      </c>
      <c r="Y57" s="116">
        <v>219</v>
      </c>
      <c r="Z57" s="116">
        <v>232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88</v>
      </c>
      <c r="W58" s="116">
        <v>89</v>
      </c>
      <c r="X58" s="116">
        <v>99</v>
      </c>
      <c r="Y58" s="116">
        <v>96</v>
      </c>
      <c r="Z58" s="116">
        <v>102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30</v>
      </c>
      <c r="W59" s="116">
        <v>38</v>
      </c>
      <c r="X59" s="116">
        <v>44</v>
      </c>
      <c r="Y59" s="116">
        <v>38</v>
      </c>
      <c r="Z59" s="116">
        <v>38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18</v>
      </c>
      <c r="W60" s="116">
        <v>20</v>
      </c>
      <c r="X60" s="116">
        <v>25</v>
      </c>
      <c r="Y60" s="116">
        <v>16</v>
      </c>
      <c r="Z60" s="116">
        <v>16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28472</v>
      </c>
      <c r="W61" s="116">
        <v>29067</v>
      </c>
      <c r="X61" s="116">
        <v>29231</v>
      </c>
      <c r="Y61" s="116">
        <v>27763</v>
      </c>
      <c r="Z61" s="116">
        <v>27296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56</v>
      </c>
      <c r="W63" s="116">
        <v>43</v>
      </c>
      <c r="X63" s="116">
        <v>41</v>
      </c>
      <c r="Y63" s="116">
        <v>47</v>
      </c>
      <c r="Z63" s="116">
        <v>53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727</v>
      </c>
      <c r="W64" s="116">
        <v>657</v>
      </c>
      <c r="X64" s="116">
        <v>710</v>
      </c>
      <c r="Y64" s="116">
        <v>715</v>
      </c>
      <c r="Z64" s="116">
        <v>687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Gladstone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1355</v>
      </c>
      <c r="W65" s="116">
        <v>1248</v>
      </c>
      <c r="X65" s="116">
        <v>1366</v>
      </c>
      <c r="Y65" s="116">
        <v>1364</v>
      </c>
      <c r="Z65" s="116">
        <v>1448</v>
      </c>
    </row>
    <row r="66" spans="1:26" x14ac:dyDescent="0.25">
      <c r="S66" s="119" t="s">
        <v>40</v>
      </c>
      <c r="T66" s="119"/>
      <c r="U66" s="116"/>
      <c r="V66" s="116">
        <v>1932</v>
      </c>
      <c r="W66" s="116">
        <v>1727</v>
      </c>
      <c r="X66" s="116">
        <v>1720</v>
      </c>
      <c r="Y66" s="116">
        <v>1729</v>
      </c>
      <c r="Z66" s="116">
        <v>1622</v>
      </c>
    </row>
    <row r="67" spans="1:26" x14ac:dyDescent="0.25">
      <c r="S67" s="119" t="s">
        <v>41</v>
      </c>
      <c r="T67" s="119"/>
      <c r="U67" s="116"/>
      <c r="V67" s="116">
        <v>2323</v>
      </c>
      <c r="W67" s="116">
        <v>2172</v>
      </c>
      <c r="X67" s="116">
        <v>2171</v>
      </c>
      <c r="Y67" s="116">
        <v>2209</v>
      </c>
      <c r="Z67" s="116">
        <v>2212</v>
      </c>
    </row>
    <row r="68" spans="1:26" x14ac:dyDescent="0.25">
      <c r="S68" s="119" t="s">
        <v>42</v>
      </c>
      <c r="T68" s="119"/>
      <c r="U68" s="116"/>
      <c r="V68" s="116">
        <v>2157</v>
      </c>
      <c r="W68" s="116">
        <v>2106</v>
      </c>
      <c r="X68" s="116">
        <v>2064</v>
      </c>
      <c r="Y68" s="116">
        <v>2111</v>
      </c>
      <c r="Z68" s="116">
        <v>2098</v>
      </c>
    </row>
    <row r="69" spans="1:26" x14ac:dyDescent="0.25">
      <c r="S69" s="119" t="s">
        <v>43</v>
      </c>
      <c r="T69" s="119"/>
      <c r="U69" s="116"/>
      <c r="V69" s="116">
        <v>1999</v>
      </c>
      <c r="W69" s="116">
        <v>1983</v>
      </c>
      <c r="X69" s="116">
        <v>2029</v>
      </c>
      <c r="Y69" s="116">
        <v>2162</v>
      </c>
      <c r="Z69" s="116">
        <v>2291</v>
      </c>
    </row>
    <row r="70" spans="1:26" x14ac:dyDescent="0.25">
      <c r="S70" s="119" t="s">
        <v>44</v>
      </c>
      <c r="T70" s="119"/>
      <c r="U70" s="116"/>
      <c r="V70" s="116">
        <v>2390</v>
      </c>
      <c r="W70" s="116">
        <v>2260</v>
      </c>
      <c r="X70" s="116">
        <v>2230</v>
      </c>
      <c r="Y70" s="116">
        <v>2199</v>
      </c>
      <c r="Z70" s="116">
        <v>2132</v>
      </c>
    </row>
    <row r="71" spans="1:26" x14ac:dyDescent="0.25">
      <c r="S71" s="119" t="s">
        <v>45</v>
      </c>
      <c r="T71" s="119"/>
      <c r="U71" s="116"/>
      <c r="V71" s="116">
        <v>2332</v>
      </c>
      <c r="W71" s="116">
        <v>2426</v>
      </c>
      <c r="X71" s="116">
        <v>2381</v>
      </c>
      <c r="Y71" s="116">
        <v>2498</v>
      </c>
      <c r="Z71" s="116">
        <v>2478</v>
      </c>
    </row>
    <row r="72" spans="1:26" x14ac:dyDescent="0.25">
      <c r="S72" s="119" t="s">
        <v>46</v>
      </c>
      <c r="T72" s="119"/>
      <c r="U72" s="116"/>
      <c r="V72" s="116">
        <v>2150</v>
      </c>
      <c r="W72" s="116">
        <v>2152</v>
      </c>
      <c r="X72" s="116">
        <v>2146</v>
      </c>
      <c r="Y72" s="116">
        <v>2154</v>
      </c>
      <c r="Z72" s="116">
        <v>2172</v>
      </c>
    </row>
    <row r="73" spans="1:26" x14ac:dyDescent="0.25">
      <c r="S73" s="119" t="s">
        <v>47</v>
      </c>
      <c r="T73" s="119"/>
      <c r="U73" s="116"/>
      <c r="V73" s="116">
        <v>1504</v>
      </c>
      <c r="W73" s="116">
        <v>1599</v>
      </c>
      <c r="X73" s="116">
        <v>1693</v>
      </c>
      <c r="Y73" s="116">
        <v>1823</v>
      </c>
      <c r="Z73" s="116">
        <v>1888</v>
      </c>
    </row>
    <row r="74" spans="1:26" x14ac:dyDescent="0.25">
      <c r="S74" s="119" t="s">
        <v>48</v>
      </c>
      <c r="T74" s="119"/>
      <c r="U74" s="116"/>
      <c r="V74" s="116">
        <v>803</v>
      </c>
      <c r="W74" s="116">
        <v>893</v>
      </c>
      <c r="X74" s="116">
        <v>988</v>
      </c>
      <c r="Y74" s="116">
        <v>1020</v>
      </c>
      <c r="Z74" s="116">
        <v>1109</v>
      </c>
    </row>
    <row r="75" spans="1:26" x14ac:dyDescent="0.25">
      <c r="S75" s="119" t="s">
        <v>49</v>
      </c>
      <c r="T75" s="119"/>
      <c r="U75" s="116"/>
      <c r="V75" s="116">
        <v>316</v>
      </c>
      <c r="W75" s="116">
        <v>333</v>
      </c>
      <c r="X75" s="116">
        <v>330</v>
      </c>
      <c r="Y75" s="116">
        <v>415</v>
      </c>
      <c r="Z75" s="116">
        <v>448</v>
      </c>
    </row>
    <row r="76" spans="1:26" x14ac:dyDescent="0.25">
      <c r="S76" s="119" t="s">
        <v>50</v>
      </c>
      <c r="T76" s="119"/>
      <c r="U76" s="116"/>
      <c r="V76" s="116">
        <v>121</v>
      </c>
      <c r="W76" s="116">
        <v>139</v>
      </c>
      <c r="X76" s="116">
        <v>132</v>
      </c>
      <c r="Y76" s="116">
        <v>137</v>
      </c>
      <c r="Z76" s="116">
        <v>157</v>
      </c>
    </row>
    <row r="77" spans="1:26" x14ac:dyDescent="0.25">
      <c r="S77" s="119" t="s">
        <v>51</v>
      </c>
      <c r="T77" s="119"/>
      <c r="U77" s="116"/>
      <c r="V77" s="116">
        <v>44</v>
      </c>
      <c r="W77" s="116">
        <v>58</v>
      </c>
      <c r="X77" s="116">
        <v>62</v>
      </c>
      <c r="Y77" s="116">
        <v>60</v>
      </c>
      <c r="Z77" s="116">
        <v>56</v>
      </c>
    </row>
    <row r="78" spans="1:26" x14ac:dyDescent="0.25">
      <c r="S78" s="119" t="s">
        <v>52</v>
      </c>
      <c r="T78" s="119"/>
      <c r="U78" s="116"/>
      <c r="V78" s="116">
        <v>20</v>
      </c>
      <c r="W78" s="116">
        <v>19</v>
      </c>
      <c r="X78" s="116">
        <v>16</v>
      </c>
      <c r="Y78" s="116">
        <v>22</v>
      </c>
      <c r="Z78" s="116">
        <v>25</v>
      </c>
    </row>
    <row r="79" spans="1:26" x14ac:dyDescent="0.25">
      <c r="S79" s="119" t="s">
        <v>53</v>
      </c>
      <c r="T79" s="119"/>
      <c r="U79" s="116"/>
      <c r="V79" s="116">
        <v>20</v>
      </c>
      <c r="W79" s="116">
        <v>20</v>
      </c>
      <c r="X79" s="116">
        <v>26</v>
      </c>
      <c r="Y79" s="116">
        <v>13</v>
      </c>
      <c r="Z79" s="116">
        <v>13</v>
      </c>
    </row>
    <row r="80" spans="1:26" x14ac:dyDescent="0.25">
      <c r="S80" s="122" t="s">
        <v>54</v>
      </c>
      <c r="T80" s="122"/>
      <c r="U80" s="116"/>
      <c r="V80" s="116">
        <v>20257</v>
      </c>
      <c r="W80" s="116">
        <v>19835</v>
      </c>
      <c r="X80" s="116">
        <v>20095</v>
      </c>
      <c r="Y80" s="116">
        <v>20687</v>
      </c>
      <c r="Z80" s="116">
        <v>20881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6" t="str">
        <f>S1</f>
        <v>Gladstone</v>
      </c>
      <c r="D83" s="146"/>
      <c r="E83" s="146"/>
      <c r="F83" s="146"/>
      <c r="G83" s="146"/>
      <c r="H83" s="49"/>
      <c r="I83" s="49"/>
      <c r="J83" s="147" t="str">
        <f>'State data for spotlight'!A1</f>
        <v>Queensland</v>
      </c>
      <c r="K83" s="147"/>
      <c r="L83" s="147"/>
      <c r="M83" s="147"/>
      <c r="N83" s="147"/>
      <c r="O83" s="147"/>
      <c r="S83" s="119" t="s">
        <v>57</v>
      </c>
      <c r="T83" s="119"/>
      <c r="U83" s="116"/>
      <c r="V83" s="116">
        <v>1336</v>
      </c>
      <c r="W83" s="116">
        <v>1293</v>
      </c>
      <c r="X83" s="116">
        <v>1274</v>
      </c>
      <c r="Y83" s="116">
        <v>1263</v>
      </c>
      <c r="Z83" s="116">
        <v>1295</v>
      </c>
      <c r="AD83" s="121"/>
    </row>
    <row r="84" spans="1:30" ht="15" customHeight="1" x14ac:dyDescent="0.25">
      <c r="A84" s="48"/>
      <c r="B84" s="48"/>
      <c r="C84" s="50"/>
      <c r="D84" s="141" t="s">
        <v>0</v>
      </c>
      <c r="E84" s="141"/>
      <c r="F84" s="141" t="s">
        <v>202</v>
      </c>
      <c r="G84" s="141"/>
      <c r="H84" s="50"/>
      <c r="I84" s="50"/>
      <c r="J84" s="50"/>
      <c r="K84" s="50"/>
      <c r="L84" s="141" t="s">
        <v>0</v>
      </c>
      <c r="M84" s="141"/>
      <c r="N84" s="141" t="s">
        <v>202</v>
      </c>
      <c r="O84" s="141"/>
      <c r="S84" s="119" t="s">
        <v>58</v>
      </c>
      <c r="T84" s="119"/>
      <c r="U84" s="116"/>
      <c r="V84" s="116">
        <v>1680</v>
      </c>
      <c r="W84" s="116">
        <v>1577</v>
      </c>
      <c r="X84" s="116">
        <v>1567</v>
      </c>
      <c r="Y84" s="116">
        <v>1553</v>
      </c>
      <c r="Z84" s="116">
        <v>1590</v>
      </c>
    </row>
    <row r="85" spans="1:30" ht="15" customHeight="1" x14ac:dyDescent="0.25">
      <c r="A85" s="48"/>
      <c r="B85" s="48"/>
      <c r="C85" s="62" t="s">
        <v>1</v>
      </c>
      <c r="D85" s="141" t="s">
        <v>2</v>
      </c>
      <c r="E85" s="141"/>
      <c r="F85" s="141" t="str">
        <f>"since "&amp;$V$2</f>
        <v>since 2015-16</v>
      </c>
      <c r="G85" s="141"/>
      <c r="H85" s="50"/>
      <c r="I85" s="50"/>
      <c r="J85" s="50"/>
      <c r="K85" s="62" t="s">
        <v>1</v>
      </c>
      <c r="L85" s="141" t="s">
        <v>2</v>
      </c>
      <c r="M85" s="141"/>
      <c r="N85" s="141" t="str">
        <f>"since "&amp;$V$2</f>
        <v>since 2015-16</v>
      </c>
      <c r="O85" s="141"/>
      <c r="S85" s="119" t="s">
        <v>197</v>
      </c>
      <c r="T85" s="119"/>
      <c r="U85" s="116"/>
      <c r="V85" s="116">
        <v>5907</v>
      </c>
      <c r="W85" s="116">
        <v>5561</v>
      </c>
      <c r="X85" s="116">
        <v>5624</v>
      </c>
      <c r="Y85" s="116">
        <v>5580</v>
      </c>
      <c r="Z85" s="116">
        <v>5647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48,176</v>
      </c>
      <c r="D86" s="100">
        <f t="shared" ref="D86:D91" si="4">AD4</f>
        <v>-5.5526886159562583E-3</v>
      </c>
      <c r="E86" s="101">
        <f t="shared" ref="E86:E91" si="5">AD4</f>
        <v>-5.5526886159562583E-3</v>
      </c>
      <c r="F86" s="100">
        <f t="shared" ref="F86:F91" si="6">AF4</f>
        <v>-1.134847831886554E-2</v>
      </c>
      <c r="G86" s="101">
        <f t="shared" ref="G86:G91" si="7">AF4</f>
        <v>-1.134847831886554E-2</v>
      </c>
      <c r="H86" s="61"/>
      <c r="I86" s="61"/>
      <c r="J86" s="142" t="str">
        <f>'State data for spotlight'!J4</f>
        <v>4,043,913</v>
      </c>
      <c r="K86" s="142"/>
      <c r="L86" s="100">
        <f>'State data for spotlight'!L4</f>
        <v>-5.435055282670076E-3</v>
      </c>
      <c r="M86" s="101">
        <f>'State data for spotlight'!L4</f>
        <v>-5.435055282670076E-3</v>
      </c>
      <c r="N86" s="100">
        <f>'State data for spotlight'!N4</f>
        <v>7.968076645100175E-2</v>
      </c>
      <c r="O86" s="101">
        <f>'State data for spotlight'!N4</f>
        <v>7.968076645100175E-2</v>
      </c>
      <c r="S86" s="119" t="s">
        <v>198</v>
      </c>
      <c r="T86" s="119"/>
      <c r="U86" s="116"/>
      <c r="V86" s="116">
        <v>536</v>
      </c>
      <c r="W86" s="116">
        <v>572</v>
      </c>
      <c r="X86" s="116">
        <v>585</v>
      </c>
      <c r="Y86" s="116">
        <v>610</v>
      </c>
      <c r="Z86" s="116">
        <v>657</v>
      </c>
    </row>
    <row r="87" spans="1:30" ht="15" customHeight="1" x14ac:dyDescent="0.25">
      <c r="A87" s="102" t="s">
        <v>4</v>
      </c>
      <c r="B87" s="51"/>
      <c r="C87" s="61" t="str">
        <f t="shared" si="3"/>
        <v>27,300</v>
      </c>
      <c r="D87" s="100">
        <f t="shared" si="4"/>
        <v>-1.6676872095955031E-2</v>
      </c>
      <c r="E87" s="101">
        <f t="shared" si="5"/>
        <v>-1.6676872095955031E-2</v>
      </c>
      <c r="F87" s="100">
        <f t="shared" si="6"/>
        <v>-4.1163248103399885E-2</v>
      </c>
      <c r="G87" s="101">
        <f t="shared" si="7"/>
        <v>-4.1163248103399885E-2</v>
      </c>
      <c r="H87" s="61"/>
      <c r="I87" s="61"/>
      <c r="J87" s="142" t="str">
        <f>'State data for spotlight'!J5</f>
        <v>2,078,086</v>
      </c>
      <c r="K87" s="142"/>
      <c r="L87" s="100">
        <f>'State data for spotlight'!L5</f>
        <v>-9.7722570444783718E-3</v>
      </c>
      <c r="M87" s="101">
        <f>'State data for spotlight'!L5</f>
        <v>-9.7722570444783718E-3</v>
      </c>
      <c r="N87" s="100">
        <f>'State data for spotlight'!N5</f>
        <v>6.0267974446456485E-2</v>
      </c>
      <c r="O87" s="101">
        <f>'State data for spotlight'!N5</f>
        <v>6.0267974446456485E-2</v>
      </c>
      <c r="S87" s="119" t="s">
        <v>199</v>
      </c>
      <c r="T87" s="119"/>
      <c r="U87" s="116"/>
      <c r="V87" s="116">
        <v>410</v>
      </c>
      <c r="W87" s="116">
        <v>397</v>
      </c>
      <c r="X87" s="116">
        <v>362</v>
      </c>
      <c r="Y87" s="116">
        <v>353</v>
      </c>
      <c r="Z87" s="116">
        <v>358</v>
      </c>
    </row>
    <row r="88" spans="1:30" ht="15" customHeight="1" x14ac:dyDescent="0.25">
      <c r="A88" s="102" t="s">
        <v>5</v>
      </c>
      <c r="B88" s="51"/>
      <c r="C88" s="61" t="str">
        <f t="shared" si="3"/>
        <v>20,884</v>
      </c>
      <c r="D88" s="100">
        <f t="shared" si="4"/>
        <v>9.5716909987431098E-3</v>
      </c>
      <c r="E88" s="101">
        <f t="shared" si="5"/>
        <v>9.5716909987431098E-3</v>
      </c>
      <c r="F88" s="100">
        <f t="shared" si="6"/>
        <v>3.095226341511581E-2</v>
      </c>
      <c r="G88" s="101">
        <f t="shared" si="7"/>
        <v>3.095226341511581E-2</v>
      </c>
      <c r="H88" s="61"/>
      <c r="I88" s="61"/>
      <c r="J88" s="142" t="str">
        <f>'State data for spotlight'!J6</f>
        <v>1,965,825</v>
      </c>
      <c r="K88" s="142"/>
      <c r="L88" s="100">
        <f>'State data for spotlight'!L6</f>
        <v>-8.0765919120229235E-4</v>
      </c>
      <c r="M88" s="101">
        <f>'State data for spotlight'!L6</f>
        <v>-8.0765919120229235E-4</v>
      </c>
      <c r="N88" s="100">
        <f>'State data for spotlight'!N6</f>
        <v>0.10099473592536312</v>
      </c>
      <c r="O88" s="101">
        <f>'State data for spotlight'!N6</f>
        <v>0.10099473592536312</v>
      </c>
      <c r="S88" s="119" t="s">
        <v>200</v>
      </c>
      <c r="T88" s="119"/>
      <c r="U88" s="116"/>
      <c r="V88" s="116">
        <v>473</v>
      </c>
      <c r="W88" s="116">
        <v>513</v>
      </c>
      <c r="X88" s="116">
        <v>556</v>
      </c>
      <c r="Y88" s="116">
        <v>558</v>
      </c>
      <c r="Z88" s="116">
        <v>587</v>
      </c>
    </row>
    <row r="89" spans="1:30" ht="15" customHeight="1" x14ac:dyDescent="0.25">
      <c r="A89" s="51" t="s">
        <v>6</v>
      </c>
      <c r="B89" s="51"/>
      <c r="C89" s="61" t="str">
        <f t="shared" si="3"/>
        <v>34,104</v>
      </c>
      <c r="D89" s="100">
        <f t="shared" si="4"/>
        <v>2.6085386767758845E-2</v>
      </c>
      <c r="E89" s="101">
        <f t="shared" si="5"/>
        <v>2.6085386767758845E-2</v>
      </c>
      <c r="F89" s="100">
        <f t="shared" si="6"/>
        <v>-1.0215927559786397E-2</v>
      </c>
      <c r="G89" s="101">
        <f t="shared" si="7"/>
        <v>-1.0215927559786397E-2</v>
      </c>
      <c r="H89" s="61"/>
      <c r="I89" s="61"/>
      <c r="J89" s="142" t="str">
        <f>'State data for spotlight'!J7</f>
        <v>2,876,116</v>
      </c>
      <c r="K89" s="142"/>
      <c r="L89" s="100">
        <f>'State data for spotlight'!L7</f>
        <v>1.3469152455414024E-2</v>
      </c>
      <c r="M89" s="101">
        <f>'State data for spotlight'!L7</f>
        <v>1.3469152455414024E-2</v>
      </c>
      <c r="N89" s="100">
        <f>'State data for spotlight'!N7</f>
        <v>8.3508134271230716E-2</v>
      </c>
      <c r="O89" s="101">
        <f>'State data for spotlight'!N7</f>
        <v>8.3508134271230716E-2</v>
      </c>
      <c r="S89" s="119" t="s">
        <v>201</v>
      </c>
      <c r="T89" s="119"/>
      <c r="U89" s="116"/>
      <c r="V89" s="116">
        <v>2461</v>
      </c>
      <c r="W89" s="116">
        <v>2373</v>
      </c>
      <c r="X89" s="116">
        <v>2446</v>
      </c>
      <c r="Y89" s="116">
        <v>2514</v>
      </c>
      <c r="Z89" s="116">
        <v>2600</v>
      </c>
    </row>
    <row r="90" spans="1:30" ht="15" customHeight="1" x14ac:dyDescent="0.25">
      <c r="A90" s="51" t="s">
        <v>100</v>
      </c>
      <c r="B90" s="51"/>
      <c r="C90" s="61" t="str">
        <f t="shared" si="3"/>
        <v>$54,073</v>
      </c>
      <c r="D90" s="100">
        <f t="shared" si="4"/>
        <v>2.7379296219353755E-2</v>
      </c>
      <c r="E90" s="101">
        <f t="shared" si="5"/>
        <v>2.7379296219353755E-2</v>
      </c>
      <c r="F90" s="100">
        <f t="shared" si="6"/>
        <v>-2.8979016458207996E-2</v>
      </c>
      <c r="G90" s="101">
        <f t="shared" si="7"/>
        <v>-2.8979016458207996E-2</v>
      </c>
      <c r="H90" s="61"/>
      <c r="I90" s="61"/>
      <c r="J90" s="61"/>
      <c r="K90" s="61" t="str">
        <f>'State data for spotlight'!J8</f>
        <v>$45,226</v>
      </c>
      <c r="L90" s="100">
        <f>'State data for spotlight'!L8</f>
        <v>1.6409018426646327E-3</v>
      </c>
      <c r="M90" s="101">
        <f>'State data for spotlight'!L8</f>
        <v>1.6409018426646327E-3</v>
      </c>
      <c r="N90" s="100">
        <f>'State data for spotlight'!N8</f>
        <v>6.7653739613496189E-2</v>
      </c>
      <c r="O90" s="101">
        <f>'State data for spotlight'!N8</f>
        <v>6.7653739613496189E-2</v>
      </c>
      <c r="S90" s="119" t="s">
        <v>59</v>
      </c>
      <c r="T90" s="119"/>
      <c r="U90" s="116"/>
      <c r="V90" s="116">
        <v>3267</v>
      </c>
      <c r="W90" s="116">
        <v>3098</v>
      </c>
      <c r="X90" s="116">
        <v>3352</v>
      </c>
      <c r="Y90" s="116">
        <v>3253</v>
      </c>
      <c r="Z90" s="116">
        <v>3292</v>
      </c>
    </row>
    <row r="91" spans="1:30" ht="15" customHeight="1" x14ac:dyDescent="0.25">
      <c r="A91" s="51" t="s">
        <v>7</v>
      </c>
      <c r="B91" s="51"/>
      <c r="C91" s="61" t="str">
        <f t="shared" si="3"/>
        <v>$2,417.6 mil</v>
      </c>
      <c r="D91" s="100">
        <f t="shared" si="4"/>
        <v>4.4800628714749102E-2</v>
      </c>
      <c r="E91" s="101">
        <f t="shared" si="5"/>
        <v>4.4800628714749102E-2</v>
      </c>
      <c r="F91" s="100">
        <f t="shared" si="6"/>
        <v>-8.3219576388143812E-2</v>
      </c>
      <c r="G91" s="101">
        <f t="shared" si="7"/>
        <v>-8.3219576388143812E-2</v>
      </c>
      <c r="H91" s="61"/>
      <c r="I91" s="61"/>
      <c r="J91" s="61"/>
      <c r="K91" s="61" t="str">
        <f>'State data for spotlight'!J9</f>
        <v>$174.8 bil</v>
      </c>
      <c r="L91" s="100">
        <f>'State data for spotlight'!L9</f>
        <v>4.1540468779463158E-2</v>
      </c>
      <c r="M91" s="101">
        <f>'State data for spotlight'!L9</f>
        <v>4.1540468779463158E-2</v>
      </c>
      <c r="N91" s="100">
        <f>'State data for spotlight'!N9</f>
        <v>0.18082674757676354</v>
      </c>
      <c r="O91" s="101">
        <f>'State data for spotlight'!N9</f>
        <v>0.18082674757676354</v>
      </c>
      <c r="S91" s="122" t="s">
        <v>54</v>
      </c>
      <c r="T91" s="122"/>
      <c r="U91" s="116"/>
      <c r="V91" s="116">
        <v>19585</v>
      </c>
      <c r="W91" s="116">
        <v>18550</v>
      </c>
      <c r="X91" s="116">
        <v>18673</v>
      </c>
      <c r="Y91" s="116">
        <v>18420</v>
      </c>
      <c r="Z91" s="116">
        <v>18850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203</v>
      </c>
      <c r="S93" s="119" t="s">
        <v>57</v>
      </c>
      <c r="T93" s="119"/>
      <c r="U93" s="116"/>
      <c r="V93" s="116">
        <v>967</v>
      </c>
      <c r="W93" s="116">
        <v>981</v>
      </c>
      <c r="X93" s="116">
        <v>1010</v>
      </c>
      <c r="Y93" s="116">
        <v>1034</v>
      </c>
      <c r="Z93" s="116">
        <v>1045</v>
      </c>
    </row>
    <row r="94" spans="1:30" ht="15" customHeight="1" x14ac:dyDescent="0.25">
      <c r="A94" s="60" t="s">
        <v>204</v>
      </c>
      <c r="S94" s="119" t="s">
        <v>58</v>
      </c>
      <c r="T94" s="119"/>
      <c r="U94" s="116"/>
      <c r="V94" s="116">
        <v>2263</v>
      </c>
      <c r="W94" s="116">
        <v>2240</v>
      </c>
      <c r="X94" s="116">
        <v>2285</v>
      </c>
      <c r="Y94" s="116">
        <v>2386</v>
      </c>
      <c r="Z94" s="116">
        <v>2480</v>
      </c>
    </row>
    <row r="95" spans="1:30" ht="15" customHeight="1" x14ac:dyDescent="0.25">
      <c r="A95" s="138" t="s">
        <v>287</v>
      </c>
      <c r="S95" s="119" t="s">
        <v>197</v>
      </c>
      <c r="T95" s="119"/>
      <c r="U95" s="116"/>
      <c r="V95" s="116">
        <v>608</v>
      </c>
      <c r="W95" s="116">
        <v>591</v>
      </c>
      <c r="X95" s="116">
        <v>624</v>
      </c>
      <c r="Y95" s="116">
        <v>660</v>
      </c>
      <c r="Z95" s="116">
        <v>736</v>
      </c>
    </row>
    <row r="96" spans="1:30" ht="15" customHeight="1" x14ac:dyDescent="0.25">
      <c r="A96" s="19" t="s">
        <v>278</v>
      </c>
      <c r="S96" s="119" t="s">
        <v>198</v>
      </c>
      <c r="T96" s="119"/>
      <c r="U96" s="116"/>
      <c r="V96" s="116">
        <v>1958</v>
      </c>
      <c r="W96" s="116">
        <v>2121</v>
      </c>
      <c r="X96" s="116">
        <v>2288</v>
      </c>
      <c r="Y96" s="116">
        <v>2390</v>
      </c>
      <c r="Z96" s="116">
        <v>2517</v>
      </c>
    </row>
    <row r="97" spans="1:32" ht="15" customHeight="1" x14ac:dyDescent="0.25">
      <c r="S97" s="119" t="s">
        <v>199</v>
      </c>
      <c r="T97" s="119"/>
      <c r="U97" s="116"/>
      <c r="V97" s="116">
        <v>2590</v>
      </c>
      <c r="W97" s="116">
        <v>2552</v>
      </c>
      <c r="X97" s="116">
        <v>2513</v>
      </c>
      <c r="Y97" s="116">
        <v>2530</v>
      </c>
      <c r="Z97" s="116">
        <v>2456</v>
      </c>
    </row>
    <row r="98" spans="1:32" ht="15" customHeight="1" x14ac:dyDescent="0.25">
      <c r="S98" s="119" t="s">
        <v>200</v>
      </c>
      <c r="T98" s="119"/>
      <c r="U98" s="116"/>
      <c r="V98" s="116">
        <v>1768</v>
      </c>
      <c r="W98" s="116">
        <v>1713</v>
      </c>
      <c r="X98" s="116">
        <v>1739</v>
      </c>
      <c r="Y98" s="116">
        <v>1770</v>
      </c>
      <c r="Z98" s="116">
        <v>1806</v>
      </c>
    </row>
    <row r="99" spans="1:32" ht="15" customHeight="1" x14ac:dyDescent="0.25">
      <c r="S99" s="119" t="s">
        <v>201</v>
      </c>
      <c r="T99" s="119"/>
      <c r="U99" s="116"/>
      <c r="V99" s="116">
        <v>335</v>
      </c>
      <c r="W99" s="116">
        <v>290</v>
      </c>
      <c r="X99" s="116">
        <v>342</v>
      </c>
      <c r="Y99" s="116">
        <v>397</v>
      </c>
      <c r="Z99" s="116">
        <v>412</v>
      </c>
    </row>
    <row r="100" spans="1:32" ht="15" customHeight="1" x14ac:dyDescent="0.25">
      <c r="S100" s="119" t="s">
        <v>59</v>
      </c>
      <c r="T100" s="119"/>
      <c r="U100" s="116"/>
      <c r="V100" s="116">
        <v>1367</v>
      </c>
      <c r="W100" s="116">
        <v>1295</v>
      </c>
      <c r="X100" s="116">
        <v>1363</v>
      </c>
      <c r="Y100" s="116">
        <v>1377</v>
      </c>
      <c r="Z100" s="116">
        <v>1455</v>
      </c>
    </row>
    <row r="101" spans="1:32" x14ac:dyDescent="0.25">
      <c r="A101" s="20"/>
      <c r="S101" s="122" t="s">
        <v>54</v>
      </c>
      <c r="T101" s="122"/>
      <c r="U101" s="116"/>
      <c r="V101" s="116">
        <v>14871</v>
      </c>
      <c r="W101" s="116">
        <v>14325</v>
      </c>
      <c r="X101" s="116">
        <v>14487</v>
      </c>
      <c r="Y101" s="116">
        <v>14815</v>
      </c>
      <c r="Z101" s="116">
        <v>15250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205</v>
      </c>
      <c r="Z103" s="110" t="s">
        <v>282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37186</v>
      </c>
      <c r="W104" s="116">
        <v>38699</v>
      </c>
      <c r="X104" s="116">
        <v>39352</v>
      </c>
      <c r="Y104" s="116">
        <v>38068</v>
      </c>
      <c r="Z104" s="116">
        <v>38104</v>
      </c>
      <c r="AB104" s="113" t="str">
        <f>TEXT(Z104,"###,###")</f>
        <v>38,104</v>
      </c>
      <c r="AD104" s="134">
        <f>Z104/($Z$4)*100</f>
        <v>79.093324476917971</v>
      </c>
      <c r="AF104" s="113"/>
    </row>
    <row r="105" spans="1:32" x14ac:dyDescent="0.25">
      <c r="S105" s="119" t="s">
        <v>18</v>
      </c>
      <c r="T105" s="119"/>
      <c r="U105" s="116"/>
      <c r="V105" s="116">
        <v>7631</v>
      </c>
      <c r="W105" s="116">
        <v>6949</v>
      </c>
      <c r="X105" s="116">
        <v>6774</v>
      </c>
      <c r="Y105" s="116">
        <v>7309</v>
      </c>
      <c r="Z105" s="116">
        <v>7177</v>
      </c>
      <c r="AB105" s="113" t="str">
        <f>TEXT(Z105,"###,###")</f>
        <v>7,177</v>
      </c>
      <c r="AD105" s="134">
        <f>Z105/($Z$4)*100</f>
        <v>14.897459315841912</v>
      </c>
      <c r="AF105" s="113"/>
    </row>
    <row r="106" spans="1:32" x14ac:dyDescent="0.25">
      <c r="S106" s="122" t="s">
        <v>54</v>
      </c>
      <c r="T106" s="122"/>
      <c r="U106" s="124"/>
      <c r="V106" s="124">
        <v>44817</v>
      </c>
      <c r="W106" s="124">
        <v>45648</v>
      </c>
      <c r="X106" s="124">
        <v>46126</v>
      </c>
      <c r="Y106" s="124">
        <v>45377</v>
      </c>
      <c r="Z106" s="124">
        <v>45281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5005</v>
      </c>
      <c r="W108" s="116">
        <v>5353</v>
      </c>
      <c r="X108" s="116">
        <v>5868</v>
      </c>
      <c r="Y108" s="116">
        <v>5066</v>
      </c>
      <c r="Z108" s="116">
        <v>5854</v>
      </c>
      <c r="AB108" s="113" t="str">
        <f>TEXT(Z108,"###,###")</f>
        <v>5,854</v>
      </c>
      <c r="AD108" s="134">
        <f>Z108/($Z$4)*100</f>
        <v>12.15127864496845</v>
      </c>
      <c r="AF108" s="113"/>
    </row>
    <row r="109" spans="1:32" x14ac:dyDescent="0.25">
      <c r="S109" s="119" t="s">
        <v>21</v>
      </c>
      <c r="T109" s="119"/>
      <c r="U109" s="116"/>
      <c r="V109" s="116">
        <v>6249</v>
      </c>
      <c r="W109" s="116">
        <v>6672</v>
      </c>
      <c r="X109" s="116">
        <v>6294</v>
      </c>
      <c r="Y109" s="116">
        <v>6499</v>
      </c>
      <c r="Z109" s="116">
        <v>6425</v>
      </c>
      <c r="AB109" s="113" t="str">
        <f>TEXT(Z109,"###,###")</f>
        <v>6,425</v>
      </c>
      <c r="AD109" s="134">
        <f>Z109/($Z$4)*100</f>
        <v>13.336516107605448</v>
      </c>
      <c r="AF109" s="113"/>
    </row>
    <row r="110" spans="1:32" x14ac:dyDescent="0.25">
      <c r="S110" s="119" t="s">
        <v>22</v>
      </c>
      <c r="T110" s="119"/>
      <c r="U110" s="116"/>
      <c r="V110" s="116">
        <v>9368</v>
      </c>
      <c r="W110" s="116">
        <v>9901</v>
      </c>
      <c r="X110" s="116">
        <v>10605</v>
      </c>
      <c r="Y110" s="116">
        <v>10559</v>
      </c>
      <c r="Z110" s="116">
        <v>9813</v>
      </c>
      <c r="AB110" s="113" t="str">
        <f>TEXT(Z110,"###,###")</f>
        <v>9,813</v>
      </c>
      <c r="AD110" s="134">
        <f>Z110/($Z$4)*100</f>
        <v>20.369063434075059</v>
      </c>
      <c r="AF110" s="113"/>
    </row>
    <row r="111" spans="1:32" x14ac:dyDescent="0.25">
      <c r="S111" s="119" t="s">
        <v>23</v>
      </c>
      <c r="T111" s="119"/>
      <c r="U111" s="116"/>
      <c r="V111" s="116">
        <v>24191</v>
      </c>
      <c r="W111" s="116">
        <v>23722</v>
      </c>
      <c r="X111" s="116">
        <v>23358</v>
      </c>
      <c r="Y111" s="116">
        <v>23260</v>
      </c>
      <c r="Z111" s="116">
        <v>23060</v>
      </c>
      <c r="AB111" s="113" t="str">
        <f>TEXT(Z111,"###,###")</f>
        <v>23,060</v>
      </c>
      <c r="AD111" s="134">
        <f>Z111/($Z$4)*100</f>
        <v>47.866157422783132</v>
      </c>
      <c r="AF111" s="113"/>
    </row>
    <row r="112" spans="1:32" x14ac:dyDescent="0.25">
      <c r="S112" s="122" t="s">
        <v>54</v>
      </c>
      <c r="T112" s="122"/>
      <c r="U112" s="116"/>
      <c r="V112" s="116">
        <v>48729</v>
      </c>
      <c r="W112" s="116">
        <v>48902</v>
      </c>
      <c r="X112" s="116">
        <v>49326</v>
      </c>
      <c r="Y112" s="116">
        <v>48448</v>
      </c>
      <c r="Z112" s="116">
        <v>48177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38.130000000000003</v>
      </c>
      <c r="W118" s="135">
        <v>40.76</v>
      </c>
      <c r="X118" s="135">
        <v>40.9</v>
      </c>
      <c r="Y118" s="135">
        <v>41.03</v>
      </c>
      <c r="Z118" s="135">
        <v>41.28</v>
      </c>
      <c r="AB118" s="113" t="str">
        <f>TEXT(Z118,"##.0")</f>
        <v>41.3</v>
      </c>
    </row>
    <row r="120" spans="19:32" x14ac:dyDescent="0.25">
      <c r="S120" s="105" t="s">
        <v>102</v>
      </c>
      <c r="T120" s="116"/>
      <c r="U120" s="116"/>
      <c r="V120" s="116">
        <v>30491</v>
      </c>
      <c r="W120" s="116">
        <v>28929</v>
      </c>
      <c r="X120" s="116">
        <v>29301</v>
      </c>
      <c r="Y120" s="116">
        <v>29370</v>
      </c>
      <c r="Z120" s="116">
        <v>30096</v>
      </c>
      <c r="AB120" s="113" t="str">
        <f>TEXT(Z120,"###,###")</f>
        <v>30,096</v>
      </c>
    </row>
    <row r="121" spans="19:32" x14ac:dyDescent="0.25">
      <c r="S121" s="105" t="s">
        <v>103</v>
      </c>
      <c r="T121" s="116"/>
      <c r="U121" s="116"/>
      <c r="V121" s="116">
        <v>1803</v>
      </c>
      <c r="W121" s="116">
        <v>1780</v>
      </c>
      <c r="X121" s="116">
        <v>1877</v>
      </c>
      <c r="Y121" s="116">
        <v>1886</v>
      </c>
      <c r="Z121" s="116">
        <v>1997</v>
      </c>
      <c r="AB121" s="113" t="str">
        <f>TEXT(Z121,"###,###")</f>
        <v>1,997</v>
      </c>
    </row>
    <row r="122" spans="19:32" x14ac:dyDescent="0.25">
      <c r="S122" s="105" t="s">
        <v>104</v>
      </c>
      <c r="T122" s="116"/>
      <c r="U122" s="116"/>
      <c r="V122" s="116">
        <v>2164</v>
      </c>
      <c r="W122" s="116">
        <v>2166</v>
      </c>
      <c r="X122" s="116">
        <v>1981</v>
      </c>
      <c r="Y122" s="116">
        <v>1985</v>
      </c>
      <c r="Z122" s="116">
        <v>2011</v>
      </c>
      <c r="AB122" s="113" t="str">
        <f>TEXT(Z122,"###,###")</f>
        <v>2,011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32655</v>
      </c>
      <c r="W124" s="116">
        <v>31095</v>
      </c>
      <c r="X124" s="116">
        <v>31282</v>
      </c>
      <c r="Y124" s="116">
        <v>31355</v>
      </c>
      <c r="Z124" s="116">
        <v>32107</v>
      </c>
      <c r="AB124" s="113" t="str">
        <f>TEXT(Z124,"###,###")</f>
        <v>32,107</v>
      </c>
      <c r="AD124" s="131">
        <f>Z124/$Z$7*100</f>
        <v>94.144381890687313</v>
      </c>
    </row>
    <row r="125" spans="19:32" x14ac:dyDescent="0.25">
      <c r="S125" s="105" t="s">
        <v>106</v>
      </c>
      <c r="T125" s="116"/>
      <c r="U125" s="116"/>
      <c r="V125" s="116">
        <v>3967</v>
      </c>
      <c r="W125" s="116">
        <v>3946</v>
      </c>
      <c r="X125" s="116">
        <v>3858</v>
      </c>
      <c r="Y125" s="116">
        <v>3871</v>
      </c>
      <c r="Z125" s="116">
        <v>4008</v>
      </c>
      <c r="AB125" s="113" t="str">
        <f>TEXT(Z125,"###,###")</f>
        <v>4,008</v>
      </c>
      <c r="AD125" s="131">
        <f>Z125/$Z$7*100</f>
        <v>11.752287121745249</v>
      </c>
    </row>
    <row r="127" spans="19:32" x14ac:dyDescent="0.25">
      <c r="S127" s="105" t="s">
        <v>107</v>
      </c>
      <c r="T127" s="116"/>
      <c r="U127" s="116"/>
      <c r="V127" s="116">
        <v>19585</v>
      </c>
      <c r="W127" s="116">
        <v>18550</v>
      </c>
      <c r="X127" s="116">
        <v>18673</v>
      </c>
      <c r="Y127" s="116">
        <v>18421</v>
      </c>
      <c r="Z127" s="116">
        <v>18851</v>
      </c>
      <c r="AB127" s="113" t="str">
        <f>TEXT(Z127,"###,###")</f>
        <v>18,851</v>
      </c>
      <c r="AD127" s="131">
        <f>Z127/$Z$7*100</f>
        <v>55.27504105090312</v>
      </c>
    </row>
    <row r="128" spans="19:32" x14ac:dyDescent="0.25">
      <c r="S128" s="105" t="s">
        <v>108</v>
      </c>
      <c r="T128" s="116"/>
      <c r="U128" s="116"/>
      <c r="V128" s="116">
        <v>14871</v>
      </c>
      <c r="W128" s="116">
        <v>14325</v>
      </c>
      <c r="X128" s="116">
        <v>14487</v>
      </c>
      <c r="Y128" s="116">
        <v>14817</v>
      </c>
      <c r="Z128" s="116">
        <v>15256</v>
      </c>
      <c r="AB128" s="113" t="str">
        <f>TEXT(Z128,"###,###")</f>
        <v>15,256</v>
      </c>
      <c r="AD128" s="131">
        <f>Z128/$Z$7*100</f>
        <v>44.733755571193996</v>
      </c>
    </row>
    <row r="130" spans="19:20" x14ac:dyDescent="0.25">
      <c r="S130" s="105" t="s">
        <v>283</v>
      </c>
      <c r="T130" s="131">
        <v>88.247712878254745</v>
      </c>
    </row>
    <row r="131" spans="19:20" x14ac:dyDescent="0.25">
      <c r="S131" s="105" t="s">
        <v>284</v>
      </c>
      <c r="T131" s="131">
        <v>5.8556181093126911</v>
      </c>
    </row>
    <row r="132" spans="19:20" x14ac:dyDescent="0.25">
      <c r="S132" s="105" t="s">
        <v>285</v>
      </c>
      <c r="T132" s="131">
        <v>5.8966690124325591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B00A070C-0E95-48C8-9219-E4EE96D3EEE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F06A6B3F-3725-4F9A-9AFB-C50E7382D91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35B54C90-BA55-4F7F-9F4F-F91B2CABB75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031A6AC4-8F25-4EF4-BE8F-FEF09620130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CBB5D8-9098-49CA-9CFF-ED20D48B3775}">
  <sheetPr codeName="Sheet66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110</v>
      </c>
      <c r="T1" s="103"/>
      <c r="U1" s="103"/>
      <c r="V1" s="103"/>
      <c r="W1" s="103"/>
      <c r="X1" s="103"/>
      <c r="Y1" s="104" t="s">
        <v>207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205</v>
      </c>
      <c r="Z2" s="107" t="s">
        <v>282</v>
      </c>
      <c r="AB2" s="143" t="str">
        <f>$Z$2</f>
        <v>2019-20</v>
      </c>
      <c r="AC2" s="143"/>
      <c r="AD2" s="143"/>
      <c r="AE2" s="143"/>
      <c r="AF2" s="143"/>
    </row>
    <row r="3" spans="1:32" ht="15" customHeight="1" x14ac:dyDescent="0.25">
      <c r="A3" s="64" t="s">
        <v>281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110</v>
      </c>
      <c r="Y3" s="109" t="s">
        <v>207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9.2 Balonne, Queensland,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3395</v>
      </c>
      <c r="W4" s="112">
        <v>3680</v>
      </c>
      <c r="X4" s="112">
        <v>4511</v>
      </c>
      <c r="Y4" s="112">
        <v>3694</v>
      </c>
      <c r="Z4" s="112">
        <v>4016</v>
      </c>
      <c r="AB4" s="113" t="str">
        <f>TEXT(Z4,"###,###")</f>
        <v>4,016</v>
      </c>
      <c r="AD4" s="114">
        <f>Z4/Y4-1</f>
        <v>8.7168381158635677E-2</v>
      </c>
      <c r="AF4" s="114">
        <f>Z4/V4-1</f>
        <v>0.18291605301914582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1773</v>
      </c>
      <c r="W5" s="112">
        <v>1960</v>
      </c>
      <c r="X5" s="112">
        <v>2437</v>
      </c>
      <c r="Y5" s="112">
        <v>1918</v>
      </c>
      <c r="Z5" s="112">
        <v>2057</v>
      </c>
      <c r="AB5" s="113" t="str">
        <f>TEXT(Z5,"###,###")</f>
        <v>2,057</v>
      </c>
      <c r="AD5" s="114">
        <f t="shared" ref="AD5:AD9" si="0">Z5/Y5-1</f>
        <v>7.2471324296141892E-2</v>
      </c>
      <c r="AF5" s="114">
        <f t="shared" ref="AF5:AF9" si="1">Z5/V5-1</f>
        <v>0.16018048505358151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1614</v>
      </c>
      <c r="W6" s="112">
        <v>1720</v>
      </c>
      <c r="X6" s="112">
        <v>2074</v>
      </c>
      <c r="Y6" s="112">
        <v>1775</v>
      </c>
      <c r="Z6" s="112">
        <v>1962</v>
      </c>
      <c r="AB6" s="113" t="str">
        <f>TEXT(Z6,"###,###")</f>
        <v>1,962</v>
      </c>
      <c r="AD6" s="114">
        <f t="shared" si="0"/>
        <v>0.10535211267605638</v>
      </c>
      <c r="AF6" s="114">
        <f t="shared" si="1"/>
        <v>0.21561338289962828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2208</v>
      </c>
      <c r="W7" s="112">
        <v>2308</v>
      </c>
      <c r="X7" s="112">
        <v>2892</v>
      </c>
      <c r="Y7" s="112">
        <v>2436</v>
      </c>
      <c r="Z7" s="112">
        <v>2665</v>
      </c>
      <c r="AB7" s="113" t="str">
        <f>TEXT(Z7,"###,###")</f>
        <v>2,665</v>
      </c>
      <c r="AD7" s="114">
        <f t="shared" si="0"/>
        <v>9.4006568144499258E-2</v>
      </c>
      <c r="AF7" s="114">
        <f t="shared" si="1"/>
        <v>0.20697463768115942</v>
      </c>
    </row>
    <row r="8" spans="1:32" ht="17.25" customHeight="1" x14ac:dyDescent="0.25">
      <c r="A8" s="68" t="s">
        <v>13</v>
      </c>
      <c r="B8" s="69"/>
      <c r="C8" s="31"/>
      <c r="D8" s="70" t="str">
        <f>AB4</f>
        <v>4,016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2,665</v>
      </c>
      <c r="P8" s="71"/>
      <c r="S8" s="111" t="s">
        <v>86</v>
      </c>
      <c r="T8" s="112"/>
      <c r="U8" s="112"/>
      <c r="V8" s="112">
        <v>32116.5</v>
      </c>
      <c r="W8" s="112">
        <v>33276</v>
      </c>
      <c r="X8" s="112">
        <v>32010.53</v>
      </c>
      <c r="Y8" s="112">
        <v>36389.199999999997</v>
      </c>
      <c r="Z8" s="112">
        <v>36295.33</v>
      </c>
      <c r="AB8" s="113" t="str">
        <f>TEXT(Z8,"$###,###")</f>
        <v>$36,295</v>
      </c>
      <c r="AD8" s="114">
        <f t="shared" si="0"/>
        <v>-2.5796115330921632E-3</v>
      </c>
      <c r="AF8" s="114">
        <f t="shared" si="1"/>
        <v>0.13011473853003919</v>
      </c>
    </row>
    <row r="9" spans="1:32" x14ac:dyDescent="0.25">
      <c r="A9" s="32" t="s">
        <v>15</v>
      </c>
      <c r="B9" s="75"/>
      <c r="C9" s="76"/>
      <c r="D9" s="77">
        <f>AD104</f>
        <v>68.251992031872504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52.457786116322701</v>
      </c>
      <c r="P9" s="78" t="s">
        <v>87</v>
      </c>
      <c r="S9" s="111" t="s">
        <v>7</v>
      </c>
      <c r="T9" s="112"/>
      <c r="U9" s="112"/>
      <c r="V9" s="112">
        <v>99033067</v>
      </c>
      <c r="W9" s="112">
        <v>110920817</v>
      </c>
      <c r="X9" s="112">
        <v>115930926</v>
      </c>
      <c r="Y9" s="112">
        <v>100979768</v>
      </c>
      <c r="Z9" s="112">
        <v>92692944</v>
      </c>
      <c r="AB9" s="113" t="str">
        <f>TEXT(Z9/1000000,"$#,###.0")&amp;" mil"</f>
        <v>$92.7 mil</v>
      </c>
      <c r="AD9" s="114">
        <f t="shared" si="0"/>
        <v>-8.2064201217020072E-2</v>
      </c>
      <c r="AF9" s="114">
        <f t="shared" si="1"/>
        <v>-6.4020263050118431E-2</v>
      </c>
    </row>
    <row r="10" spans="1:32" x14ac:dyDescent="0.25">
      <c r="A10" s="32" t="s">
        <v>18</v>
      </c>
      <c r="B10" s="75"/>
      <c r="C10" s="76"/>
      <c r="D10" s="77">
        <f>AD105</f>
        <v>16.135458167330675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47.579737335834899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71.632270168855541</v>
      </c>
      <c r="P11" s="78" t="s">
        <v>87</v>
      </c>
      <c r="S11" s="111" t="s">
        <v>30</v>
      </c>
      <c r="T11" s="116"/>
      <c r="U11" s="116"/>
      <c r="V11" s="116">
        <v>2822</v>
      </c>
      <c r="W11" s="116">
        <v>3100</v>
      </c>
      <c r="X11" s="116">
        <v>3664</v>
      </c>
      <c r="Y11" s="116">
        <v>3069</v>
      </c>
      <c r="Z11" s="116">
        <v>3260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15.0093808630394</v>
      </c>
      <c r="P12" s="78" t="s">
        <v>87</v>
      </c>
      <c r="S12" s="111" t="s">
        <v>31</v>
      </c>
      <c r="T12" s="116"/>
      <c r="U12" s="116"/>
      <c r="V12" s="116">
        <v>565</v>
      </c>
      <c r="W12" s="116">
        <v>580</v>
      </c>
      <c r="X12" s="116">
        <v>844</v>
      </c>
      <c r="Y12" s="116">
        <v>624</v>
      </c>
      <c r="Z12" s="116">
        <v>757</v>
      </c>
    </row>
    <row r="13" spans="1:32" ht="15" customHeight="1" x14ac:dyDescent="0.25">
      <c r="A13" s="32" t="s">
        <v>20</v>
      </c>
      <c r="B13" s="76"/>
      <c r="C13" s="76"/>
      <c r="D13" s="77">
        <f>AD108</f>
        <v>21.339641434262948</v>
      </c>
      <c r="E13" s="78" t="s">
        <v>87</v>
      </c>
      <c r="F13" s="26"/>
      <c r="G13" s="144" t="s">
        <v>286</v>
      </c>
      <c r="H13" s="145"/>
      <c r="I13" s="145"/>
      <c r="J13" s="145"/>
      <c r="K13" s="145"/>
      <c r="L13" s="145"/>
      <c r="M13" s="85"/>
      <c r="N13" s="76"/>
      <c r="O13" s="77">
        <f>T132</f>
        <v>13.358348968105066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19.447211155378486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42.2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21.389442231075698</v>
      </c>
      <c r="E15" s="78" t="s">
        <v>87</v>
      </c>
      <c r="F15" s="26"/>
      <c r="G15" s="35" t="s">
        <v>279</v>
      </c>
      <c r="H15" s="76"/>
      <c r="I15" s="76"/>
      <c r="J15" s="76"/>
      <c r="K15" s="86"/>
      <c r="L15" s="76"/>
      <c r="M15" s="76"/>
      <c r="N15" s="76"/>
      <c r="O15" s="77">
        <f>AB38</f>
        <v>18.836772983114447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1007</v>
      </c>
      <c r="Z15" s="116">
        <v>1175</v>
      </c>
      <c r="AB15" s="121">
        <f t="shared" ref="AB15:AB34" si="2">IF(Z15="np",0,Z15/$Z$34)</f>
        <v>0.29243404678944751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21.91235059760956</v>
      </c>
      <c r="E16" s="89" t="s">
        <v>87</v>
      </c>
      <c r="F16" s="26"/>
      <c r="G16" s="90" t="s">
        <v>280</v>
      </c>
      <c r="H16" s="37"/>
      <c r="I16" s="37"/>
      <c r="J16" s="37"/>
      <c r="K16" s="38"/>
      <c r="L16" s="37"/>
      <c r="M16" s="37"/>
      <c r="N16" s="37"/>
      <c r="O16" s="88">
        <f>AB37</f>
        <v>81.163227016885557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15</v>
      </c>
      <c r="Z16" s="116">
        <v>18</v>
      </c>
      <c r="AB16" s="121">
        <f t="shared" si="2"/>
        <v>4.4798407167745144E-3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71</v>
      </c>
      <c r="Z17" s="116">
        <v>87</v>
      </c>
      <c r="AB17" s="121">
        <f t="shared" si="2"/>
        <v>2.1652563464410156E-2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31</v>
      </c>
      <c r="Z18" s="116">
        <v>22</v>
      </c>
      <c r="AB18" s="121">
        <f t="shared" si="2"/>
        <v>5.4753608760577405E-3</v>
      </c>
    </row>
    <row r="19" spans="1:28" x14ac:dyDescent="0.25">
      <c r="A19" s="67" t="str">
        <f>$S$1&amp;" ("&amp;$V$2&amp;" to "&amp;$Z$2&amp;")"</f>
        <v>Balonne (2015-16 to 2019-20)</v>
      </c>
      <c r="B19" s="67"/>
      <c r="C19" s="67"/>
      <c r="D19" s="67"/>
      <c r="E19" s="67"/>
      <c r="F19" s="67"/>
      <c r="G19" s="67" t="str">
        <f>$S$1&amp;" ("&amp;$V$2&amp;" to "&amp;$Z$2&amp;")"</f>
        <v>Balonne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197</v>
      </c>
      <c r="Z19" s="116">
        <v>201</v>
      </c>
      <c r="AB19" s="121">
        <f t="shared" si="2"/>
        <v>5.0024888003982082E-2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141</v>
      </c>
      <c r="Z20" s="116">
        <v>174</v>
      </c>
      <c r="AB20" s="121">
        <f t="shared" si="2"/>
        <v>4.3305126928820312E-2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228</v>
      </c>
      <c r="Z21" s="116">
        <v>219</v>
      </c>
      <c r="AB21" s="121">
        <f t="shared" si="2"/>
        <v>5.4504728720756596E-2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182</v>
      </c>
      <c r="Z22" s="116">
        <v>163</v>
      </c>
      <c r="AB22" s="121">
        <f t="shared" si="2"/>
        <v>4.0567446490791435E-2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95</v>
      </c>
      <c r="Z23" s="116">
        <v>104</v>
      </c>
      <c r="AB23" s="121">
        <f t="shared" si="2"/>
        <v>2.5883524141363863E-2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7</v>
      </c>
      <c r="Z24" s="116">
        <v>12</v>
      </c>
      <c r="AB24" s="121">
        <f t="shared" si="2"/>
        <v>2.9865604778496766E-3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73</v>
      </c>
      <c r="Z25" s="116">
        <v>81</v>
      </c>
      <c r="AB25" s="121">
        <f t="shared" si="2"/>
        <v>2.0159283225485315E-2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52</v>
      </c>
      <c r="Z26" s="116">
        <v>75</v>
      </c>
      <c r="AB26" s="121">
        <f t="shared" si="2"/>
        <v>1.8666002986560477E-2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86</v>
      </c>
      <c r="Z27" s="116">
        <v>98</v>
      </c>
      <c r="AB27" s="121">
        <f t="shared" si="2"/>
        <v>2.4390243902439025E-2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174</v>
      </c>
      <c r="Z28" s="116">
        <v>211</v>
      </c>
      <c r="AB28" s="121">
        <f t="shared" si="2"/>
        <v>5.2513688402190145E-2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208</v>
      </c>
      <c r="Z29" s="116">
        <v>177</v>
      </c>
      <c r="AB29" s="121">
        <f t="shared" si="2"/>
        <v>4.4051767048282731E-2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326</v>
      </c>
      <c r="Z30" s="116">
        <v>275</v>
      </c>
      <c r="AB30" s="121">
        <f t="shared" si="2"/>
        <v>6.8442010950721749E-2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311</v>
      </c>
      <c r="Z31" s="116">
        <v>351</v>
      </c>
      <c r="AB31" s="121">
        <f t="shared" si="2"/>
        <v>8.7356893977103042E-2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16</v>
      </c>
      <c r="Z32" s="116">
        <v>19</v>
      </c>
      <c r="AB32" s="121">
        <f t="shared" si="2"/>
        <v>4.7287207565953207E-3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123</v>
      </c>
      <c r="Z33" s="116">
        <v>113</v>
      </c>
      <c r="AB33" s="121">
        <f t="shared" si="2"/>
        <v>2.812344449975112E-2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3694</v>
      </c>
      <c r="Z34" s="124">
        <v>4018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2163</v>
      </c>
      <c r="AB37" s="136">
        <f>Z37/Z40*100</f>
        <v>81.163227016885557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502</v>
      </c>
      <c r="AB38" s="136">
        <f>Z38/Z40*100</f>
        <v>18.836772983114447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2665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0</v>
      </c>
      <c r="W44" s="116">
        <v>13</v>
      </c>
      <c r="X44" s="116">
        <v>18</v>
      </c>
      <c r="Y44" s="116">
        <v>13</v>
      </c>
      <c r="Z44" s="116">
        <v>11</v>
      </c>
    </row>
    <row r="45" spans="19:32" x14ac:dyDescent="0.25">
      <c r="S45" s="119" t="s">
        <v>38</v>
      </c>
      <c r="T45" s="119"/>
      <c r="U45" s="116"/>
      <c r="V45" s="116">
        <v>61</v>
      </c>
      <c r="W45" s="116">
        <v>53</v>
      </c>
      <c r="X45" s="116">
        <v>83</v>
      </c>
      <c r="Y45" s="116">
        <v>65</v>
      </c>
      <c r="Z45" s="116">
        <v>72</v>
      </c>
    </row>
    <row r="46" spans="19:32" x14ac:dyDescent="0.25">
      <c r="S46" s="119" t="s">
        <v>39</v>
      </c>
      <c r="T46" s="119"/>
      <c r="U46" s="116"/>
      <c r="V46" s="116">
        <v>133</v>
      </c>
      <c r="W46" s="116">
        <v>174</v>
      </c>
      <c r="X46" s="116">
        <v>188</v>
      </c>
      <c r="Y46" s="116">
        <v>121</v>
      </c>
      <c r="Z46" s="116">
        <v>167</v>
      </c>
    </row>
    <row r="47" spans="19:32" x14ac:dyDescent="0.25">
      <c r="S47" s="119" t="s">
        <v>40</v>
      </c>
      <c r="T47" s="119"/>
      <c r="U47" s="116"/>
      <c r="V47" s="116">
        <v>182</v>
      </c>
      <c r="W47" s="116">
        <v>235</v>
      </c>
      <c r="X47" s="116">
        <v>260</v>
      </c>
      <c r="Y47" s="116">
        <v>192</v>
      </c>
      <c r="Z47" s="116">
        <v>196</v>
      </c>
    </row>
    <row r="48" spans="19:32" x14ac:dyDescent="0.25">
      <c r="S48" s="119" t="s">
        <v>41</v>
      </c>
      <c r="T48" s="119"/>
      <c r="U48" s="116"/>
      <c r="V48" s="116">
        <v>200</v>
      </c>
      <c r="W48" s="116">
        <v>208</v>
      </c>
      <c r="X48" s="116">
        <v>328</v>
      </c>
      <c r="Y48" s="116">
        <v>259</v>
      </c>
      <c r="Z48" s="116">
        <v>253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169</v>
      </c>
      <c r="W49" s="116">
        <v>233</v>
      </c>
      <c r="X49" s="116">
        <v>245</v>
      </c>
      <c r="Y49" s="116">
        <v>227</v>
      </c>
      <c r="Z49" s="116">
        <v>182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Balonne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153</v>
      </c>
      <c r="W50" s="116">
        <v>142</v>
      </c>
      <c r="X50" s="116">
        <v>151</v>
      </c>
      <c r="Y50" s="116">
        <v>131</v>
      </c>
      <c r="Z50" s="116">
        <v>144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170</v>
      </c>
      <c r="W51" s="116">
        <v>172</v>
      </c>
      <c r="X51" s="116">
        <v>169</v>
      </c>
      <c r="Y51" s="116">
        <v>145</v>
      </c>
      <c r="Z51" s="116">
        <v>153</v>
      </c>
    </row>
    <row r="52" spans="1:26" ht="15" customHeight="1" x14ac:dyDescent="0.25">
      <c r="S52" s="119" t="s">
        <v>45</v>
      </c>
      <c r="T52" s="119"/>
      <c r="U52" s="116"/>
      <c r="V52" s="116">
        <v>156</v>
      </c>
      <c r="W52" s="116">
        <v>176</v>
      </c>
      <c r="X52" s="116">
        <v>259</v>
      </c>
      <c r="Y52" s="116">
        <v>179</v>
      </c>
      <c r="Z52" s="116">
        <v>189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157</v>
      </c>
      <c r="W53" s="116">
        <v>167</v>
      </c>
      <c r="X53" s="116">
        <v>201</v>
      </c>
      <c r="Y53" s="116">
        <v>170</v>
      </c>
      <c r="Z53" s="116">
        <v>188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146</v>
      </c>
      <c r="W54" s="116">
        <v>133</v>
      </c>
      <c r="X54" s="116">
        <v>173</v>
      </c>
      <c r="Y54" s="116">
        <v>150</v>
      </c>
      <c r="Z54" s="116">
        <v>173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119</v>
      </c>
      <c r="W55" s="116">
        <v>119</v>
      </c>
      <c r="X55" s="116">
        <v>133</v>
      </c>
      <c r="Y55" s="116">
        <v>132</v>
      </c>
      <c r="Z55" s="116">
        <v>140</v>
      </c>
    </row>
    <row r="56" spans="1:26" ht="15" customHeight="1" x14ac:dyDescent="0.25">
      <c r="S56" s="119" t="s">
        <v>49</v>
      </c>
      <c r="T56" s="119"/>
      <c r="U56" s="116"/>
      <c r="V56" s="116">
        <v>86</v>
      </c>
      <c r="W56" s="116">
        <v>75</v>
      </c>
      <c r="X56" s="116">
        <v>96</v>
      </c>
      <c r="Y56" s="116">
        <v>80</v>
      </c>
      <c r="Z56" s="116">
        <v>83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19</v>
      </c>
      <c r="W57" s="116">
        <v>28</v>
      </c>
      <c r="X57" s="116">
        <v>50</v>
      </c>
      <c r="Y57" s="116">
        <v>44</v>
      </c>
      <c r="Z57" s="116">
        <v>54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14</v>
      </c>
      <c r="W58" s="116">
        <v>14</v>
      </c>
      <c r="X58" s="116">
        <v>24</v>
      </c>
      <c r="Y58" s="116">
        <v>14</v>
      </c>
      <c r="Z58" s="116">
        <v>20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7</v>
      </c>
      <c r="W59" s="116">
        <v>7</v>
      </c>
      <c r="X59" s="116">
        <v>19</v>
      </c>
      <c r="Y59" s="116">
        <v>8</v>
      </c>
      <c r="Z59" s="116">
        <v>13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3</v>
      </c>
      <c r="W60" s="116">
        <v>7</v>
      </c>
      <c r="X60" s="116">
        <v>9</v>
      </c>
      <c r="Y60" s="116">
        <v>3</v>
      </c>
      <c r="Z60" s="116">
        <v>10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1775</v>
      </c>
      <c r="W61" s="116">
        <v>1960</v>
      </c>
      <c r="X61" s="116">
        <v>2434</v>
      </c>
      <c r="Y61" s="116">
        <v>1917</v>
      </c>
      <c r="Z61" s="116">
        <v>2054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20</v>
      </c>
      <c r="W63" s="116">
        <v>11</v>
      </c>
      <c r="X63" s="116">
        <v>20</v>
      </c>
      <c r="Y63" s="116">
        <v>13</v>
      </c>
      <c r="Z63" s="116">
        <v>14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76</v>
      </c>
      <c r="W64" s="116">
        <v>59</v>
      </c>
      <c r="X64" s="116">
        <v>62</v>
      </c>
      <c r="Y64" s="116">
        <v>59</v>
      </c>
      <c r="Z64" s="116">
        <v>54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Balonne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150</v>
      </c>
      <c r="W65" s="116">
        <v>135</v>
      </c>
      <c r="X65" s="116">
        <v>141</v>
      </c>
      <c r="Y65" s="116">
        <v>136</v>
      </c>
      <c r="Z65" s="116">
        <v>139</v>
      </c>
    </row>
    <row r="66" spans="1:26" x14ac:dyDescent="0.25">
      <c r="S66" s="119" t="s">
        <v>40</v>
      </c>
      <c r="T66" s="119"/>
      <c r="U66" s="116"/>
      <c r="V66" s="116">
        <v>169</v>
      </c>
      <c r="W66" s="116">
        <v>173</v>
      </c>
      <c r="X66" s="116">
        <v>261</v>
      </c>
      <c r="Y66" s="116">
        <v>178</v>
      </c>
      <c r="Z66" s="116">
        <v>200</v>
      </c>
    </row>
    <row r="67" spans="1:26" x14ac:dyDescent="0.25">
      <c r="S67" s="119" t="s">
        <v>41</v>
      </c>
      <c r="T67" s="119"/>
      <c r="U67" s="116"/>
      <c r="V67" s="116">
        <v>180</v>
      </c>
      <c r="W67" s="116">
        <v>233</v>
      </c>
      <c r="X67" s="116">
        <v>241</v>
      </c>
      <c r="Y67" s="116">
        <v>226</v>
      </c>
      <c r="Z67" s="116">
        <v>248</v>
      </c>
    </row>
    <row r="68" spans="1:26" x14ac:dyDescent="0.25">
      <c r="S68" s="119" t="s">
        <v>42</v>
      </c>
      <c r="T68" s="119"/>
      <c r="U68" s="116"/>
      <c r="V68" s="116">
        <v>169</v>
      </c>
      <c r="W68" s="116">
        <v>179</v>
      </c>
      <c r="X68" s="116">
        <v>175</v>
      </c>
      <c r="Y68" s="116">
        <v>147</v>
      </c>
      <c r="Z68" s="116">
        <v>170</v>
      </c>
    </row>
    <row r="69" spans="1:26" x14ac:dyDescent="0.25">
      <c r="S69" s="119" t="s">
        <v>43</v>
      </c>
      <c r="T69" s="119"/>
      <c r="U69" s="116"/>
      <c r="V69" s="116">
        <v>134</v>
      </c>
      <c r="W69" s="116">
        <v>142</v>
      </c>
      <c r="X69" s="116">
        <v>158</v>
      </c>
      <c r="Y69" s="116">
        <v>146</v>
      </c>
      <c r="Z69" s="116">
        <v>178</v>
      </c>
    </row>
    <row r="70" spans="1:26" x14ac:dyDescent="0.25">
      <c r="S70" s="119" t="s">
        <v>44</v>
      </c>
      <c r="T70" s="119"/>
      <c r="U70" s="116"/>
      <c r="V70" s="116">
        <v>112</v>
      </c>
      <c r="W70" s="116">
        <v>145</v>
      </c>
      <c r="X70" s="116">
        <v>183</v>
      </c>
      <c r="Y70" s="116">
        <v>157</v>
      </c>
      <c r="Z70" s="116">
        <v>174</v>
      </c>
    </row>
    <row r="71" spans="1:26" x14ac:dyDescent="0.25">
      <c r="S71" s="119" t="s">
        <v>45</v>
      </c>
      <c r="T71" s="119"/>
      <c r="U71" s="116"/>
      <c r="V71" s="116">
        <v>164</v>
      </c>
      <c r="W71" s="116">
        <v>190</v>
      </c>
      <c r="X71" s="116">
        <v>224</v>
      </c>
      <c r="Y71" s="116">
        <v>173</v>
      </c>
      <c r="Z71" s="116">
        <v>157</v>
      </c>
    </row>
    <row r="72" spans="1:26" x14ac:dyDescent="0.25">
      <c r="S72" s="119" t="s">
        <v>46</v>
      </c>
      <c r="T72" s="119"/>
      <c r="U72" s="116"/>
      <c r="V72" s="116">
        <v>140</v>
      </c>
      <c r="W72" s="116">
        <v>140</v>
      </c>
      <c r="X72" s="116">
        <v>199</v>
      </c>
      <c r="Y72" s="116">
        <v>199</v>
      </c>
      <c r="Z72" s="116">
        <v>194</v>
      </c>
    </row>
    <row r="73" spans="1:26" x14ac:dyDescent="0.25">
      <c r="S73" s="119" t="s">
        <v>47</v>
      </c>
      <c r="T73" s="119"/>
      <c r="U73" s="116"/>
      <c r="V73" s="116">
        <v>131</v>
      </c>
      <c r="W73" s="116">
        <v>144</v>
      </c>
      <c r="X73" s="116">
        <v>178</v>
      </c>
      <c r="Y73" s="116">
        <v>163</v>
      </c>
      <c r="Z73" s="116">
        <v>179</v>
      </c>
    </row>
    <row r="74" spans="1:26" x14ac:dyDescent="0.25">
      <c r="S74" s="119" t="s">
        <v>48</v>
      </c>
      <c r="T74" s="119"/>
      <c r="U74" s="116"/>
      <c r="V74" s="116">
        <v>91</v>
      </c>
      <c r="W74" s="116">
        <v>94</v>
      </c>
      <c r="X74" s="116">
        <v>110</v>
      </c>
      <c r="Y74" s="116">
        <v>95</v>
      </c>
      <c r="Z74" s="116">
        <v>135</v>
      </c>
    </row>
    <row r="75" spans="1:26" x14ac:dyDescent="0.25">
      <c r="S75" s="119" t="s">
        <v>49</v>
      </c>
      <c r="T75" s="119"/>
      <c r="U75" s="116"/>
      <c r="V75" s="116">
        <v>41</v>
      </c>
      <c r="W75" s="116">
        <v>39</v>
      </c>
      <c r="X75" s="116">
        <v>70</v>
      </c>
      <c r="Y75" s="116">
        <v>55</v>
      </c>
      <c r="Z75" s="116">
        <v>51</v>
      </c>
    </row>
    <row r="76" spans="1:26" x14ac:dyDescent="0.25">
      <c r="S76" s="119" t="s">
        <v>50</v>
      </c>
      <c r="T76" s="119"/>
      <c r="U76" s="116"/>
      <c r="V76" s="116">
        <v>21</v>
      </c>
      <c r="W76" s="116">
        <v>18</v>
      </c>
      <c r="X76" s="116">
        <v>21</v>
      </c>
      <c r="Y76" s="116">
        <v>12</v>
      </c>
      <c r="Z76" s="116">
        <v>33</v>
      </c>
    </row>
    <row r="77" spans="1:26" x14ac:dyDescent="0.25">
      <c r="S77" s="119" t="s">
        <v>51</v>
      </c>
      <c r="T77" s="119"/>
      <c r="U77" s="116"/>
      <c r="V77" s="116">
        <v>11</v>
      </c>
      <c r="W77" s="116">
        <v>11</v>
      </c>
      <c r="X77" s="116">
        <v>11</v>
      </c>
      <c r="Y77" s="116">
        <v>11</v>
      </c>
      <c r="Z77" s="116">
        <v>13</v>
      </c>
    </row>
    <row r="78" spans="1:26" x14ac:dyDescent="0.25">
      <c r="S78" s="119" t="s">
        <v>52</v>
      </c>
      <c r="T78" s="119"/>
      <c r="U78" s="116"/>
      <c r="V78" s="116">
        <v>0</v>
      </c>
      <c r="W78" s="116">
        <v>0</v>
      </c>
      <c r="X78" s="116">
        <v>5</v>
      </c>
      <c r="Y78" s="116">
        <v>4</v>
      </c>
      <c r="Z78" s="116">
        <v>13</v>
      </c>
    </row>
    <row r="79" spans="1:26" x14ac:dyDescent="0.25">
      <c r="S79" s="119" t="s">
        <v>53</v>
      </c>
      <c r="T79" s="119"/>
      <c r="U79" s="116"/>
      <c r="V79" s="116">
        <v>7</v>
      </c>
      <c r="W79" s="116">
        <v>7</v>
      </c>
      <c r="X79" s="116">
        <v>9</v>
      </c>
      <c r="Y79" s="116">
        <v>10</v>
      </c>
      <c r="Z79" s="116">
        <v>6</v>
      </c>
    </row>
    <row r="80" spans="1:26" x14ac:dyDescent="0.25">
      <c r="S80" s="122" t="s">
        <v>54</v>
      </c>
      <c r="T80" s="122"/>
      <c r="U80" s="116"/>
      <c r="V80" s="116">
        <v>1615</v>
      </c>
      <c r="W80" s="116">
        <v>1720</v>
      </c>
      <c r="X80" s="116">
        <v>2075</v>
      </c>
      <c r="Y80" s="116">
        <v>1779</v>
      </c>
      <c r="Z80" s="116">
        <v>1962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6" t="str">
        <f>S1</f>
        <v>Balonne</v>
      </c>
      <c r="D83" s="146"/>
      <c r="E83" s="146"/>
      <c r="F83" s="146"/>
      <c r="G83" s="146"/>
      <c r="H83" s="49"/>
      <c r="I83" s="49"/>
      <c r="J83" s="147" t="str">
        <f>'State data for spotlight'!A1</f>
        <v>Queensland</v>
      </c>
      <c r="K83" s="147"/>
      <c r="L83" s="147"/>
      <c r="M83" s="147"/>
      <c r="N83" s="147"/>
      <c r="O83" s="147"/>
      <c r="S83" s="119" t="s">
        <v>57</v>
      </c>
      <c r="T83" s="119"/>
      <c r="U83" s="116"/>
      <c r="V83" s="116">
        <v>113</v>
      </c>
      <c r="W83" s="116">
        <v>132</v>
      </c>
      <c r="X83" s="116">
        <v>186</v>
      </c>
      <c r="Y83" s="116">
        <v>175</v>
      </c>
      <c r="Z83" s="116">
        <v>186</v>
      </c>
      <c r="AD83" s="121"/>
    </row>
    <row r="84" spans="1:30" ht="15" customHeight="1" x14ac:dyDescent="0.25">
      <c r="A84" s="48"/>
      <c r="B84" s="48"/>
      <c r="C84" s="50"/>
      <c r="D84" s="141" t="s">
        <v>0</v>
      </c>
      <c r="E84" s="141"/>
      <c r="F84" s="141" t="s">
        <v>202</v>
      </c>
      <c r="G84" s="141"/>
      <c r="H84" s="50"/>
      <c r="I84" s="50"/>
      <c r="J84" s="50"/>
      <c r="K84" s="50"/>
      <c r="L84" s="141" t="s">
        <v>0</v>
      </c>
      <c r="M84" s="141"/>
      <c r="N84" s="141" t="s">
        <v>202</v>
      </c>
      <c r="O84" s="141"/>
      <c r="S84" s="119" t="s">
        <v>58</v>
      </c>
      <c r="T84" s="119"/>
      <c r="U84" s="116"/>
      <c r="V84" s="116">
        <v>49</v>
      </c>
      <c r="W84" s="116">
        <v>59</v>
      </c>
      <c r="X84" s="116">
        <v>65</v>
      </c>
      <c r="Y84" s="116">
        <v>61</v>
      </c>
      <c r="Z84" s="116">
        <v>60</v>
      </c>
    </row>
    <row r="85" spans="1:30" ht="15" customHeight="1" x14ac:dyDescent="0.25">
      <c r="A85" s="48"/>
      <c r="B85" s="48"/>
      <c r="C85" s="62" t="s">
        <v>1</v>
      </c>
      <c r="D85" s="141" t="s">
        <v>2</v>
      </c>
      <c r="E85" s="141"/>
      <c r="F85" s="141" t="str">
        <f>"since "&amp;$V$2</f>
        <v>since 2015-16</v>
      </c>
      <c r="G85" s="141"/>
      <c r="H85" s="50"/>
      <c r="I85" s="50"/>
      <c r="J85" s="50"/>
      <c r="K85" s="62" t="s">
        <v>1</v>
      </c>
      <c r="L85" s="141" t="s">
        <v>2</v>
      </c>
      <c r="M85" s="141"/>
      <c r="N85" s="141" t="str">
        <f>"since "&amp;$V$2</f>
        <v>since 2015-16</v>
      </c>
      <c r="O85" s="141"/>
      <c r="S85" s="119" t="s">
        <v>197</v>
      </c>
      <c r="T85" s="119"/>
      <c r="U85" s="116"/>
      <c r="V85" s="116">
        <v>167</v>
      </c>
      <c r="W85" s="116">
        <v>172</v>
      </c>
      <c r="X85" s="116">
        <v>188</v>
      </c>
      <c r="Y85" s="116">
        <v>163</v>
      </c>
      <c r="Z85" s="116">
        <v>170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4,016</v>
      </c>
      <c r="D86" s="100">
        <f t="shared" ref="D86:D91" si="4">AD4</f>
        <v>8.7168381158635677E-2</v>
      </c>
      <c r="E86" s="101">
        <f t="shared" ref="E86:E91" si="5">AD4</f>
        <v>8.7168381158635677E-2</v>
      </c>
      <c r="F86" s="100">
        <f t="shared" ref="F86:F91" si="6">AF4</f>
        <v>0.18291605301914582</v>
      </c>
      <c r="G86" s="101">
        <f t="shared" ref="G86:G91" si="7">AF4</f>
        <v>0.18291605301914582</v>
      </c>
      <c r="H86" s="61"/>
      <c r="I86" s="61"/>
      <c r="J86" s="142" t="str">
        <f>'State data for spotlight'!J4</f>
        <v>4,043,913</v>
      </c>
      <c r="K86" s="142"/>
      <c r="L86" s="100">
        <f>'State data for spotlight'!L4</f>
        <v>-5.435055282670076E-3</v>
      </c>
      <c r="M86" s="101">
        <f>'State data for spotlight'!L4</f>
        <v>-5.435055282670076E-3</v>
      </c>
      <c r="N86" s="100">
        <f>'State data for spotlight'!N4</f>
        <v>7.968076645100175E-2</v>
      </c>
      <c r="O86" s="101">
        <f>'State data for spotlight'!N4</f>
        <v>7.968076645100175E-2</v>
      </c>
      <c r="S86" s="119" t="s">
        <v>198</v>
      </c>
      <c r="T86" s="119"/>
      <c r="U86" s="116"/>
      <c r="V86" s="116">
        <v>38</v>
      </c>
      <c r="W86" s="116">
        <v>38</v>
      </c>
      <c r="X86" s="116">
        <v>50</v>
      </c>
      <c r="Y86" s="116">
        <v>38</v>
      </c>
      <c r="Z86" s="116">
        <v>30</v>
      </c>
    </row>
    <row r="87" spans="1:30" ht="15" customHeight="1" x14ac:dyDescent="0.25">
      <c r="A87" s="102" t="s">
        <v>4</v>
      </c>
      <c r="B87" s="51"/>
      <c r="C87" s="61" t="str">
        <f t="shared" si="3"/>
        <v>2,057</v>
      </c>
      <c r="D87" s="100">
        <f t="shared" si="4"/>
        <v>7.2471324296141892E-2</v>
      </c>
      <c r="E87" s="101">
        <f t="shared" si="5"/>
        <v>7.2471324296141892E-2</v>
      </c>
      <c r="F87" s="100">
        <f t="shared" si="6"/>
        <v>0.16018048505358151</v>
      </c>
      <c r="G87" s="101">
        <f t="shared" si="7"/>
        <v>0.16018048505358151</v>
      </c>
      <c r="H87" s="61"/>
      <c r="I87" s="61"/>
      <c r="J87" s="142" t="str">
        <f>'State data for spotlight'!J5</f>
        <v>2,078,086</v>
      </c>
      <c r="K87" s="142"/>
      <c r="L87" s="100">
        <f>'State data for spotlight'!L5</f>
        <v>-9.7722570444783718E-3</v>
      </c>
      <c r="M87" s="101">
        <f>'State data for spotlight'!L5</f>
        <v>-9.7722570444783718E-3</v>
      </c>
      <c r="N87" s="100">
        <f>'State data for spotlight'!N5</f>
        <v>6.0267974446456485E-2</v>
      </c>
      <c r="O87" s="101">
        <f>'State data for spotlight'!N5</f>
        <v>6.0267974446456485E-2</v>
      </c>
      <c r="S87" s="119" t="s">
        <v>199</v>
      </c>
      <c r="T87" s="119"/>
      <c r="U87" s="116"/>
      <c r="V87" s="116">
        <v>26</v>
      </c>
      <c r="W87" s="116">
        <v>24</v>
      </c>
      <c r="X87" s="116">
        <v>23</v>
      </c>
      <c r="Y87" s="116">
        <v>21</v>
      </c>
      <c r="Z87" s="116">
        <v>21</v>
      </c>
    </row>
    <row r="88" spans="1:30" ht="15" customHeight="1" x14ac:dyDescent="0.25">
      <c r="A88" s="102" t="s">
        <v>5</v>
      </c>
      <c r="B88" s="51"/>
      <c r="C88" s="61" t="str">
        <f t="shared" si="3"/>
        <v>1,962</v>
      </c>
      <c r="D88" s="100">
        <f t="shared" si="4"/>
        <v>0.10535211267605638</v>
      </c>
      <c r="E88" s="101">
        <f t="shared" si="5"/>
        <v>0.10535211267605638</v>
      </c>
      <c r="F88" s="100">
        <f t="shared" si="6"/>
        <v>0.21561338289962828</v>
      </c>
      <c r="G88" s="101">
        <f t="shared" si="7"/>
        <v>0.21561338289962828</v>
      </c>
      <c r="H88" s="61"/>
      <c r="I88" s="61"/>
      <c r="J88" s="142" t="str">
        <f>'State data for spotlight'!J6</f>
        <v>1,965,825</v>
      </c>
      <c r="K88" s="142"/>
      <c r="L88" s="100">
        <f>'State data for spotlight'!L6</f>
        <v>-8.0765919120229235E-4</v>
      </c>
      <c r="M88" s="101">
        <f>'State data for spotlight'!L6</f>
        <v>-8.0765919120229235E-4</v>
      </c>
      <c r="N88" s="100">
        <f>'State data for spotlight'!N6</f>
        <v>0.10099473592536312</v>
      </c>
      <c r="O88" s="101">
        <f>'State data for spotlight'!N6</f>
        <v>0.10099473592536312</v>
      </c>
      <c r="S88" s="119" t="s">
        <v>200</v>
      </c>
      <c r="T88" s="119"/>
      <c r="U88" s="116"/>
      <c r="V88" s="116">
        <v>42</v>
      </c>
      <c r="W88" s="116">
        <v>35</v>
      </c>
      <c r="X88" s="116">
        <v>42</v>
      </c>
      <c r="Y88" s="116">
        <v>45</v>
      </c>
      <c r="Z88" s="116">
        <v>45</v>
      </c>
    </row>
    <row r="89" spans="1:30" ht="15" customHeight="1" x14ac:dyDescent="0.25">
      <c r="A89" s="51" t="s">
        <v>6</v>
      </c>
      <c r="B89" s="51"/>
      <c r="C89" s="61" t="str">
        <f t="shared" si="3"/>
        <v>2,665</v>
      </c>
      <c r="D89" s="100">
        <f t="shared" si="4"/>
        <v>9.4006568144499258E-2</v>
      </c>
      <c r="E89" s="101">
        <f t="shared" si="5"/>
        <v>9.4006568144499258E-2</v>
      </c>
      <c r="F89" s="100">
        <f t="shared" si="6"/>
        <v>0.20697463768115942</v>
      </c>
      <c r="G89" s="101">
        <f t="shared" si="7"/>
        <v>0.20697463768115942</v>
      </c>
      <c r="H89" s="61"/>
      <c r="I89" s="61"/>
      <c r="J89" s="142" t="str">
        <f>'State data for spotlight'!J7</f>
        <v>2,876,116</v>
      </c>
      <c r="K89" s="142"/>
      <c r="L89" s="100">
        <f>'State data for spotlight'!L7</f>
        <v>1.3469152455414024E-2</v>
      </c>
      <c r="M89" s="101">
        <f>'State data for spotlight'!L7</f>
        <v>1.3469152455414024E-2</v>
      </c>
      <c r="N89" s="100">
        <f>'State data for spotlight'!N7</f>
        <v>8.3508134271230716E-2</v>
      </c>
      <c r="O89" s="101">
        <f>'State data for spotlight'!N7</f>
        <v>8.3508134271230716E-2</v>
      </c>
      <c r="S89" s="119" t="s">
        <v>201</v>
      </c>
      <c r="T89" s="119"/>
      <c r="U89" s="116"/>
      <c r="V89" s="116">
        <v>136</v>
      </c>
      <c r="W89" s="116">
        <v>140</v>
      </c>
      <c r="X89" s="116">
        <v>148</v>
      </c>
      <c r="Y89" s="116">
        <v>144</v>
      </c>
      <c r="Z89" s="116">
        <v>156</v>
      </c>
    </row>
    <row r="90" spans="1:30" ht="15" customHeight="1" x14ac:dyDescent="0.25">
      <c r="A90" s="51" t="s">
        <v>100</v>
      </c>
      <c r="B90" s="51"/>
      <c r="C90" s="61" t="str">
        <f t="shared" si="3"/>
        <v>$36,295</v>
      </c>
      <c r="D90" s="100">
        <f t="shared" si="4"/>
        <v>-2.5796115330921632E-3</v>
      </c>
      <c r="E90" s="101">
        <f t="shared" si="5"/>
        <v>-2.5796115330921632E-3</v>
      </c>
      <c r="F90" s="100">
        <f t="shared" si="6"/>
        <v>0.13011473853003919</v>
      </c>
      <c r="G90" s="101">
        <f t="shared" si="7"/>
        <v>0.13011473853003919</v>
      </c>
      <c r="H90" s="61"/>
      <c r="I90" s="61"/>
      <c r="J90" s="61"/>
      <c r="K90" s="61" t="str">
        <f>'State data for spotlight'!J8</f>
        <v>$45,226</v>
      </c>
      <c r="L90" s="100">
        <f>'State data for spotlight'!L8</f>
        <v>1.6409018426646327E-3</v>
      </c>
      <c r="M90" s="101">
        <f>'State data for spotlight'!L8</f>
        <v>1.6409018426646327E-3</v>
      </c>
      <c r="N90" s="100">
        <f>'State data for spotlight'!N8</f>
        <v>6.7653739613496189E-2</v>
      </c>
      <c r="O90" s="101">
        <f>'State data for spotlight'!N8</f>
        <v>6.7653739613496189E-2</v>
      </c>
      <c r="S90" s="119" t="s">
        <v>59</v>
      </c>
      <c r="T90" s="119"/>
      <c r="U90" s="116"/>
      <c r="V90" s="116">
        <v>248</v>
      </c>
      <c r="W90" s="116">
        <v>281</v>
      </c>
      <c r="X90" s="116">
        <v>321</v>
      </c>
      <c r="Y90" s="116">
        <v>265</v>
      </c>
      <c r="Z90" s="116">
        <v>254</v>
      </c>
    </row>
    <row r="91" spans="1:30" ht="15" customHeight="1" x14ac:dyDescent="0.25">
      <c r="A91" s="51" t="s">
        <v>7</v>
      </c>
      <c r="B91" s="51"/>
      <c r="C91" s="61" t="str">
        <f t="shared" si="3"/>
        <v>$92.7 mil</v>
      </c>
      <c r="D91" s="100">
        <f t="shared" si="4"/>
        <v>-8.2064201217020072E-2</v>
      </c>
      <c r="E91" s="101">
        <f t="shared" si="5"/>
        <v>-8.2064201217020072E-2</v>
      </c>
      <c r="F91" s="100">
        <f t="shared" si="6"/>
        <v>-6.4020263050118431E-2</v>
      </c>
      <c r="G91" s="101">
        <f t="shared" si="7"/>
        <v>-6.4020263050118431E-2</v>
      </c>
      <c r="H91" s="61"/>
      <c r="I91" s="61"/>
      <c r="J91" s="61"/>
      <c r="K91" s="61" t="str">
        <f>'State data for spotlight'!J9</f>
        <v>$174.8 bil</v>
      </c>
      <c r="L91" s="100">
        <f>'State data for spotlight'!L9</f>
        <v>4.1540468779463158E-2</v>
      </c>
      <c r="M91" s="101">
        <f>'State data for spotlight'!L9</f>
        <v>4.1540468779463158E-2</v>
      </c>
      <c r="N91" s="100">
        <f>'State data for spotlight'!N9</f>
        <v>0.18082674757676354</v>
      </c>
      <c r="O91" s="101">
        <f>'State data for spotlight'!N9</f>
        <v>0.18082674757676354</v>
      </c>
      <c r="S91" s="122" t="s">
        <v>54</v>
      </c>
      <c r="T91" s="122"/>
      <c r="U91" s="116"/>
      <c r="V91" s="116">
        <v>1152</v>
      </c>
      <c r="W91" s="116">
        <v>1225</v>
      </c>
      <c r="X91" s="116">
        <v>1572</v>
      </c>
      <c r="Y91" s="116">
        <v>1277</v>
      </c>
      <c r="Z91" s="116">
        <v>1395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203</v>
      </c>
      <c r="S93" s="119" t="s">
        <v>57</v>
      </c>
      <c r="T93" s="119"/>
      <c r="U93" s="116"/>
      <c r="V93" s="116">
        <v>63</v>
      </c>
      <c r="W93" s="116">
        <v>68</v>
      </c>
      <c r="X93" s="116">
        <v>92</v>
      </c>
      <c r="Y93" s="116">
        <v>96</v>
      </c>
      <c r="Z93" s="116">
        <v>113</v>
      </c>
    </row>
    <row r="94" spans="1:30" ht="15" customHeight="1" x14ac:dyDescent="0.25">
      <c r="A94" s="60" t="s">
        <v>204</v>
      </c>
      <c r="S94" s="119" t="s">
        <v>58</v>
      </c>
      <c r="T94" s="119"/>
      <c r="U94" s="116"/>
      <c r="V94" s="116">
        <v>149</v>
      </c>
      <c r="W94" s="116">
        <v>151</v>
      </c>
      <c r="X94" s="116">
        <v>189</v>
      </c>
      <c r="Y94" s="116">
        <v>174</v>
      </c>
      <c r="Z94" s="116">
        <v>190</v>
      </c>
    </row>
    <row r="95" spans="1:30" ht="15" customHeight="1" x14ac:dyDescent="0.25">
      <c r="A95" s="138" t="s">
        <v>287</v>
      </c>
      <c r="S95" s="119" t="s">
        <v>197</v>
      </c>
      <c r="T95" s="119"/>
      <c r="U95" s="116"/>
      <c r="V95" s="116">
        <v>25</v>
      </c>
      <c r="W95" s="116">
        <v>27</v>
      </c>
      <c r="X95" s="116">
        <v>30</v>
      </c>
      <c r="Y95" s="116">
        <v>27</v>
      </c>
      <c r="Z95" s="116">
        <v>24</v>
      </c>
    </row>
    <row r="96" spans="1:30" ht="15" customHeight="1" x14ac:dyDescent="0.25">
      <c r="A96" s="19" t="s">
        <v>278</v>
      </c>
      <c r="S96" s="119" t="s">
        <v>198</v>
      </c>
      <c r="T96" s="119"/>
      <c r="U96" s="116"/>
      <c r="V96" s="116">
        <v>136</v>
      </c>
      <c r="W96" s="116">
        <v>169</v>
      </c>
      <c r="X96" s="116">
        <v>174</v>
      </c>
      <c r="Y96" s="116">
        <v>164</v>
      </c>
      <c r="Z96" s="116">
        <v>183</v>
      </c>
    </row>
    <row r="97" spans="1:32" ht="15" customHeight="1" x14ac:dyDescent="0.25">
      <c r="S97" s="119" t="s">
        <v>199</v>
      </c>
      <c r="T97" s="119"/>
      <c r="U97" s="116"/>
      <c r="V97" s="116">
        <v>177</v>
      </c>
      <c r="W97" s="116">
        <v>190</v>
      </c>
      <c r="X97" s="116">
        <v>205</v>
      </c>
      <c r="Y97" s="116">
        <v>178</v>
      </c>
      <c r="Z97" s="116">
        <v>189</v>
      </c>
    </row>
    <row r="98" spans="1:32" ht="15" customHeight="1" x14ac:dyDescent="0.25">
      <c r="S98" s="119" t="s">
        <v>200</v>
      </c>
      <c r="T98" s="119"/>
      <c r="U98" s="116"/>
      <c r="V98" s="116">
        <v>95</v>
      </c>
      <c r="W98" s="116">
        <v>107</v>
      </c>
      <c r="X98" s="116">
        <v>126</v>
      </c>
      <c r="Y98" s="116">
        <v>112</v>
      </c>
      <c r="Z98" s="116">
        <v>108</v>
      </c>
    </row>
    <row r="99" spans="1:32" ht="15" customHeight="1" x14ac:dyDescent="0.25">
      <c r="S99" s="119" t="s">
        <v>201</v>
      </c>
      <c r="T99" s="119"/>
      <c r="U99" s="116"/>
      <c r="V99" s="116">
        <v>7</v>
      </c>
      <c r="W99" s="116">
        <v>10</v>
      </c>
      <c r="X99" s="116">
        <v>12</v>
      </c>
      <c r="Y99" s="116">
        <v>13</v>
      </c>
      <c r="Z99" s="116">
        <v>18</v>
      </c>
    </row>
    <row r="100" spans="1:32" ht="15" customHeight="1" x14ac:dyDescent="0.25">
      <c r="S100" s="119" t="s">
        <v>59</v>
      </c>
      <c r="T100" s="119"/>
      <c r="U100" s="116"/>
      <c r="V100" s="116">
        <v>149</v>
      </c>
      <c r="W100" s="116">
        <v>135</v>
      </c>
      <c r="X100" s="116">
        <v>173</v>
      </c>
      <c r="Y100" s="116">
        <v>153</v>
      </c>
      <c r="Z100" s="116">
        <v>154</v>
      </c>
    </row>
    <row r="101" spans="1:32" x14ac:dyDescent="0.25">
      <c r="A101" s="20"/>
      <c r="S101" s="122" t="s">
        <v>54</v>
      </c>
      <c r="T101" s="122"/>
      <c r="U101" s="116"/>
      <c r="V101" s="116">
        <v>1051</v>
      </c>
      <c r="W101" s="116">
        <v>1083</v>
      </c>
      <c r="X101" s="116">
        <v>1315</v>
      </c>
      <c r="Y101" s="116">
        <v>1160</v>
      </c>
      <c r="Z101" s="116">
        <v>1270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205</v>
      </c>
      <c r="Z103" s="110" t="s">
        <v>282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2259</v>
      </c>
      <c r="W104" s="116">
        <v>2494</v>
      </c>
      <c r="X104" s="116">
        <v>3021</v>
      </c>
      <c r="Y104" s="116">
        <v>2481</v>
      </c>
      <c r="Z104" s="116">
        <v>2741</v>
      </c>
      <c r="AB104" s="113" t="str">
        <f>TEXT(Z104,"###,###")</f>
        <v>2,741</v>
      </c>
      <c r="AD104" s="134">
        <f>Z104/($Z$4)*100</f>
        <v>68.251992031872504</v>
      </c>
      <c r="AF104" s="113"/>
    </row>
    <row r="105" spans="1:32" x14ac:dyDescent="0.25">
      <c r="S105" s="119" t="s">
        <v>18</v>
      </c>
      <c r="T105" s="119"/>
      <c r="U105" s="116"/>
      <c r="V105" s="116">
        <v>627</v>
      </c>
      <c r="W105" s="116">
        <v>713</v>
      </c>
      <c r="X105" s="116">
        <v>738</v>
      </c>
      <c r="Y105" s="116">
        <v>691</v>
      </c>
      <c r="Z105" s="116">
        <v>648</v>
      </c>
      <c r="AB105" s="113" t="str">
        <f>TEXT(Z105,"###,###")</f>
        <v>648</v>
      </c>
      <c r="AD105" s="134">
        <f>Z105/($Z$4)*100</f>
        <v>16.135458167330675</v>
      </c>
      <c r="AF105" s="113"/>
    </row>
    <row r="106" spans="1:32" x14ac:dyDescent="0.25">
      <c r="S106" s="122" t="s">
        <v>54</v>
      </c>
      <c r="T106" s="122"/>
      <c r="U106" s="124"/>
      <c r="V106" s="124">
        <v>2886</v>
      </c>
      <c r="W106" s="124">
        <v>3207</v>
      </c>
      <c r="X106" s="124">
        <v>3759</v>
      </c>
      <c r="Y106" s="124">
        <v>3172</v>
      </c>
      <c r="Z106" s="124">
        <v>3389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621</v>
      </c>
      <c r="W108" s="116">
        <v>763</v>
      </c>
      <c r="X108" s="116">
        <v>992</v>
      </c>
      <c r="Y108" s="116">
        <v>730</v>
      </c>
      <c r="Z108" s="116">
        <v>857</v>
      </c>
      <c r="AB108" s="113" t="str">
        <f>TEXT(Z108,"###,###")</f>
        <v>857</v>
      </c>
      <c r="AD108" s="134">
        <f>Z108/($Z$4)*100</f>
        <v>21.339641434262948</v>
      </c>
      <c r="AF108" s="113"/>
    </row>
    <row r="109" spans="1:32" x14ac:dyDescent="0.25">
      <c r="S109" s="119" t="s">
        <v>21</v>
      </c>
      <c r="T109" s="119"/>
      <c r="U109" s="116"/>
      <c r="V109" s="116">
        <v>781</v>
      </c>
      <c r="W109" s="116">
        <v>826</v>
      </c>
      <c r="X109" s="116">
        <v>926</v>
      </c>
      <c r="Y109" s="116">
        <v>780</v>
      </c>
      <c r="Z109" s="116">
        <v>781</v>
      </c>
      <c r="AB109" s="113" t="str">
        <f>TEXT(Z109,"###,###")</f>
        <v>781</v>
      </c>
      <c r="AD109" s="134">
        <f>Z109/($Z$4)*100</f>
        <v>19.447211155378486</v>
      </c>
      <c r="AF109" s="113"/>
    </row>
    <row r="110" spans="1:32" x14ac:dyDescent="0.25">
      <c r="S110" s="119" t="s">
        <v>22</v>
      </c>
      <c r="T110" s="119"/>
      <c r="U110" s="116"/>
      <c r="V110" s="116">
        <v>686</v>
      </c>
      <c r="W110" s="116">
        <v>738</v>
      </c>
      <c r="X110" s="116">
        <v>872</v>
      </c>
      <c r="Y110" s="116">
        <v>755</v>
      </c>
      <c r="Z110" s="116">
        <v>859</v>
      </c>
      <c r="AB110" s="113" t="str">
        <f>TEXT(Z110,"###,###")</f>
        <v>859</v>
      </c>
      <c r="AD110" s="134">
        <f>Z110/($Z$4)*100</f>
        <v>21.389442231075698</v>
      </c>
      <c r="AF110" s="113"/>
    </row>
    <row r="111" spans="1:32" x14ac:dyDescent="0.25">
      <c r="S111" s="119" t="s">
        <v>23</v>
      </c>
      <c r="T111" s="119"/>
      <c r="U111" s="116"/>
      <c r="V111" s="116">
        <v>806</v>
      </c>
      <c r="W111" s="116">
        <v>880</v>
      </c>
      <c r="X111" s="116">
        <v>968</v>
      </c>
      <c r="Y111" s="116">
        <v>909</v>
      </c>
      <c r="Z111" s="116">
        <v>880</v>
      </c>
      <c r="AB111" s="113" t="str">
        <f>TEXT(Z111,"###,###")</f>
        <v>880</v>
      </c>
      <c r="AD111" s="134">
        <f>Z111/($Z$4)*100</f>
        <v>21.91235059760956</v>
      </c>
      <c r="AF111" s="113"/>
    </row>
    <row r="112" spans="1:32" x14ac:dyDescent="0.25">
      <c r="S112" s="122" t="s">
        <v>54</v>
      </c>
      <c r="T112" s="122"/>
      <c r="U112" s="116"/>
      <c r="V112" s="116">
        <v>3395</v>
      </c>
      <c r="W112" s="116">
        <v>3680</v>
      </c>
      <c r="X112" s="116">
        <v>4515</v>
      </c>
      <c r="Y112" s="116">
        <v>3697</v>
      </c>
      <c r="Z112" s="116">
        <v>4012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38.72</v>
      </c>
      <c r="W118" s="135">
        <v>40.56</v>
      </c>
      <c r="X118" s="135">
        <v>41.61</v>
      </c>
      <c r="Y118" s="135">
        <v>41.2</v>
      </c>
      <c r="Z118" s="135">
        <v>42.19</v>
      </c>
      <c r="AB118" s="113" t="str">
        <f>TEXT(Z118,"##.0")</f>
        <v>42.2</v>
      </c>
    </row>
    <row r="120" spans="19:32" x14ac:dyDescent="0.25">
      <c r="S120" s="105" t="s">
        <v>102</v>
      </c>
      <c r="T120" s="116"/>
      <c r="U120" s="116"/>
      <c r="V120" s="116">
        <v>1636</v>
      </c>
      <c r="W120" s="116">
        <v>1728</v>
      </c>
      <c r="X120" s="116">
        <v>2042</v>
      </c>
      <c r="Y120" s="116">
        <v>1815</v>
      </c>
      <c r="Z120" s="116">
        <v>1909</v>
      </c>
      <c r="AB120" s="113" t="str">
        <f>TEXT(Z120,"###,###")</f>
        <v>1,909</v>
      </c>
    </row>
    <row r="121" spans="19:32" x14ac:dyDescent="0.25">
      <c r="S121" s="105" t="s">
        <v>103</v>
      </c>
      <c r="T121" s="116"/>
      <c r="U121" s="116"/>
      <c r="V121" s="116">
        <v>281</v>
      </c>
      <c r="W121" s="116">
        <v>261</v>
      </c>
      <c r="X121" s="116">
        <v>432</v>
      </c>
      <c r="Y121" s="116">
        <v>291</v>
      </c>
      <c r="Z121" s="116">
        <v>400</v>
      </c>
      <c r="AB121" s="113" t="str">
        <f>TEXT(Z121,"###,###")</f>
        <v>400</v>
      </c>
    </row>
    <row r="122" spans="19:32" x14ac:dyDescent="0.25">
      <c r="S122" s="105" t="s">
        <v>104</v>
      </c>
      <c r="T122" s="116"/>
      <c r="U122" s="116"/>
      <c r="V122" s="116">
        <v>290</v>
      </c>
      <c r="W122" s="116">
        <v>319</v>
      </c>
      <c r="X122" s="116">
        <v>414</v>
      </c>
      <c r="Y122" s="116">
        <v>330</v>
      </c>
      <c r="Z122" s="116">
        <v>356</v>
      </c>
      <c r="AB122" s="113" t="str">
        <f>TEXT(Z122,"###,###")</f>
        <v>356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1926</v>
      </c>
      <c r="W124" s="116">
        <v>2047</v>
      </c>
      <c r="X124" s="116">
        <v>2456</v>
      </c>
      <c r="Y124" s="116">
        <v>2145</v>
      </c>
      <c r="Z124" s="116">
        <v>2265</v>
      </c>
      <c r="AB124" s="113" t="str">
        <f>TEXT(Z124,"###,###")</f>
        <v>2,265</v>
      </c>
      <c r="AD124" s="131">
        <f>Z124/$Z$7*100</f>
        <v>84.990619136960603</v>
      </c>
    </row>
    <row r="125" spans="19:32" x14ac:dyDescent="0.25">
      <c r="S125" s="105" t="s">
        <v>106</v>
      </c>
      <c r="T125" s="116"/>
      <c r="U125" s="116"/>
      <c r="V125" s="116">
        <v>571</v>
      </c>
      <c r="W125" s="116">
        <v>580</v>
      </c>
      <c r="X125" s="116">
        <v>846</v>
      </c>
      <c r="Y125" s="116">
        <v>621</v>
      </c>
      <c r="Z125" s="116">
        <v>756</v>
      </c>
      <c r="AB125" s="113" t="str">
        <f>TEXT(Z125,"###,###")</f>
        <v>756</v>
      </c>
      <c r="AD125" s="131">
        <f>Z125/$Z$7*100</f>
        <v>28.367729831144466</v>
      </c>
    </row>
    <row r="127" spans="19:32" x14ac:dyDescent="0.25">
      <c r="S127" s="105" t="s">
        <v>107</v>
      </c>
      <c r="T127" s="116"/>
      <c r="U127" s="116"/>
      <c r="V127" s="116">
        <v>1152</v>
      </c>
      <c r="W127" s="116">
        <v>1225</v>
      </c>
      <c r="X127" s="116">
        <v>1570</v>
      </c>
      <c r="Y127" s="116">
        <v>1277</v>
      </c>
      <c r="Z127" s="116">
        <v>1398</v>
      </c>
      <c r="AB127" s="113" t="str">
        <f>TEXT(Z127,"###,###")</f>
        <v>1,398</v>
      </c>
      <c r="AD127" s="131">
        <f>Z127/$Z$7*100</f>
        <v>52.457786116322701</v>
      </c>
    </row>
    <row r="128" spans="19:32" x14ac:dyDescent="0.25">
      <c r="S128" s="105" t="s">
        <v>108</v>
      </c>
      <c r="T128" s="116"/>
      <c r="U128" s="116"/>
      <c r="V128" s="116">
        <v>1054</v>
      </c>
      <c r="W128" s="116">
        <v>1083</v>
      </c>
      <c r="X128" s="116">
        <v>1319</v>
      </c>
      <c r="Y128" s="116">
        <v>1163</v>
      </c>
      <c r="Z128" s="116">
        <v>1268</v>
      </c>
      <c r="AB128" s="113" t="str">
        <f>TEXT(Z128,"###,###")</f>
        <v>1,268</v>
      </c>
      <c r="AD128" s="131">
        <f>Z128/$Z$7*100</f>
        <v>47.579737335834899</v>
      </c>
    </row>
    <row r="130" spans="19:20" x14ac:dyDescent="0.25">
      <c r="S130" s="105" t="s">
        <v>283</v>
      </c>
      <c r="T130" s="131">
        <v>71.632270168855541</v>
      </c>
    </row>
    <row r="131" spans="19:20" x14ac:dyDescent="0.25">
      <c r="S131" s="105" t="s">
        <v>284</v>
      </c>
      <c r="T131" s="131">
        <v>15.0093808630394</v>
      </c>
    </row>
    <row r="132" spans="19:20" x14ac:dyDescent="0.25">
      <c r="S132" s="105" t="s">
        <v>285</v>
      </c>
      <c r="T132" s="131">
        <v>13.358348968105066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D23ED94C-E191-4D0F-BCC6-4379DB9BA31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BB66FA49-1CDB-4777-AD99-971532E35B6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A3E2DD08-5DB4-44B1-AB8C-16A04CD1861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7E794618-65E9-4F80-82F7-2185723FF13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E999A4-DC03-433F-B625-5EFD223E71FD}">
  <sheetPr codeName="Sheet93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139</v>
      </c>
      <c r="T1" s="103"/>
      <c r="U1" s="103"/>
      <c r="V1" s="103"/>
      <c r="W1" s="103"/>
      <c r="X1" s="103"/>
      <c r="Y1" s="104" t="s">
        <v>232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205</v>
      </c>
      <c r="Z2" s="107" t="s">
        <v>282</v>
      </c>
      <c r="AB2" s="143" t="str">
        <f>$Z$2</f>
        <v>2019-20</v>
      </c>
      <c r="AC2" s="143"/>
      <c r="AD2" s="143"/>
      <c r="AE2" s="143"/>
      <c r="AF2" s="143"/>
    </row>
    <row r="3" spans="1:32" ht="15" customHeight="1" x14ac:dyDescent="0.25">
      <c r="A3" s="64" t="s">
        <v>281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139</v>
      </c>
      <c r="Y3" s="109" t="s">
        <v>232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9.29 Gold Coast, Queensland,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446624</v>
      </c>
      <c r="W4" s="112">
        <v>468848</v>
      </c>
      <c r="X4" s="112">
        <v>489010</v>
      </c>
      <c r="Y4" s="112">
        <v>500143</v>
      </c>
      <c r="Z4" s="112">
        <v>502588</v>
      </c>
      <c r="AB4" s="113" t="str">
        <f>TEXT(Z4,"###,###")</f>
        <v>502,588</v>
      </c>
      <c r="AD4" s="114">
        <f>Z4/Y4-1</f>
        <v>4.8886018598681691E-3</v>
      </c>
      <c r="AF4" s="114">
        <f>Z4/V4-1</f>
        <v>0.12530450669914739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227899</v>
      </c>
      <c r="W5" s="112">
        <v>238335</v>
      </c>
      <c r="X5" s="112">
        <v>248395</v>
      </c>
      <c r="Y5" s="112">
        <v>251788</v>
      </c>
      <c r="Z5" s="112">
        <v>252236</v>
      </c>
      <c r="AB5" s="113" t="str">
        <f>TEXT(Z5,"###,###")</f>
        <v>252,236</v>
      </c>
      <c r="AD5" s="114">
        <f t="shared" ref="AD5:AD9" si="0">Z5/Y5-1</f>
        <v>1.7792746278615379E-3</v>
      </c>
      <c r="AF5" s="114">
        <f t="shared" ref="AF5:AF9" si="1">Z5/V5-1</f>
        <v>0.10678853351704043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218725</v>
      </c>
      <c r="W6" s="112">
        <v>230513</v>
      </c>
      <c r="X6" s="112">
        <v>240609</v>
      </c>
      <c r="Y6" s="112">
        <v>248353</v>
      </c>
      <c r="Z6" s="112">
        <v>250349</v>
      </c>
      <c r="AB6" s="113" t="str">
        <f>TEXT(Z6,"###,###")</f>
        <v>250,349</v>
      </c>
      <c r="AD6" s="114">
        <f t="shared" si="0"/>
        <v>8.0369474095340898E-3</v>
      </c>
      <c r="AF6" s="114">
        <f t="shared" si="1"/>
        <v>0.14458338095782386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312729</v>
      </c>
      <c r="W7" s="112">
        <v>326420</v>
      </c>
      <c r="X7" s="112">
        <v>340823</v>
      </c>
      <c r="Y7" s="112">
        <v>346942</v>
      </c>
      <c r="Z7" s="112">
        <v>356217</v>
      </c>
      <c r="AB7" s="113" t="str">
        <f>TEXT(Z7,"###,###")</f>
        <v>356,217</v>
      </c>
      <c r="AD7" s="114">
        <f t="shared" si="0"/>
        <v>2.6733575064419979E-2</v>
      </c>
      <c r="AF7" s="114">
        <f t="shared" si="1"/>
        <v>0.13905969705399879</v>
      </c>
    </row>
    <row r="8" spans="1:32" ht="17.25" customHeight="1" x14ac:dyDescent="0.25">
      <c r="A8" s="68" t="s">
        <v>13</v>
      </c>
      <c r="B8" s="69"/>
      <c r="C8" s="31"/>
      <c r="D8" s="70" t="str">
        <f>AB4</f>
        <v>502,588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356,217</v>
      </c>
      <c r="P8" s="71"/>
      <c r="S8" s="111" t="s">
        <v>86</v>
      </c>
      <c r="T8" s="112"/>
      <c r="U8" s="112"/>
      <c r="V8" s="112">
        <v>39922</v>
      </c>
      <c r="W8" s="112">
        <v>40318</v>
      </c>
      <c r="X8" s="112">
        <v>41208</v>
      </c>
      <c r="Y8" s="112">
        <v>41784.949999999997</v>
      </c>
      <c r="Z8" s="112">
        <v>41648.89</v>
      </c>
      <c r="AB8" s="113" t="str">
        <f>TEXT(Z8,"$###,###")</f>
        <v>$41,649</v>
      </c>
      <c r="AD8" s="114">
        <f t="shared" si="0"/>
        <v>-3.2561963099153601E-3</v>
      </c>
      <c r="AF8" s="114">
        <f t="shared" si="1"/>
        <v>4.3256600370722875E-2</v>
      </c>
    </row>
    <row r="9" spans="1:32" x14ac:dyDescent="0.25">
      <c r="A9" s="32" t="s">
        <v>15</v>
      </c>
      <c r="B9" s="75"/>
      <c r="C9" s="76"/>
      <c r="D9" s="77">
        <f>AD104</f>
        <v>79.022380160290339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50.132363138199466</v>
      </c>
      <c r="P9" s="78" t="s">
        <v>87</v>
      </c>
      <c r="S9" s="111" t="s">
        <v>7</v>
      </c>
      <c r="T9" s="112"/>
      <c r="U9" s="112"/>
      <c r="V9" s="112">
        <v>16116949925</v>
      </c>
      <c r="W9" s="112">
        <v>17007092557</v>
      </c>
      <c r="X9" s="112">
        <v>18231763384</v>
      </c>
      <c r="Y9" s="112">
        <v>18923278787</v>
      </c>
      <c r="Z9" s="112">
        <v>19825892914</v>
      </c>
      <c r="AB9" s="113" t="str">
        <f>TEXT(Z9/1000000,"$#,###.0")&amp;" mil"</f>
        <v>$19,825.9 mil</v>
      </c>
      <c r="AD9" s="114">
        <f t="shared" si="0"/>
        <v>4.769861170253864E-2</v>
      </c>
      <c r="AF9" s="114">
        <f t="shared" si="1"/>
        <v>0.23012685441473191</v>
      </c>
    </row>
    <row r="10" spans="1:32" x14ac:dyDescent="0.25">
      <c r="A10" s="32" t="s">
        <v>18</v>
      </c>
      <c r="B10" s="75"/>
      <c r="C10" s="76"/>
      <c r="D10" s="77">
        <f>AD105</f>
        <v>13.286827381473493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49.86651395076597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83.947706033120255</v>
      </c>
      <c r="P11" s="78" t="s">
        <v>87</v>
      </c>
      <c r="S11" s="111" t="s">
        <v>30</v>
      </c>
      <c r="T11" s="116"/>
      <c r="U11" s="116"/>
      <c r="V11" s="116">
        <v>399378</v>
      </c>
      <c r="W11" s="116">
        <v>418948</v>
      </c>
      <c r="X11" s="116">
        <v>436493</v>
      </c>
      <c r="Y11" s="116">
        <v>445263</v>
      </c>
      <c r="Z11" s="116">
        <v>445416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8.1905130861244686</v>
      </c>
      <c r="P12" s="78" t="s">
        <v>87</v>
      </c>
      <c r="S12" s="111" t="s">
        <v>31</v>
      </c>
      <c r="T12" s="116"/>
      <c r="U12" s="116"/>
      <c r="V12" s="116">
        <v>47246</v>
      </c>
      <c r="W12" s="116">
        <v>49900</v>
      </c>
      <c r="X12" s="116">
        <v>52517</v>
      </c>
      <c r="Y12" s="116">
        <v>54878</v>
      </c>
      <c r="Z12" s="116">
        <v>57176</v>
      </c>
    </row>
    <row r="13" spans="1:32" ht="15" customHeight="1" x14ac:dyDescent="0.25">
      <c r="A13" s="32" t="s">
        <v>20</v>
      </c>
      <c r="B13" s="76"/>
      <c r="C13" s="76"/>
      <c r="D13" s="77">
        <f>AD108</f>
        <v>17.671930089854911</v>
      </c>
      <c r="E13" s="78" t="s">
        <v>87</v>
      </c>
      <c r="F13" s="26"/>
      <c r="G13" s="144" t="s">
        <v>286</v>
      </c>
      <c r="H13" s="145"/>
      <c r="I13" s="145"/>
      <c r="J13" s="145"/>
      <c r="K13" s="145"/>
      <c r="L13" s="145"/>
      <c r="M13" s="85"/>
      <c r="N13" s="76"/>
      <c r="O13" s="77">
        <f>T132</f>
        <v>7.8612194252379863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14.672256400869102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40.5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21.876367919647901</v>
      </c>
      <c r="E15" s="78" t="s">
        <v>87</v>
      </c>
      <c r="F15" s="26"/>
      <c r="G15" s="35" t="s">
        <v>279</v>
      </c>
      <c r="H15" s="76"/>
      <c r="I15" s="76"/>
      <c r="J15" s="76"/>
      <c r="K15" s="86"/>
      <c r="L15" s="76"/>
      <c r="M15" s="76"/>
      <c r="N15" s="76"/>
      <c r="O15" s="77">
        <f>AB38</f>
        <v>16.221383153432615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3441</v>
      </c>
      <c r="Z15" s="116">
        <v>3453</v>
      </c>
      <c r="AB15" s="121">
        <f t="shared" ref="AB15:AB34" si="2">IF(Z15="np",0,Z15/$Z$34)</f>
        <v>6.8704249396624277E-3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37.551433778761137</v>
      </c>
      <c r="E16" s="89" t="s">
        <v>87</v>
      </c>
      <c r="F16" s="26"/>
      <c r="G16" s="90" t="s">
        <v>280</v>
      </c>
      <c r="H16" s="37"/>
      <c r="I16" s="37"/>
      <c r="J16" s="37"/>
      <c r="K16" s="38"/>
      <c r="L16" s="37"/>
      <c r="M16" s="37"/>
      <c r="N16" s="37"/>
      <c r="O16" s="88">
        <f>AB37</f>
        <v>83.778616846567374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2927</v>
      </c>
      <c r="Z16" s="116">
        <v>3017</v>
      </c>
      <c r="AB16" s="121">
        <f t="shared" si="2"/>
        <v>6.0029168963109019E-3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22946</v>
      </c>
      <c r="Z17" s="116">
        <v>22950</v>
      </c>
      <c r="AB17" s="121">
        <f t="shared" si="2"/>
        <v>4.5663554116783293E-2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2725</v>
      </c>
      <c r="Z18" s="116">
        <v>2647</v>
      </c>
      <c r="AB18" s="121">
        <f t="shared" si="2"/>
        <v>5.2667288778703875E-3</v>
      </c>
    </row>
    <row r="19" spans="1:28" x14ac:dyDescent="0.25">
      <c r="A19" s="67" t="str">
        <f>$S$1&amp;" ("&amp;$V$2&amp;" to "&amp;$Z$2&amp;")"</f>
        <v>Gold Coast (2015-16 to 2019-20)</v>
      </c>
      <c r="B19" s="67"/>
      <c r="C19" s="67"/>
      <c r="D19" s="67"/>
      <c r="E19" s="67"/>
      <c r="F19" s="67"/>
      <c r="G19" s="67" t="str">
        <f>$S$1&amp;" ("&amp;$V$2&amp;" to "&amp;$Z$2&amp;")"</f>
        <v>Gold Coast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46479</v>
      </c>
      <c r="Z19" s="116">
        <v>46560</v>
      </c>
      <c r="AB19" s="121">
        <f t="shared" si="2"/>
        <v>9.2640308482676695E-2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15908</v>
      </c>
      <c r="Z20" s="116">
        <v>15774</v>
      </c>
      <c r="AB20" s="121">
        <f t="shared" si="2"/>
        <v>3.1385485953731578E-2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50420</v>
      </c>
      <c r="Z21" s="116">
        <v>50921</v>
      </c>
      <c r="AB21" s="121">
        <f t="shared" si="2"/>
        <v>0.10131737861353909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47933</v>
      </c>
      <c r="Z22" s="116">
        <v>48666</v>
      </c>
      <c r="AB22" s="121">
        <f t="shared" si="2"/>
        <v>9.6830611095746227E-2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15269</v>
      </c>
      <c r="Z23" s="116">
        <v>16155</v>
      </c>
      <c r="AB23" s="121">
        <f t="shared" si="2"/>
        <v>3.2143560642990593E-2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10120</v>
      </c>
      <c r="Z24" s="116">
        <v>7799</v>
      </c>
      <c r="AB24" s="121">
        <f t="shared" si="2"/>
        <v>1.5517649610317775E-2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17223</v>
      </c>
      <c r="Z25" s="116">
        <v>17812</v>
      </c>
      <c r="AB25" s="121">
        <f t="shared" si="2"/>
        <v>3.5440489147195817E-2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14291</v>
      </c>
      <c r="Z26" s="116">
        <v>14057</v>
      </c>
      <c r="AB26" s="121">
        <f t="shared" si="2"/>
        <v>2.796917560869816E-2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34686</v>
      </c>
      <c r="Z27" s="116">
        <v>35887</v>
      </c>
      <c r="AB27" s="121">
        <f t="shared" si="2"/>
        <v>7.1404268696688547E-2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49273</v>
      </c>
      <c r="Z28" s="116">
        <v>50478</v>
      </c>
      <c r="AB28" s="121">
        <f t="shared" si="2"/>
        <v>0.10043594268875761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19586</v>
      </c>
      <c r="Z29" s="116">
        <v>18124</v>
      </c>
      <c r="AB29" s="121">
        <f t="shared" si="2"/>
        <v>3.6061274719502413E-2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33725</v>
      </c>
      <c r="Z30" s="116">
        <v>34576</v>
      </c>
      <c r="AB30" s="121">
        <f t="shared" si="2"/>
        <v>6.8795775474592563E-2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56134</v>
      </c>
      <c r="Z31" s="116">
        <v>58096</v>
      </c>
      <c r="AB31" s="121">
        <f t="shared" si="2"/>
        <v>0.11559345707924368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16830</v>
      </c>
      <c r="Z32" s="116">
        <v>17036</v>
      </c>
      <c r="AB32" s="121">
        <f t="shared" si="2"/>
        <v>3.3896484005817878E-2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19282</v>
      </c>
      <c r="Z33" s="116">
        <v>20442</v>
      </c>
      <c r="AB33" s="121">
        <f t="shared" si="2"/>
        <v>4.0673393170164884E-2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500146</v>
      </c>
      <c r="Z34" s="124">
        <v>502589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298432</v>
      </c>
      <c r="AB37" s="136">
        <f>Z37/Z40*100</f>
        <v>83.778616846567374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57783</v>
      </c>
      <c r="AB38" s="136">
        <f>Z38/Z40*100</f>
        <v>16.221383153432615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356215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261</v>
      </c>
      <c r="W44" s="116">
        <v>291</v>
      </c>
      <c r="X44" s="116">
        <v>299</v>
      </c>
      <c r="Y44" s="116">
        <v>298</v>
      </c>
      <c r="Z44" s="116">
        <v>327</v>
      </c>
    </row>
    <row r="45" spans="19:32" x14ac:dyDescent="0.25">
      <c r="S45" s="119" t="s">
        <v>38</v>
      </c>
      <c r="T45" s="119"/>
      <c r="U45" s="116"/>
      <c r="V45" s="116">
        <v>4905</v>
      </c>
      <c r="W45" s="116">
        <v>5002</v>
      </c>
      <c r="X45" s="116">
        <v>5004</v>
      </c>
      <c r="Y45" s="116">
        <v>5393</v>
      </c>
      <c r="Z45" s="116">
        <v>5274</v>
      </c>
    </row>
    <row r="46" spans="19:32" x14ac:dyDescent="0.25">
      <c r="S46" s="119" t="s">
        <v>39</v>
      </c>
      <c r="T46" s="119"/>
      <c r="U46" s="116"/>
      <c r="V46" s="116">
        <v>13509</v>
      </c>
      <c r="W46" s="116">
        <v>14359</v>
      </c>
      <c r="X46" s="116">
        <v>15231</v>
      </c>
      <c r="Y46" s="116">
        <v>14746</v>
      </c>
      <c r="Z46" s="116">
        <v>13922</v>
      </c>
    </row>
    <row r="47" spans="19:32" x14ac:dyDescent="0.25">
      <c r="S47" s="119" t="s">
        <v>40</v>
      </c>
      <c r="T47" s="119"/>
      <c r="U47" s="116"/>
      <c r="V47" s="116">
        <v>22460</v>
      </c>
      <c r="W47" s="116">
        <v>23789</v>
      </c>
      <c r="X47" s="116">
        <v>24666</v>
      </c>
      <c r="Y47" s="116">
        <v>24366</v>
      </c>
      <c r="Z47" s="116">
        <v>23611</v>
      </c>
    </row>
    <row r="48" spans="19:32" x14ac:dyDescent="0.25">
      <c r="S48" s="119" t="s">
        <v>41</v>
      </c>
      <c r="T48" s="119"/>
      <c r="U48" s="116"/>
      <c r="V48" s="116">
        <v>30092</v>
      </c>
      <c r="W48" s="116">
        <v>31380</v>
      </c>
      <c r="X48" s="116">
        <v>33182</v>
      </c>
      <c r="Y48" s="116">
        <v>33787</v>
      </c>
      <c r="Z48" s="116">
        <v>33689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28030</v>
      </c>
      <c r="W49" s="116">
        <v>29271</v>
      </c>
      <c r="X49" s="116">
        <v>30153</v>
      </c>
      <c r="Y49" s="116">
        <v>30522</v>
      </c>
      <c r="Z49" s="116">
        <v>30490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Gold Coast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24673</v>
      </c>
      <c r="W50" s="116">
        <v>26006</v>
      </c>
      <c r="X50" s="116">
        <v>27109</v>
      </c>
      <c r="Y50" s="116">
        <v>27985</v>
      </c>
      <c r="Z50" s="116">
        <v>28434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24212</v>
      </c>
      <c r="W51" s="116">
        <v>24703</v>
      </c>
      <c r="X51" s="116">
        <v>24842</v>
      </c>
      <c r="Y51" s="116">
        <v>24877</v>
      </c>
      <c r="Z51" s="116">
        <v>24749</v>
      </c>
    </row>
    <row r="52" spans="1:26" ht="15" customHeight="1" x14ac:dyDescent="0.25">
      <c r="S52" s="119" t="s">
        <v>45</v>
      </c>
      <c r="T52" s="119"/>
      <c r="U52" s="116"/>
      <c r="V52" s="116">
        <v>22220</v>
      </c>
      <c r="W52" s="116">
        <v>23289</v>
      </c>
      <c r="X52" s="116">
        <v>24577</v>
      </c>
      <c r="Y52" s="116">
        <v>25229</v>
      </c>
      <c r="Z52" s="116">
        <v>25238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19087</v>
      </c>
      <c r="W53" s="116">
        <v>19680</v>
      </c>
      <c r="X53" s="116">
        <v>19994</v>
      </c>
      <c r="Y53" s="116">
        <v>20570</v>
      </c>
      <c r="Z53" s="116">
        <v>21057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15763</v>
      </c>
      <c r="W54" s="116">
        <v>16758</v>
      </c>
      <c r="X54" s="116">
        <v>17771</v>
      </c>
      <c r="Y54" s="116">
        <v>18073</v>
      </c>
      <c r="Z54" s="116">
        <v>18456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11471</v>
      </c>
      <c r="W55" s="116">
        <v>11986</v>
      </c>
      <c r="X55" s="116">
        <v>12716</v>
      </c>
      <c r="Y55" s="116">
        <v>12917</v>
      </c>
      <c r="Z55" s="116">
        <v>13468</v>
      </c>
    </row>
    <row r="56" spans="1:26" ht="15" customHeight="1" x14ac:dyDescent="0.25">
      <c r="S56" s="119" t="s">
        <v>49</v>
      </c>
      <c r="T56" s="119"/>
      <c r="U56" s="116"/>
      <c r="V56" s="116">
        <v>6778</v>
      </c>
      <c r="W56" s="116">
        <v>6951</v>
      </c>
      <c r="X56" s="116">
        <v>7228</v>
      </c>
      <c r="Y56" s="116">
        <v>7445</v>
      </c>
      <c r="Z56" s="116">
        <v>7635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2652</v>
      </c>
      <c r="W57" s="116">
        <v>3053</v>
      </c>
      <c r="X57" s="116">
        <v>3287</v>
      </c>
      <c r="Y57" s="116">
        <v>3532</v>
      </c>
      <c r="Z57" s="116">
        <v>3682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1047</v>
      </c>
      <c r="W58" s="116">
        <v>1064</v>
      </c>
      <c r="X58" s="116">
        <v>1219</v>
      </c>
      <c r="Y58" s="116">
        <v>1262</v>
      </c>
      <c r="Z58" s="116">
        <v>1387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450</v>
      </c>
      <c r="W59" s="116">
        <v>472</v>
      </c>
      <c r="X59" s="116">
        <v>528</v>
      </c>
      <c r="Y59" s="116">
        <v>497</v>
      </c>
      <c r="Z59" s="116">
        <v>506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293</v>
      </c>
      <c r="W60" s="116">
        <v>274</v>
      </c>
      <c r="X60" s="116">
        <v>305</v>
      </c>
      <c r="Y60" s="116">
        <v>288</v>
      </c>
      <c r="Z60" s="116">
        <v>311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227899</v>
      </c>
      <c r="W61" s="116">
        <v>238335</v>
      </c>
      <c r="X61" s="116">
        <v>248395</v>
      </c>
      <c r="Y61" s="116">
        <v>251788</v>
      </c>
      <c r="Z61" s="116">
        <v>252239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410</v>
      </c>
      <c r="W63" s="116">
        <v>368</v>
      </c>
      <c r="X63" s="116">
        <v>396</v>
      </c>
      <c r="Y63" s="116">
        <v>475</v>
      </c>
      <c r="Z63" s="116">
        <v>457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6405</v>
      </c>
      <c r="W64" s="116">
        <v>6525</v>
      </c>
      <c r="X64" s="116">
        <v>6458</v>
      </c>
      <c r="Y64" s="116">
        <v>6922</v>
      </c>
      <c r="Z64" s="116">
        <v>6816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Gold Coast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15624</v>
      </c>
      <c r="W65" s="116">
        <v>16416</v>
      </c>
      <c r="X65" s="116">
        <v>16848</v>
      </c>
      <c r="Y65" s="116">
        <v>16540</v>
      </c>
      <c r="Z65" s="116">
        <v>15696</v>
      </c>
    </row>
    <row r="66" spans="1:26" x14ac:dyDescent="0.25">
      <c r="S66" s="119" t="s">
        <v>40</v>
      </c>
      <c r="T66" s="119"/>
      <c r="U66" s="116"/>
      <c r="V66" s="116">
        <v>23441</v>
      </c>
      <c r="W66" s="116">
        <v>25162</v>
      </c>
      <c r="X66" s="116">
        <v>26347</v>
      </c>
      <c r="Y66" s="116">
        <v>26684</v>
      </c>
      <c r="Z66" s="116">
        <v>26001</v>
      </c>
    </row>
    <row r="67" spans="1:26" x14ac:dyDescent="0.25">
      <c r="S67" s="119" t="s">
        <v>41</v>
      </c>
      <c r="T67" s="119"/>
      <c r="U67" s="116"/>
      <c r="V67" s="116">
        <v>28133</v>
      </c>
      <c r="W67" s="116">
        <v>29914</v>
      </c>
      <c r="X67" s="116">
        <v>32244</v>
      </c>
      <c r="Y67" s="116">
        <v>32907</v>
      </c>
      <c r="Z67" s="116">
        <v>33039</v>
      </c>
    </row>
    <row r="68" spans="1:26" x14ac:dyDescent="0.25">
      <c r="S68" s="119" t="s">
        <v>42</v>
      </c>
      <c r="T68" s="119"/>
      <c r="U68" s="116"/>
      <c r="V68" s="116">
        <v>24334</v>
      </c>
      <c r="W68" s="116">
        <v>25925</v>
      </c>
      <c r="X68" s="116">
        <v>26907</v>
      </c>
      <c r="Y68" s="116">
        <v>28259</v>
      </c>
      <c r="Z68" s="116">
        <v>28930</v>
      </c>
    </row>
    <row r="69" spans="1:26" x14ac:dyDescent="0.25">
      <c r="S69" s="119" t="s">
        <v>43</v>
      </c>
      <c r="T69" s="119"/>
      <c r="U69" s="116"/>
      <c r="V69" s="116">
        <v>21245</v>
      </c>
      <c r="W69" s="116">
        <v>22636</v>
      </c>
      <c r="X69" s="116">
        <v>24091</v>
      </c>
      <c r="Y69" s="116">
        <v>25236</v>
      </c>
      <c r="Z69" s="116">
        <v>25921</v>
      </c>
    </row>
    <row r="70" spans="1:26" x14ac:dyDescent="0.25">
      <c r="S70" s="119" t="s">
        <v>44</v>
      </c>
      <c r="T70" s="119"/>
      <c r="U70" s="116"/>
      <c r="V70" s="116">
        <v>22078</v>
      </c>
      <c r="W70" s="116">
        <v>22380</v>
      </c>
      <c r="X70" s="116">
        <v>22832</v>
      </c>
      <c r="Y70" s="116">
        <v>23450</v>
      </c>
      <c r="Z70" s="116">
        <v>23739</v>
      </c>
    </row>
    <row r="71" spans="1:26" x14ac:dyDescent="0.25">
      <c r="S71" s="119" t="s">
        <v>45</v>
      </c>
      <c r="T71" s="119"/>
      <c r="U71" s="116"/>
      <c r="V71" s="116">
        <v>21593</v>
      </c>
      <c r="W71" s="116">
        <v>23303</v>
      </c>
      <c r="X71" s="116">
        <v>23974</v>
      </c>
      <c r="Y71" s="116">
        <v>24948</v>
      </c>
      <c r="Z71" s="116">
        <v>24929</v>
      </c>
    </row>
    <row r="72" spans="1:26" x14ac:dyDescent="0.25">
      <c r="S72" s="119" t="s">
        <v>46</v>
      </c>
      <c r="T72" s="119"/>
      <c r="U72" s="116"/>
      <c r="V72" s="116">
        <v>19624</v>
      </c>
      <c r="W72" s="116">
        <v>19881</v>
      </c>
      <c r="X72" s="116">
        <v>20397</v>
      </c>
      <c r="Y72" s="116">
        <v>21005</v>
      </c>
      <c r="Z72" s="116">
        <v>21717</v>
      </c>
    </row>
    <row r="73" spans="1:26" x14ac:dyDescent="0.25">
      <c r="S73" s="119" t="s">
        <v>47</v>
      </c>
      <c r="T73" s="119"/>
      <c r="U73" s="116"/>
      <c r="V73" s="116">
        <v>16358</v>
      </c>
      <c r="W73" s="116">
        <v>17257</v>
      </c>
      <c r="X73" s="116">
        <v>17838</v>
      </c>
      <c r="Y73" s="116">
        <v>18526</v>
      </c>
      <c r="Z73" s="116">
        <v>18677</v>
      </c>
    </row>
    <row r="74" spans="1:26" x14ac:dyDescent="0.25">
      <c r="S74" s="119" t="s">
        <v>48</v>
      </c>
      <c r="T74" s="119"/>
      <c r="U74" s="116"/>
      <c r="V74" s="116">
        <v>10835</v>
      </c>
      <c r="W74" s="116">
        <v>11569</v>
      </c>
      <c r="X74" s="116">
        <v>12154</v>
      </c>
      <c r="Y74" s="116">
        <v>12894</v>
      </c>
      <c r="Z74" s="116">
        <v>13352</v>
      </c>
    </row>
    <row r="75" spans="1:26" x14ac:dyDescent="0.25">
      <c r="S75" s="119" t="s">
        <v>49</v>
      </c>
      <c r="T75" s="119"/>
      <c r="U75" s="116"/>
      <c r="V75" s="116">
        <v>5457</v>
      </c>
      <c r="W75" s="116">
        <v>5678</v>
      </c>
      <c r="X75" s="116">
        <v>6064</v>
      </c>
      <c r="Y75" s="116">
        <v>6400</v>
      </c>
      <c r="Z75" s="116">
        <v>6655</v>
      </c>
    </row>
    <row r="76" spans="1:26" x14ac:dyDescent="0.25">
      <c r="S76" s="119" t="s">
        <v>50</v>
      </c>
      <c r="T76" s="119"/>
      <c r="U76" s="116"/>
      <c r="V76" s="116">
        <v>1761</v>
      </c>
      <c r="W76" s="116">
        <v>2050</v>
      </c>
      <c r="X76" s="116">
        <v>2334</v>
      </c>
      <c r="Y76" s="116">
        <v>2555</v>
      </c>
      <c r="Z76" s="116">
        <v>2733</v>
      </c>
    </row>
    <row r="77" spans="1:26" x14ac:dyDescent="0.25">
      <c r="S77" s="119" t="s">
        <v>51</v>
      </c>
      <c r="T77" s="119"/>
      <c r="U77" s="116"/>
      <c r="V77" s="116">
        <v>681</v>
      </c>
      <c r="W77" s="116">
        <v>700</v>
      </c>
      <c r="X77" s="116">
        <v>777</v>
      </c>
      <c r="Y77" s="116">
        <v>787</v>
      </c>
      <c r="Z77" s="116">
        <v>861</v>
      </c>
    </row>
    <row r="78" spans="1:26" x14ac:dyDescent="0.25">
      <c r="S78" s="119" t="s">
        <v>52</v>
      </c>
      <c r="T78" s="119"/>
      <c r="U78" s="116"/>
      <c r="V78" s="116">
        <v>373</v>
      </c>
      <c r="W78" s="116">
        <v>383</v>
      </c>
      <c r="X78" s="116">
        <v>417</v>
      </c>
      <c r="Y78" s="116">
        <v>405</v>
      </c>
      <c r="Z78" s="116">
        <v>434</v>
      </c>
    </row>
    <row r="79" spans="1:26" x14ac:dyDescent="0.25">
      <c r="S79" s="119" t="s">
        <v>53</v>
      </c>
      <c r="T79" s="119"/>
      <c r="U79" s="116"/>
      <c r="V79" s="116">
        <v>363</v>
      </c>
      <c r="W79" s="116">
        <v>366</v>
      </c>
      <c r="X79" s="116">
        <v>406</v>
      </c>
      <c r="Y79" s="116">
        <v>366</v>
      </c>
      <c r="Z79" s="116">
        <v>390</v>
      </c>
    </row>
    <row r="80" spans="1:26" x14ac:dyDescent="0.25">
      <c r="S80" s="122" t="s">
        <v>54</v>
      </c>
      <c r="T80" s="122"/>
      <c r="U80" s="116"/>
      <c r="V80" s="116">
        <v>218725</v>
      </c>
      <c r="W80" s="116">
        <v>230513</v>
      </c>
      <c r="X80" s="116">
        <v>240609</v>
      </c>
      <c r="Y80" s="116">
        <v>248357</v>
      </c>
      <c r="Z80" s="116">
        <v>250349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6" t="str">
        <f>S1</f>
        <v>Gold Coast</v>
      </c>
      <c r="D83" s="146"/>
      <c r="E83" s="146"/>
      <c r="F83" s="146"/>
      <c r="G83" s="146"/>
      <c r="H83" s="49"/>
      <c r="I83" s="49"/>
      <c r="J83" s="147" t="str">
        <f>'State data for spotlight'!A1</f>
        <v>Queensland</v>
      </c>
      <c r="K83" s="147"/>
      <c r="L83" s="147"/>
      <c r="M83" s="147"/>
      <c r="N83" s="147"/>
      <c r="O83" s="147"/>
      <c r="S83" s="119" t="s">
        <v>57</v>
      </c>
      <c r="T83" s="119"/>
      <c r="U83" s="116"/>
      <c r="V83" s="116">
        <v>20783</v>
      </c>
      <c r="W83" s="116">
        <v>22120</v>
      </c>
      <c r="X83" s="116">
        <v>23285</v>
      </c>
      <c r="Y83" s="116">
        <v>23586</v>
      </c>
      <c r="Z83" s="116">
        <v>25373</v>
      </c>
      <c r="AD83" s="121"/>
    </row>
    <row r="84" spans="1:30" ht="15" customHeight="1" x14ac:dyDescent="0.25">
      <c r="A84" s="48"/>
      <c r="B84" s="48"/>
      <c r="C84" s="50"/>
      <c r="D84" s="141" t="s">
        <v>0</v>
      </c>
      <c r="E84" s="141"/>
      <c r="F84" s="141" t="s">
        <v>202</v>
      </c>
      <c r="G84" s="141"/>
      <c r="H84" s="50"/>
      <c r="I84" s="50"/>
      <c r="J84" s="50"/>
      <c r="K84" s="50"/>
      <c r="L84" s="141" t="s">
        <v>0</v>
      </c>
      <c r="M84" s="141"/>
      <c r="N84" s="141" t="s">
        <v>202</v>
      </c>
      <c r="O84" s="141"/>
      <c r="S84" s="119" t="s">
        <v>58</v>
      </c>
      <c r="T84" s="119"/>
      <c r="U84" s="116"/>
      <c r="V84" s="116">
        <v>18513</v>
      </c>
      <c r="W84" s="116">
        <v>19503</v>
      </c>
      <c r="X84" s="116">
        <v>20549</v>
      </c>
      <c r="Y84" s="116">
        <v>21550</v>
      </c>
      <c r="Z84" s="116">
        <v>22371</v>
      </c>
    </row>
    <row r="85" spans="1:30" ht="15" customHeight="1" x14ac:dyDescent="0.25">
      <c r="A85" s="48"/>
      <c r="B85" s="48"/>
      <c r="C85" s="62" t="s">
        <v>1</v>
      </c>
      <c r="D85" s="141" t="s">
        <v>2</v>
      </c>
      <c r="E85" s="141"/>
      <c r="F85" s="141" t="str">
        <f>"since "&amp;$V$2</f>
        <v>since 2015-16</v>
      </c>
      <c r="G85" s="141"/>
      <c r="H85" s="50"/>
      <c r="I85" s="50"/>
      <c r="J85" s="50"/>
      <c r="K85" s="62" t="s">
        <v>1</v>
      </c>
      <c r="L85" s="141" t="s">
        <v>2</v>
      </c>
      <c r="M85" s="141"/>
      <c r="N85" s="141" t="str">
        <f>"since "&amp;$V$2</f>
        <v>since 2015-16</v>
      </c>
      <c r="O85" s="141"/>
      <c r="S85" s="119" t="s">
        <v>197</v>
      </c>
      <c r="T85" s="119"/>
      <c r="U85" s="116"/>
      <c r="V85" s="116">
        <v>28528</v>
      </c>
      <c r="W85" s="116">
        <v>30178</v>
      </c>
      <c r="X85" s="116">
        <v>31844</v>
      </c>
      <c r="Y85" s="116">
        <v>32491</v>
      </c>
      <c r="Z85" s="116">
        <v>32934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502,588</v>
      </c>
      <c r="D86" s="100">
        <f t="shared" ref="D86:D91" si="4">AD4</f>
        <v>4.8886018598681691E-3</v>
      </c>
      <c r="E86" s="101">
        <f t="shared" ref="E86:E91" si="5">AD4</f>
        <v>4.8886018598681691E-3</v>
      </c>
      <c r="F86" s="100">
        <f t="shared" ref="F86:F91" si="6">AF4</f>
        <v>0.12530450669914739</v>
      </c>
      <c r="G86" s="101">
        <f t="shared" ref="G86:G91" si="7">AF4</f>
        <v>0.12530450669914739</v>
      </c>
      <c r="H86" s="61"/>
      <c r="I86" s="61"/>
      <c r="J86" s="142" t="str">
        <f>'State data for spotlight'!J4</f>
        <v>4,043,913</v>
      </c>
      <c r="K86" s="142"/>
      <c r="L86" s="100">
        <f>'State data for spotlight'!L4</f>
        <v>-5.435055282670076E-3</v>
      </c>
      <c r="M86" s="101">
        <f>'State data for spotlight'!L4</f>
        <v>-5.435055282670076E-3</v>
      </c>
      <c r="N86" s="100">
        <f>'State data for spotlight'!N4</f>
        <v>7.968076645100175E-2</v>
      </c>
      <c r="O86" s="101">
        <f>'State data for spotlight'!N4</f>
        <v>7.968076645100175E-2</v>
      </c>
      <c r="S86" s="119" t="s">
        <v>198</v>
      </c>
      <c r="T86" s="119"/>
      <c r="U86" s="116"/>
      <c r="V86" s="116">
        <v>10102</v>
      </c>
      <c r="W86" s="116">
        <v>10759</v>
      </c>
      <c r="X86" s="116">
        <v>11625</v>
      </c>
      <c r="Y86" s="116">
        <v>11778</v>
      </c>
      <c r="Z86" s="116">
        <v>12360</v>
      </c>
    </row>
    <row r="87" spans="1:30" ht="15" customHeight="1" x14ac:dyDescent="0.25">
      <c r="A87" s="102" t="s">
        <v>4</v>
      </c>
      <c r="B87" s="51"/>
      <c r="C87" s="61" t="str">
        <f t="shared" si="3"/>
        <v>252,236</v>
      </c>
      <c r="D87" s="100">
        <f t="shared" si="4"/>
        <v>1.7792746278615379E-3</v>
      </c>
      <c r="E87" s="101">
        <f t="shared" si="5"/>
        <v>1.7792746278615379E-3</v>
      </c>
      <c r="F87" s="100">
        <f t="shared" si="6"/>
        <v>0.10678853351704043</v>
      </c>
      <c r="G87" s="101">
        <f t="shared" si="7"/>
        <v>0.10678853351704043</v>
      </c>
      <c r="H87" s="61"/>
      <c r="I87" s="61"/>
      <c r="J87" s="142" t="str">
        <f>'State data for spotlight'!J5</f>
        <v>2,078,086</v>
      </c>
      <c r="K87" s="142"/>
      <c r="L87" s="100">
        <f>'State data for spotlight'!L5</f>
        <v>-9.7722570444783718E-3</v>
      </c>
      <c r="M87" s="101">
        <f>'State data for spotlight'!L5</f>
        <v>-9.7722570444783718E-3</v>
      </c>
      <c r="N87" s="100">
        <f>'State data for spotlight'!N5</f>
        <v>6.0267974446456485E-2</v>
      </c>
      <c r="O87" s="101">
        <f>'State data for spotlight'!N5</f>
        <v>6.0267974446456485E-2</v>
      </c>
      <c r="S87" s="119" t="s">
        <v>199</v>
      </c>
      <c r="T87" s="119"/>
      <c r="U87" s="116"/>
      <c r="V87" s="116">
        <v>6249</v>
      </c>
      <c r="W87" s="116">
        <v>6826</v>
      </c>
      <c r="X87" s="116">
        <v>7124</v>
      </c>
      <c r="Y87" s="116">
        <v>7191</v>
      </c>
      <c r="Z87" s="116">
        <v>7196</v>
      </c>
    </row>
    <row r="88" spans="1:30" ht="15" customHeight="1" x14ac:dyDescent="0.25">
      <c r="A88" s="102" t="s">
        <v>5</v>
      </c>
      <c r="B88" s="51"/>
      <c r="C88" s="61" t="str">
        <f t="shared" si="3"/>
        <v>250,349</v>
      </c>
      <c r="D88" s="100">
        <f t="shared" si="4"/>
        <v>8.0369474095340898E-3</v>
      </c>
      <c r="E88" s="101">
        <f t="shared" si="5"/>
        <v>8.0369474095340898E-3</v>
      </c>
      <c r="F88" s="100">
        <f t="shared" si="6"/>
        <v>0.14458338095782386</v>
      </c>
      <c r="G88" s="101">
        <f t="shared" si="7"/>
        <v>0.14458338095782386</v>
      </c>
      <c r="H88" s="61"/>
      <c r="I88" s="61"/>
      <c r="J88" s="142" t="str">
        <f>'State data for spotlight'!J6</f>
        <v>1,965,825</v>
      </c>
      <c r="K88" s="142"/>
      <c r="L88" s="100">
        <f>'State data for spotlight'!L6</f>
        <v>-8.0765919120229235E-4</v>
      </c>
      <c r="M88" s="101">
        <f>'State data for spotlight'!L6</f>
        <v>-8.0765919120229235E-4</v>
      </c>
      <c r="N88" s="100">
        <f>'State data for spotlight'!N6</f>
        <v>0.10099473592536312</v>
      </c>
      <c r="O88" s="101">
        <f>'State data for spotlight'!N6</f>
        <v>0.10099473592536312</v>
      </c>
      <c r="S88" s="119" t="s">
        <v>200</v>
      </c>
      <c r="T88" s="119"/>
      <c r="U88" s="116"/>
      <c r="V88" s="116">
        <v>9824</v>
      </c>
      <c r="W88" s="116">
        <v>10341</v>
      </c>
      <c r="X88" s="116">
        <v>10846</v>
      </c>
      <c r="Y88" s="116">
        <v>11139</v>
      </c>
      <c r="Z88" s="116">
        <v>11243</v>
      </c>
    </row>
    <row r="89" spans="1:30" ht="15" customHeight="1" x14ac:dyDescent="0.25">
      <c r="A89" s="51" t="s">
        <v>6</v>
      </c>
      <c r="B89" s="51"/>
      <c r="C89" s="61" t="str">
        <f t="shared" si="3"/>
        <v>356,217</v>
      </c>
      <c r="D89" s="100">
        <f t="shared" si="4"/>
        <v>2.6733575064419979E-2</v>
      </c>
      <c r="E89" s="101">
        <f t="shared" si="5"/>
        <v>2.6733575064419979E-2</v>
      </c>
      <c r="F89" s="100">
        <f t="shared" si="6"/>
        <v>0.13905969705399879</v>
      </c>
      <c r="G89" s="101">
        <f t="shared" si="7"/>
        <v>0.13905969705399879</v>
      </c>
      <c r="H89" s="61"/>
      <c r="I89" s="61"/>
      <c r="J89" s="142" t="str">
        <f>'State data for spotlight'!J7</f>
        <v>2,876,116</v>
      </c>
      <c r="K89" s="142"/>
      <c r="L89" s="100">
        <f>'State data for spotlight'!L7</f>
        <v>1.3469152455414024E-2</v>
      </c>
      <c r="M89" s="101">
        <f>'State data for spotlight'!L7</f>
        <v>1.3469152455414024E-2</v>
      </c>
      <c r="N89" s="100">
        <f>'State data for spotlight'!N7</f>
        <v>8.3508134271230716E-2</v>
      </c>
      <c r="O89" s="101">
        <f>'State data for spotlight'!N7</f>
        <v>8.3508134271230716E-2</v>
      </c>
      <c r="S89" s="119" t="s">
        <v>201</v>
      </c>
      <c r="T89" s="119"/>
      <c r="U89" s="116"/>
      <c r="V89" s="116">
        <v>10780</v>
      </c>
      <c r="W89" s="116">
        <v>11205</v>
      </c>
      <c r="X89" s="116">
        <v>11963</v>
      </c>
      <c r="Y89" s="116">
        <v>12345</v>
      </c>
      <c r="Z89" s="116">
        <v>12348</v>
      </c>
    </row>
    <row r="90" spans="1:30" ht="15" customHeight="1" x14ac:dyDescent="0.25">
      <c r="A90" s="51" t="s">
        <v>100</v>
      </c>
      <c r="B90" s="51"/>
      <c r="C90" s="61" t="str">
        <f t="shared" si="3"/>
        <v>$41,649</v>
      </c>
      <c r="D90" s="100">
        <f t="shared" si="4"/>
        <v>-3.2561963099153601E-3</v>
      </c>
      <c r="E90" s="101">
        <f t="shared" si="5"/>
        <v>-3.2561963099153601E-3</v>
      </c>
      <c r="F90" s="100">
        <f t="shared" si="6"/>
        <v>4.3256600370722875E-2</v>
      </c>
      <c r="G90" s="101">
        <f t="shared" si="7"/>
        <v>4.3256600370722875E-2</v>
      </c>
      <c r="H90" s="61"/>
      <c r="I90" s="61"/>
      <c r="J90" s="61"/>
      <c r="K90" s="61" t="str">
        <f>'State data for spotlight'!J8</f>
        <v>$45,226</v>
      </c>
      <c r="L90" s="100">
        <f>'State data for spotlight'!L8</f>
        <v>1.6409018426646327E-3</v>
      </c>
      <c r="M90" s="101">
        <f>'State data for spotlight'!L8</f>
        <v>1.6409018426646327E-3</v>
      </c>
      <c r="N90" s="100">
        <f>'State data for spotlight'!N8</f>
        <v>6.7653739613496189E-2</v>
      </c>
      <c r="O90" s="101">
        <f>'State data for spotlight'!N8</f>
        <v>6.7653739613496189E-2</v>
      </c>
      <c r="S90" s="119" t="s">
        <v>59</v>
      </c>
      <c r="T90" s="119"/>
      <c r="U90" s="116"/>
      <c r="V90" s="116">
        <v>16665</v>
      </c>
      <c r="W90" s="116">
        <v>17441</v>
      </c>
      <c r="X90" s="116">
        <v>18802</v>
      </c>
      <c r="Y90" s="116">
        <v>19189</v>
      </c>
      <c r="Z90" s="116">
        <v>19449</v>
      </c>
    </row>
    <row r="91" spans="1:30" ht="15" customHeight="1" x14ac:dyDescent="0.25">
      <c r="A91" s="51" t="s">
        <v>7</v>
      </c>
      <c r="B91" s="51"/>
      <c r="C91" s="61" t="str">
        <f t="shared" si="3"/>
        <v>$19,825.9 mil</v>
      </c>
      <c r="D91" s="100">
        <f t="shared" si="4"/>
        <v>4.769861170253864E-2</v>
      </c>
      <c r="E91" s="101">
        <f t="shared" si="5"/>
        <v>4.769861170253864E-2</v>
      </c>
      <c r="F91" s="100">
        <f t="shared" si="6"/>
        <v>0.23012685441473191</v>
      </c>
      <c r="G91" s="101">
        <f t="shared" si="7"/>
        <v>0.23012685441473191</v>
      </c>
      <c r="H91" s="61"/>
      <c r="I91" s="61"/>
      <c r="J91" s="61"/>
      <c r="K91" s="61" t="str">
        <f>'State data for spotlight'!J9</f>
        <v>$174.8 bil</v>
      </c>
      <c r="L91" s="100">
        <f>'State data for spotlight'!L9</f>
        <v>4.1540468779463158E-2</v>
      </c>
      <c r="M91" s="101">
        <f>'State data for spotlight'!L9</f>
        <v>4.1540468779463158E-2</v>
      </c>
      <c r="N91" s="100">
        <f>'State data for spotlight'!N9</f>
        <v>0.18082674757676354</v>
      </c>
      <c r="O91" s="101">
        <f>'State data for spotlight'!N9</f>
        <v>0.18082674757676354</v>
      </c>
      <c r="S91" s="122" t="s">
        <v>54</v>
      </c>
      <c r="T91" s="122"/>
      <c r="U91" s="116"/>
      <c r="V91" s="116">
        <v>158989</v>
      </c>
      <c r="W91" s="116">
        <v>165307</v>
      </c>
      <c r="X91" s="116">
        <v>172033</v>
      </c>
      <c r="Y91" s="116">
        <v>174142</v>
      </c>
      <c r="Z91" s="116">
        <v>178577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203</v>
      </c>
      <c r="S93" s="119" t="s">
        <v>57</v>
      </c>
      <c r="T93" s="119"/>
      <c r="U93" s="116"/>
      <c r="V93" s="116">
        <v>15577</v>
      </c>
      <c r="W93" s="116">
        <v>17117</v>
      </c>
      <c r="X93" s="116">
        <v>18242</v>
      </c>
      <c r="Y93" s="116">
        <v>18694</v>
      </c>
      <c r="Z93" s="116">
        <v>19677</v>
      </c>
    </row>
    <row r="94" spans="1:30" ht="15" customHeight="1" x14ac:dyDescent="0.25">
      <c r="A94" s="60" t="s">
        <v>204</v>
      </c>
      <c r="S94" s="119" t="s">
        <v>58</v>
      </c>
      <c r="T94" s="119"/>
      <c r="U94" s="116"/>
      <c r="V94" s="116">
        <v>26693</v>
      </c>
      <c r="W94" s="116">
        <v>28801</v>
      </c>
      <c r="X94" s="116">
        <v>30772</v>
      </c>
      <c r="Y94" s="116">
        <v>32174</v>
      </c>
      <c r="Z94" s="116">
        <v>33708</v>
      </c>
    </row>
    <row r="95" spans="1:30" ht="15" customHeight="1" x14ac:dyDescent="0.25">
      <c r="A95" s="138" t="s">
        <v>287</v>
      </c>
      <c r="S95" s="119" t="s">
        <v>197</v>
      </c>
      <c r="T95" s="119"/>
      <c r="U95" s="116"/>
      <c r="V95" s="116">
        <v>4709</v>
      </c>
      <c r="W95" s="116">
        <v>4870</v>
      </c>
      <c r="X95" s="116">
        <v>5262</v>
      </c>
      <c r="Y95" s="116">
        <v>5517</v>
      </c>
      <c r="Z95" s="116">
        <v>5819</v>
      </c>
    </row>
    <row r="96" spans="1:30" ht="15" customHeight="1" x14ac:dyDescent="0.25">
      <c r="A96" s="19" t="s">
        <v>278</v>
      </c>
      <c r="S96" s="119" t="s">
        <v>198</v>
      </c>
      <c r="T96" s="119"/>
      <c r="U96" s="116"/>
      <c r="V96" s="116">
        <v>22365</v>
      </c>
      <c r="W96" s="116">
        <v>24349</v>
      </c>
      <c r="X96" s="116">
        <v>26299</v>
      </c>
      <c r="Y96" s="116">
        <v>27546</v>
      </c>
      <c r="Z96" s="116">
        <v>28359</v>
      </c>
    </row>
    <row r="97" spans="1:32" ht="15" customHeight="1" x14ac:dyDescent="0.25">
      <c r="S97" s="119" t="s">
        <v>199</v>
      </c>
      <c r="T97" s="119"/>
      <c r="U97" s="116"/>
      <c r="V97" s="116">
        <v>26624</v>
      </c>
      <c r="W97" s="116">
        <v>28967</v>
      </c>
      <c r="X97" s="116">
        <v>29755</v>
      </c>
      <c r="Y97" s="116">
        <v>30067</v>
      </c>
      <c r="Z97" s="116">
        <v>30248</v>
      </c>
    </row>
    <row r="98" spans="1:32" ht="15" customHeight="1" x14ac:dyDescent="0.25">
      <c r="S98" s="119" t="s">
        <v>200</v>
      </c>
      <c r="T98" s="119"/>
      <c r="U98" s="116"/>
      <c r="V98" s="116">
        <v>17754</v>
      </c>
      <c r="W98" s="116">
        <v>18560</v>
      </c>
      <c r="X98" s="116">
        <v>19656</v>
      </c>
      <c r="Y98" s="116">
        <v>20093</v>
      </c>
      <c r="Z98" s="116">
        <v>20287</v>
      </c>
    </row>
    <row r="99" spans="1:32" ht="15" customHeight="1" x14ac:dyDescent="0.25">
      <c r="S99" s="119" t="s">
        <v>201</v>
      </c>
      <c r="T99" s="119"/>
      <c r="U99" s="116"/>
      <c r="V99" s="116">
        <v>1352</v>
      </c>
      <c r="W99" s="116">
        <v>1487</v>
      </c>
      <c r="X99" s="116">
        <v>1675</v>
      </c>
      <c r="Y99" s="116">
        <v>1769</v>
      </c>
      <c r="Z99" s="116">
        <v>1802</v>
      </c>
    </row>
    <row r="100" spans="1:32" ht="15" customHeight="1" x14ac:dyDescent="0.25">
      <c r="S100" s="119" t="s">
        <v>59</v>
      </c>
      <c r="T100" s="119"/>
      <c r="U100" s="116"/>
      <c r="V100" s="116">
        <v>7461</v>
      </c>
      <c r="W100" s="116">
        <v>7933</v>
      </c>
      <c r="X100" s="116">
        <v>8942</v>
      </c>
      <c r="Y100" s="116">
        <v>9196</v>
      </c>
      <c r="Z100" s="116">
        <v>9724</v>
      </c>
    </row>
    <row r="101" spans="1:32" x14ac:dyDescent="0.25">
      <c r="A101" s="20"/>
      <c r="S101" s="122" t="s">
        <v>54</v>
      </c>
      <c r="T101" s="122"/>
      <c r="U101" s="116"/>
      <c r="V101" s="116">
        <v>153740</v>
      </c>
      <c r="W101" s="116">
        <v>161113</v>
      </c>
      <c r="X101" s="116">
        <v>168784</v>
      </c>
      <c r="Y101" s="116">
        <v>172800</v>
      </c>
      <c r="Z101" s="116">
        <v>177639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205</v>
      </c>
      <c r="Z103" s="110" t="s">
        <v>282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337577</v>
      </c>
      <c r="W104" s="116">
        <v>365706</v>
      </c>
      <c r="X104" s="116">
        <v>382673</v>
      </c>
      <c r="Y104" s="116">
        <v>391590</v>
      </c>
      <c r="Z104" s="116">
        <v>397157</v>
      </c>
      <c r="AB104" s="113" t="str">
        <f>TEXT(Z104,"###,###")</f>
        <v>397,157</v>
      </c>
      <c r="AD104" s="134">
        <f>Z104/($Z$4)*100</f>
        <v>79.022380160290339</v>
      </c>
      <c r="AF104" s="113"/>
    </row>
    <row r="105" spans="1:32" x14ac:dyDescent="0.25">
      <c r="S105" s="119" t="s">
        <v>18</v>
      </c>
      <c r="T105" s="119"/>
      <c r="U105" s="116"/>
      <c r="V105" s="116">
        <v>62426</v>
      </c>
      <c r="W105" s="116">
        <v>63050</v>
      </c>
      <c r="X105" s="116">
        <v>64364</v>
      </c>
      <c r="Y105" s="116">
        <v>67555</v>
      </c>
      <c r="Z105" s="116">
        <v>66778</v>
      </c>
      <c r="AB105" s="113" t="str">
        <f>TEXT(Z105,"###,###")</f>
        <v>66,778</v>
      </c>
      <c r="AD105" s="134">
        <f>Z105/($Z$4)*100</f>
        <v>13.286827381473493</v>
      </c>
      <c r="AF105" s="113"/>
    </row>
    <row r="106" spans="1:32" x14ac:dyDescent="0.25">
      <c r="S106" s="122" t="s">
        <v>54</v>
      </c>
      <c r="T106" s="122"/>
      <c r="U106" s="124"/>
      <c r="V106" s="124">
        <v>400003</v>
      </c>
      <c r="W106" s="124">
        <v>428756</v>
      </c>
      <c r="X106" s="124">
        <v>447037</v>
      </c>
      <c r="Y106" s="124">
        <v>459145</v>
      </c>
      <c r="Z106" s="124">
        <v>463935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67443</v>
      </c>
      <c r="W108" s="116">
        <v>76116</v>
      </c>
      <c r="X108" s="116">
        <v>93029</v>
      </c>
      <c r="Y108" s="116">
        <v>83214</v>
      </c>
      <c r="Z108" s="116">
        <v>88817</v>
      </c>
      <c r="AB108" s="113" t="str">
        <f>TEXT(Z108,"###,###")</f>
        <v>88,817</v>
      </c>
      <c r="AD108" s="134">
        <f>Z108/($Z$4)*100</f>
        <v>17.671930089854911</v>
      </c>
      <c r="AF108" s="113"/>
    </row>
    <row r="109" spans="1:32" x14ac:dyDescent="0.25">
      <c r="S109" s="119" t="s">
        <v>21</v>
      </c>
      <c r="T109" s="119"/>
      <c r="U109" s="116"/>
      <c r="V109" s="116">
        <v>67489</v>
      </c>
      <c r="W109" s="116">
        <v>71772</v>
      </c>
      <c r="X109" s="116">
        <v>72317</v>
      </c>
      <c r="Y109" s="116">
        <v>72334</v>
      </c>
      <c r="Z109" s="116">
        <v>73741</v>
      </c>
      <c r="AB109" s="113" t="str">
        <f>TEXT(Z109,"###,###")</f>
        <v>73,741</v>
      </c>
      <c r="AD109" s="134">
        <f>Z109/($Z$4)*100</f>
        <v>14.672256400869102</v>
      </c>
      <c r="AF109" s="113"/>
    </row>
    <row r="110" spans="1:32" x14ac:dyDescent="0.25">
      <c r="S110" s="119" t="s">
        <v>22</v>
      </c>
      <c r="T110" s="119"/>
      <c r="U110" s="116"/>
      <c r="V110" s="116">
        <v>96405</v>
      </c>
      <c r="W110" s="116">
        <v>105455</v>
      </c>
      <c r="X110" s="116">
        <v>105610</v>
      </c>
      <c r="Y110" s="116">
        <v>112961</v>
      </c>
      <c r="Z110" s="116">
        <v>109948</v>
      </c>
      <c r="AB110" s="113" t="str">
        <f>TEXT(Z110,"###,###")</f>
        <v>109,948</v>
      </c>
      <c r="AD110" s="134">
        <f>Z110/($Z$4)*100</f>
        <v>21.876367919647901</v>
      </c>
      <c r="AF110" s="113"/>
    </row>
    <row r="111" spans="1:32" x14ac:dyDescent="0.25">
      <c r="S111" s="119" t="s">
        <v>23</v>
      </c>
      <c r="T111" s="119"/>
      <c r="U111" s="116"/>
      <c r="V111" s="116">
        <v>168666</v>
      </c>
      <c r="W111" s="116">
        <v>175413</v>
      </c>
      <c r="X111" s="116">
        <v>176081</v>
      </c>
      <c r="Y111" s="116">
        <v>190641</v>
      </c>
      <c r="Z111" s="116">
        <v>188729</v>
      </c>
      <c r="AB111" s="113" t="str">
        <f>TEXT(Z111,"###,###")</f>
        <v>188,729</v>
      </c>
      <c r="AD111" s="134">
        <f>Z111/($Z$4)*100</f>
        <v>37.551433778761137</v>
      </c>
      <c r="AF111" s="113"/>
    </row>
    <row r="112" spans="1:32" x14ac:dyDescent="0.25">
      <c r="S112" s="122" t="s">
        <v>54</v>
      </c>
      <c r="T112" s="122"/>
      <c r="U112" s="116"/>
      <c r="V112" s="116">
        <v>446624</v>
      </c>
      <c r="W112" s="116">
        <v>468848</v>
      </c>
      <c r="X112" s="116">
        <v>489010</v>
      </c>
      <c r="Y112" s="116">
        <v>500146</v>
      </c>
      <c r="Z112" s="116">
        <v>502592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40.07</v>
      </c>
      <c r="W118" s="135">
        <v>40.119999999999997</v>
      </c>
      <c r="X118" s="135">
        <v>40.19</v>
      </c>
      <c r="Y118" s="135">
        <v>40.229999999999997</v>
      </c>
      <c r="Z118" s="135">
        <v>40.450000000000003</v>
      </c>
      <c r="AB118" s="113" t="str">
        <f>TEXT(Z118,"##.0")</f>
        <v>40.5</v>
      </c>
    </row>
    <row r="120" spans="19:32" x14ac:dyDescent="0.25">
      <c r="S120" s="105" t="s">
        <v>102</v>
      </c>
      <c r="T120" s="116"/>
      <c r="U120" s="116"/>
      <c r="V120" s="116">
        <v>265483</v>
      </c>
      <c r="W120" s="116">
        <v>276520</v>
      </c>
      <c r="X120" s="116">
        <v>288306</v>
      </c>
      <c r="Y120" s="116">
        <v>292063</v>
      </c>
      <c r="Z120" s="116">
        <v>299036</v>
      </c>
      <c r="AB120" s="113" t="str">
        <f>TEXT(Z120,"###,###")</f>
        <v>299,036</v>
      </c>
    </row>
    <row r="121" spans="19:32" x14ac:dyDescent="0.25">
      <c r="S121" s="105" t="s">
        <v>103</v>
      </c>
      <c r="T121" s="116"/>
      <c r="U121" s="116"/>
      <c r="V121" s="116">
        <v>25139</v>
      </c>
      <c r="W121" s="116">
        <v>26062</v>
      </c>
      <c r="X121" s="116">
        <v>27106</v>
      </c>
      <c r="Y121" s="116">
        <v>28097</v>
      </c>
      <c r="Z121" s="116">
        <v>29176</v>
      </c>
      <c r="AB121" s="113" t="str">
        <f>TEXT(Z121,"###,###")</f>
        <v>29,176</v>
      </c>
    </row>
    <row r="122" spans="19:32" x14ac:dyDescent="0.25">
      <c r="S122" s="105" t="s">
        <v>104</v>
      </c>
      <c r="T122" s="116"/>
      <c r="U122" s="116"/>
      <c r="V122" s="116">
        <v>22107</v>
      </c>
      <c r="W122" s="116">
        <v>23838</v>
      </c>
      <c r="X122" s="116">
        <v>25411</v>
      </c>
      <c r="Y122" s="116">
        <v>26780</v>
      </c>
      <c r="Z122" s="116">
        <v>28003</v>
      </c>
      <c r="AB122" s="113" t="str">
        <f>TEXT(Z122,"###,###")</f>
        <v>28,003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287590</v>
      </c>
      <c r="W124" s="116">
        <v>300358</v>
      </c>
      <c r="X124" s="116">
        <v>313717</v>
      </c>
      <c r="Y124" s="116">
        <v>318843</v>
      </c>
      <c r="Z124" s="116">
        <v>327039</v>
      </c>
      <c r="AB124" s="113" t="str">
        <f>TEXT(Z124,"###,###")</f>
        <v>327,039</v>
      </c>
      <c r="AD124" s="131">
        <f>Z124/$Z$7*100</f>
        <v>91.808925458358246</v>
      </c>
    </row>
    <row r="125" spans="19:32" x14ac:dyDescent="0.25">
      <c r="S125" s="105" t="s">
        <v>106</v>
      </c>
      <c r="T125" s="116"/>
      <c r="U125" s="116"/>
      <c r="V125" s="116">
        <v>47246</v>
      </c>
      <c r="W125" s="116">
        <v>49900</v>
      </c>
      <c r="X125" s="116">
        <v>52517</v>
      </c>
      <c r="Y125" s="116">
        <v>54877</v>
      </c>
      <c r="Z125" s="116">
        <v>57179</v>
      </c>
      <c r="AB125" s="113" t="str">
        <f>TEXT(Z125,"###,###")</f>
        <v>57,179</v>
      </c>
      <c r="AD125" s="131">
        <f>Z125/$Z$7*100</f>
        <v>16.051732511362456</v>
      </c>
    </row>
    <row r="127" spans="19:32" x14ac:dyDescent="0.25">
      <c r="S127" s="105" t="s">
        <v>107</v>
      </c>
      <c r="T127" s="116"/>
      <c r="U127" s="116"/>
      <c r="V127" s="116">
        <v>158989</v>
      </c>
      <c r="W127" s="116">
        <v>165307</v>
      </c>
      <c r="X127" s="116">
        <v>172033</v>
      </c>
      <c r="Y127" s="116">
        <v>174144</v>
      </c>
      <c r="Z127" s="116">
        <v>178580</v>
      </c>
      <c r="AB127" s="113" t="str">
        <f>TEXT(Z127,"###,###")</f>
        <v>178,580</v>
      </c>
      <c r="AD127" s="131">
        <f>Z127/$Z$7*100</f>
        <v>50.132363138199466</v>
      </c>
    </row>
    <row r="128" spans="19:32" x14ac:dyDescent="0.25">
      <c r="S128" s="105" t="s">
        <v>108</v>
      </c>
      <c r="T128" s="116"/>
      <c r="U128" s="116"/>
      <c r="V128" s="116">
        <v>153740</v>
      </c>
      <c r="W128" s="116">
        <v>161113</v>
      </c>
      <c r="X128" s="116">
        <v>168784</v>
      </c>
      <c r="Y128" s="116">
        <v>172797</v>
      </c>
      <c r="Z128" s="116">
        <v>177633</v>
      </c>
      <c r="AB128" s="113" t="str">
        <f>TEXT(Z128,"###,###")</f>
        <v>177,633</v>
      </c>
      <c r="AD128" s="131">
        <f>Z128/$Z$7*100</f>
        <v>49.86651395076597</v>
      </c>
    </row>
    <row r="130" spans="19:20" x14ac:dyDescent="0.25">
      <c r="S130" s="105" t="s">
        <v>283</v>
      </c>
      <c r="T130" s="131">
        <v>83.947706033120255</v>
      </c>
    </row>
    <row r="131" spans="19:20" x14ac:dyDescent="0.25">
      <c r="S131" s="105" t="s">
        <v>284</v>
      </c>
      <c r="T131" s="131">
        <v>8.1905130861244686</v>
      </c>
    </row>
    <row r="132" spans="19:20" x14ac:dyDescent="0.25">
      <c r="S132" s="105" t="s">
        <v>285</v>
      </c>
      <c r="T132" s="131">
        <v>7.8612194252379863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F4B2808B-B277-4726-A637-FFE30AF5B7B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3A4EC3E8-4F0A-409E-AE5A-B89EC2FF595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A51224C0-CBBD-4C45-9EE3-220300D68AC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85633C9D-7533-4A83-80D7-5D881CACFEB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882607-47F8-4E81-8827-0FFF6C378332}">
  <sheetPr codeName="Sheet94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140</v>
      </c>
      <c r="T1" s="103"/>
      <c r="U1" s="103"/>
      <c r="V1" s="103"/>
      <c r="W1" s="103"/>
      <c r="X1" s="103"/>
      <c r="Y1" s="104" t="s">
        <v>141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205</v>
      </c>
      <c r="Z2" s="107" t="s">
        <v>282</v>
      </c>
      <c r="AB2" s="143" t="str">
        <f>$Z$2</f>
        <v>2019-20</v>
      </c>
      <c r="AC2" s="143"/>
      <c r="AD2" s="143"/>
      <c r="AE2" s="143"/>
      <c r="AF2" s="143"/>
    </row>
    <row r="3" spans="1:32" ht="15" customHeight="1" x14ac:dyDescent="0.25">
      <c r="A3" s="64" t="s">
        <v>281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140</v>
      </c>
      <c r="Y3" s="109" t="s">
        <v>141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9.30 Goondiwindi, Queensland,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8251</v>
      </c>
      <c r="W4" s="112">
        <v>8932</v>
      </c>
      <c r="X4" s="112">
        <v>9796</v>
      </c>
      <c r="Y4" s="112">
        <v>9147</v>
      </c>
      <c r="Z4" s="112">
        <v>9285</v>
      </c>
      <c r="AB4" s="113" t="str">
        <f>TEXT(Z4,"###,###")</f>
        <v>9,285</v>
      </c>
      <c r="AD4" s="114">
        <f>Z4/Y4-1</f>
        <v>1.5086913742210495E-2</v>
      </c>
      <c r="AF4" s="114">
        <f>Z4/V4-1</f>
        <v>0.12531814325536295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4405</v>
      </c>
      <c r="W5" s="112">
        <v>4698</v>
      </c>
      <c r="X5" s="112">
        <v>5137</v>
      </c>
      <c r="Y5" s="112">
        <v>4695</v>
      </c>
      <c r="Z5" s="112">
        <v>4869</v>
      </c>
      <c r="AB5" s="113" t="str">
        <f>TEXT(Z5,"###,###")</f>
        <v>4,869</v>
      </c>
      <c r="AD5" s="114">
        <f t="shared" ref="AD5:AD9" si="0">Z5/Y5-1</f>
        <v>3.706070287539931E-2</v>
      </c>
      <c r="AF5" s="114">
        <f t="shared" ref="AF5:AF9" si="1">Z5/V5-1</f>
        <v>0.10533484676503968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3847</v>
      </c>
      <c r="W6" s="112">
        <v>4234</v>
      </c>
      <c r="X6" s="112">
        <v>4657</v>
      </c>
      <c r="Y6" s="112">
        <v>4449</v>
      </c>
      <c r="Z6" s="112">
        <v>4413</v>
      </c>
      <c r="AB6" s="113" t="str">
        <f>TEXT(Z6,"###,###")</f>
        <v>4,413</v>
      </c>
      <c r="AD6" s="114">
        <f t="shared" si="0"/>
        <v>-8.0917060013485642E-3</v>
      </c>
      <c r="AF6" s="114">
        <f t="shared" si="1"/>
        <v>0.14712763192097733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5619</v>
      </c>
      <c r="W7" s="112">
        <v>5901</v>
      </c>
      <c r="X7" s="112">
        <v>6563</v>
      </c>
      <c r="Y7" s="112">
        <v>6153</v>
      </c>
      <c r="Z7" s="112">
        <v>6455</v>
      </c>
      <c r="AB7" s="113" t="str">
        <f>TEXT(Z7,"###,###")</f>
        <v>6,455</v>
      </c>
      <c r="AD7" s="114">
        <f t="shared" si="0"/>
        <v>4.9081748740451792E-2</v>
      </c>
      <c r="AF7" s="114">
        <f t="shared" si="1"/>
        <v>0.14878092187221936</v>
      </c>
    </row>
    <row r="8" spans="1:32" ht="17.25" customHeight="1" x14ac:dyDescent="0.25">
      <c r="A8" s="68" t="s">
        <v>13</v>
      </c>
      <c r="B8" s="69"/>
      <c r="C8" s="31"/>
      <c r="D8" s="70" t="str">
        <f>AB4</f>
        <v>9,285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6,455</v>
      </c>
      <c r="P8" s="71"/>
      <c r="S8" s="111" t="s">
        <v>86</v>
      </c>
      <c r="T8" s="112"/>
      <c r="U8" s="112"/>
      <c r="V8" s="112">
        <v>38920.44</v>
      </c>
      <c r="W8" s="112">
        <v>37757</v>
      </c>
      <c r="X8" s="112">
        <v>38627.07</v>
      </c>
      <c r="Y8" s="112">
        <v>41139.69</v>
      </c>
      <c r="Z8" s="112">
        <v>40625.01</v>
      </c>
      <c r="AB8" s="113" t="str">
        <f>TEXT(Z8,"$###,###")</f>
        <v>$40,625</v>
      </c>
      <c r="AD8" s="114">
        <f t="shared" si="0"/>
        <v>-1.2510546384768562E-2</v>
      </c>
      <c r="AF8" s="114">
        <f t="shared" si="1"/>
        <v>4.3796267462546723E-2</v>
      </c>
    </row>
    <row r="9" spans="1:32" x14ac:dyDescent="0.25">
      <c r="A9" s="32" t="s">
        <v>15</v>
      </c>
      <c r="B9" s="75"/>
      <c r="C9" s="76"/>
      <c r="D9" s="77">
        <f>AD104</f>
        <v>69.833064081852442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53.323005422153372</v>
      </c>
      <c r="P9" s="78" t="s">
        <v>87</v>
      </c>
      <c r="S9" s="111" t="s">
        <v>7</v>
      </c>
      <c r="T9" s="112"/>
      <c r="U9" s="112"/>
      <c r="V9" s="112">
        <v>302078141</v>
      </c>
      <c r="W9" s="112">
        <v>284885563</v>
      </c>
      <c r="X9" s="112">
        <v>283807227</v>
      </c>
      <c r="Y9" s="112">
        <v>265763751</v>
      </c>
      <c r="Z9" s="112">
        <v>243348790</v>
      </c>
      <c r="AB9" s="113" t="str">
        <f>TEXT(Z9/1000000,"$#,###.0")&amp;" mil"</f>
        <v>$243.3 mil</v>
      </c>
      <c r="AD9" s="114">
        <f t="shared" si="0"/>
        <v>-8.4341679087754917E-2</v>
      </c>
      <c r="AF9" s="114">
        <f t="shared" si="1"/>
        <v>-0.19441774504299536</v>
      </c>
    </row>
    <row r="10" spans="1:32" x14ac:dyDescent="0.25">
      <c r="A10" s="32" t="s">
        <v>18</v>
      </c>
      <c r="B10" s="75"/>
      <c r="C10" s="76"/>
      <c r="D10" s="77">
        <f>AD105</f>
        <v>13.893376413570275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46.73896204492641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73.694810224632064</v>
      </c>
      <c r="P11" s="78" t="s">
        <v>87</v>
      </c>
      <c r="S11" s="111" t="s">
        <v>30</v>
      </c>
      <c r="T11" s="116"/>
      <c r="U11" s="116"/>
      <c r="V11" s="116">
        <v>6884</v>
      </c>
      <c r="W11" s="116">
        <v>7470</v>
      </c>
      <c r="X11" s="116">
        <v>8006</v>
      </c>
      <c r="Y11" s="116">
        <v>7625</v>
      </c>
      <c r="Z11" s="116">
        <v>7585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13.880712625871416</v>
      </c>
      <c r="P12" s="78" t="s">
        <v>87</v>
      </c>
      <c r="S12" s="111" t="s">
        <v>31</v>
      </c>
      <c r="T12" s="116"/>
      <c r="U12" s="116"/>
      <c r="V12" s="116">
        <v>1364</v>
      </c>
      <c r="W12" s="116">
        <v>1462</v>
      </c>
      <c r="X12" s="116">
        <v>1793</v>
      </c>
      <c r="Y12" s="116">
        <v>1518</v>
      </c>
      <c r="Z12" s="116">
        <v>1704</v>
      </c>
    </row>
    <row r="13" spans="1:32" ht="15" customHeight="1" x14ac:dyDescent="0.25">
      <c r="A13" s="32" t="s">
        <v>20</v>
      </c>
      <c r="B13" s="76"/>
      <c r="C13" s="76"/>
      <c r="D13" s="77">
        <f>AD108</f>
        <v>17.555196553581045</v>
      </c>
      <c r="E13" s="78" t="s">
        <v>87</v>
      </c>
      <c r="F13" s="26"/>
      <c r="G13" s="144" t="s">
        <v>286</v>
      </c>
      <c r="H13" s="145"/>
      <c r="I13" s="145"/>
      <c r="J13" s="145"/>
      <c r="K13" s="145"/>
      <c r="L13" s="145"/>
      <c r="M13" s="85"/>
      <c r="N13" s="76"/>
      <c r="O13" s="77">
        <f>T132</f>
        <v>12.517428350116189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19.903069466882066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42.0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23.45718901453958</v>
      </c>
      <c r="E15" s="78" t="s">
        <v>87</v>
      </c>
      <c r="F15" s="26"/>
      <c r="G15" s="35" t="s">
        <v>279</v>
      </c>
      <c r="H15" s="76"/>
      <c r="I15" s="76"/>
      <c r="J15" s="76"/>
      <c r="K15" s="86"/>
      <c r="L15" s="76"/>
      <c r="M15" s="76"/>
      <c r="N15" s="76"/>
      <c r="O15" s="77">
        <f>AB38</f>
        <v>16.367296376587177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1471</v>
      </c>
      <c r="Z15" s="116">
        <v>1535</v>
      </c>
      <c r="AB15" s="121">
        <f t="shared" ref="AB15:AB34" si="2">IF(Z15="np",0,Z15/$Z$34)</f>
        <v>0.16533821628608358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22.574044157242863</v>
      </c>
      <c r="E16" s="89" t="s">
        <v>87</v>
      </c>
      <c r="F16" s="26"/>
      <c r="G16" s="90" t="s">
        <v>280</v>
      </c>
      <c r="H16" s="37"/>
      <c r="I16" s="37"/>
      <c r="J16" s="37"/>
      <c r="K16" s="38"/>
      <c r="L16" s="37"/>
      <c r="M16" s="37"/>
      <c r="N16" s="37"/>
      <c r="O16" s="88">
        <f>AB37</f>
        <v>83.632703623412823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72</v>
      </c>
      <c r="Z16" s="116">
        <v>51</v>
      </c>
      <c r="AB16" s="121">
        <f t="shared" si="2"/>
        <v>5.4933218440327445E-3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410</v>
      </c>
      <c r="Z17" s="116">
        <v>407</v>
      </c>
      <c r="AB17" s="121">
        <f t="shared" si="2"/>
        <v>4.3838862559241708E-2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74</v>
      </c>
      <c r="Z18" s="116">
        <v>57</v>
      </c>
      <c r="AB18" s="121">
        <f t="shared" si="2"/>
        <v>6.1395950021542441E-3</v>
      </c>
    </row>
    <row r="19" spans="1:28" x14ac:dyDescent="0.25">
      <c r="A19" s="67" t="str">
        <f>$S$1&amp;" ("&amp;$V$2&amp;" to "&amp;$Z$2&amp;")"</f>
        <v>Goondiwindi (2015-16 to 2019-20)</v>
      </c>
      <c r="B19" s="67"/>
      <c r="C19" s="67"/>
      <c r="D19" s="67"/>
      <c r="E19" s="67"/>
      <c r="F19" s="67"/>
      <c r="G19" s="67" t="str">
        <f>$S$1&amp;" ("&amp;$V$2&amp;" to "&amp;$Z$2&amp;")"</f>
        <v>Goondiwindi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580</v>
      </c>
      <c r="Z19" s="116">
        <v>618</v>
      </c>
      <c r="AB19" s="121">
        <f t="shared" si="2"/>
        <v>6.6566135286514436E-2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445</v>
      </c>
      <c r="Z20" s="116">
        <v>420</v>
      </c>
      <c r="AB20" s="121">
        <f t="shared" si="2"/>
        <v>4.5239121068504952E-2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701</v>
      </c>
      <c r="Z21" s="116">
        <v>706</v>
      </c>
      <c r="AB21" s="121">
        <f t="shared" si="2"/>
        <v>7.6044808272296427E-2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606</v>
      </c>
      <c r="Z22" s="116">
        <v>601</v>
      </c>
      <c r="AB22" s="121">
        <f t="shared" si="2"/>
        <v>6.4735028005170184E-2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274</v>
      </c>
      <c r="Z23" s="116">
        <v>265</v>
      </c>
      <c r="AB23" s="121">
        <f t="shared" si="2"/>
        <v>2.8543731150366222E-2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21</v>
      </c>
      <c r="Z24" s="116">
        <v>14</v>
      </c>
      <c r="AB24" s="121">
        <f t="shared" si="2"/>
        <v>1.5079707022834985E-3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251</v>
      </c>
      <c r="Z25" s="116">
        <v>263</v>
      </c>
      <c r="AB25" s="121">
        <f t="shared" si="2"/>
        <v>2.8328306764325722E-2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142</v>
      </c>
      <c r="Z26" s="116">
        <v>150</v>
      </c>
      <c r="AB26" s="121">
        <f t="shared" si="2"/>
        <v>1.6156828953037484E-2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329</v>
      </c>
      <c r="Z27" s="116">
        <v>276</v>
      </c>
      <c r="AB27" s="121">
        <f t="shared" si="2"/>
        <v>2.9728565273588969E-2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611</v>
      </c>
      <c r="Z28" s="116">
        <v>606</v>
      </c>
      <c r="AB28" s="121">
        <f t="shared" si="2"/>
        <v>6.527358897027144E-2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412</v>
      </c>
      <c r="Z29" s="116">
        <v>376</v>
      </c>
      <c r="AB29" s="121">
        <f t="shared" si="2"/>
        <v>4.0499784575613956E-2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604</v>
      </c>
      <c r="Z30" s="116">
        <v>651</v>
      </c>
      <c r="AB30" s="121">
        <f t="shared" si="2"/>
        <v>7.0120637656182677E-2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693</v>
      </c>
      <c r="Z31" s="116">
        <v>713</v>
      </c>
      <c r="AB31" s="121">
        <f t="shared" si="2"/>
        <v>7.6798793623438166E-2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42</v>
      </c>
      <c r="Z32" s="116">
        <v>50</v>
      </c>
      <c r="AB32" s="121">
        <f t="shared" si="2"/>
        <v>5.3856096510124943E-3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390</v>
      </c>
      <c r="Z33" s="116">
        <v>442</v>
      </c>
      <c r="AB33" s="121">
        <f t="shared" si="2"/>
        <v>4.7608789314950453E-2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9145</v>
      </c>
      <c r="Z34" s="124">
        <v>9284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5401</v>
      </c>
      <c r="AB37" s="136">
        <f>Z37/Z40*100</f>
        <v>83.632703623412823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1057</v>
      </c>
      <c r="AB38" s="136">
        <f>Z38/Z40*100</f>
        <v>16.367296376587177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6458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20</v>
      </c>
      <c r="W44" s="116">
        <v>29</v>
      </c>
      <c r="X44" s="116">
        <v>36</v>
      </c>
      <c r="Y44" s="116">
        <v>29</v>
      </c>
      <c r="Z44" s="116">
        <v>39</v>
      </c>
    </row>
    <row r="45" spans="19:32" x14ac:dyDescent="0.25">
      <c r="S45" s="119" t="s">
        <v>38</v>
      </c>
      <c r="T45" s="119"/>
      <c r="U45" s="116"/>
      <c r="V45" s="116">
        <v>139</v>
      </c>
      <c r="W45" s="116">
        <v>187</v>
      </c>
      <c r="X45" s="116">
        <v>203</v>
      </c>
      <c r="Y45" s="116">
        <v>165</v>
      </c>
      <c r="Z45" s="116">
        <v>172</v>
      </c>
    </row>
    <row r="46" spans="19:32" x14ac:dyDescent="0.25">
      <c r="S46" s="119" t="s">
        <v>39</v>
      </c>
      <c r="T46" s="119"/>
      <c r="U46" s="116"/>
      <c r="V46" s="116">
        <v>294</v>
      </c>
      <c r="W46" s="116">
        <v>362</v>
      </c>
      <c r="X46" s="116">
        <v>395</v>
      </c>
      <c r="Y46" s="116">
        <v>339</v>
      </c>
      <c r="Z46" s="116">
        <v>330</v>
      </c>
    </row>
    <row r="47" spans="19:32" x14ac:dyDescent="0.25">
      <c r="S47" s="119" t="s">
        <v>40</v>
      </c>
      <c r="T47" s="119"/>
      <c r="U47" s="116"/>
      <c r="V47" s="116">
        <v>422</v>
      </c>
      <c r="W47" s="116">
        <v>492</v>
      </c>
      <c r="X47" s="116">
        <v>548</v>
      </c>
      <c r="Y47" s="116">
        <v>504</v>
      </c>
      <c r="Z47" s="116">
        <v>457</v>
      </c>
    </row>
    <row r="48" spans="19:32" x14ac:dyDescent="0.25">
      <c r="S48" s="119" t="s">
        <v>41</v>
      </c>
      <c r="T48" s="119"/>
      <c r="U48" s="116"/>
      <c r="V48" s="116">
        <v>515</v>
      </c>
      <c r="W48" s="116">
        <v>557</v>
      </c>
      <c r="X48" s="116">
        <v>596</v>
      </c>
      <c r="Y48" s="116">
        <v>560</v>
      </c>
      <c r="Z48" s="116">
        <v>602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479</v>
      </c>
      <c r="W49" s="116">
        <v>466</v>
      </c>
      <c r="X49" s="116">
        <v>423</v>
      </c>
      <c r="Y49" s="116">
        <v>431</v>
      </c>
      <c r="Z49" s="116">
        <v>445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Goondiwindi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385</v>
      </c>
      <c r="W50" s="116">
        <v>369</v>
      </c>
      <c r="X50" s="116">
        <v>447</v>
      </c>
      <c r="Y50" s="116">
        <v>422</v>
      </c>
      <c r="Z50" s="116">
        <v>443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387</v>
      </c>
      <c r="W51" s="116">
        <v>403</v>
      </c>
      <c r="X51" s="116">
        <v>405</v>
      </c>
      <c r="Y51" s="116">
        <v>370</v>
      </c>
      <c r="Z51" s="116">
        <v>354</v>
      </c>
    </row>
    <row r="52" spans="1:26" ht="15" customHeight="1" x14ac:dyDescent="0.25">
      <c r="S52" s="119" t="s">
        <v>45</v>
      </c>
      <c r="T52" s="119"/>
      <c r="U52" s="116"/>
      <c r="V52" s="116">
        <v>378</v>
      </c>
      <c r="W52" s="116">
        <v>379</v>
      </c>
      <c r="X52" s="116">
        <v>425</v>
      </c>
      <c r="Y52" s="116">
        <v>401</v>
      </c>
      <c r="Z52" s="116">
        <v>416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357</v>
      </c>
      <c r="W53" s="116">
        <v>360</v>
      </c>
      <c r="X53" s="116">
        <v>395</v>
      </c>
      <c r="Y53" s="116">
        <v>365</v>
      </c>
      <c r="Z53" s="116">
        <v>382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423</v>
      </c>
      <c r="W54" s="116">
        <v>430</v>
      </c>
      <c r="X54" s="116">
        <v>462</v>
      </c>
      <c r="Y54" s="116">
        <v>417</v>
      </c>
      <c r="Z54" s="116">
        <v>427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295</v>
      </c>
      <c r="W55" s="116">
        <v>312</v>
      </c>
      <c r="X55" s="116">
        <v>338</v>
      </c>
      <c r="Y55" s="116">
        <v>323</v>
      </c>
      <c r="Z55" s="116">
        <v>359</v>
      </c>
    </row>
    <row r="56" spans="1:26" ht="15" customHeight="1" x14ac:dyDescent="0.25">
      <c r="S56" s="119" t="s">
        <v>49</v>
      </c>
      <c r="T56" s="119"/>
      <c r="U56" s="116"/>
      <c r="V56" s="116">
        <v>170</v>
      </c>
      <c r="W56" s="116">
        <v>191</v>
      </c>
      <c r="X56" s="116">
        <v>226</v>
      </c>
      <c r="Y56" s="116">
        <v>221</v>
      </c>
      <c r="Z56" s="116">
        <v>232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54</v>
      </c>
      <c r="W57" s="116">
        <v>78</v>
      </c>
      <c r="X57" s="116">
        <v>101</v>
      </c>
      <c r="Y57" s="116">
        <v>79</v>
      </c>
      <c r="Z57" s="116">
        <v>113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46</v>
      </c>
      <c r="W58" s="116">
        <v>51</v>
      </c>
      <c r="X58" s="116">
        <v>57</v>
      </c>
      <c r="Y58" s="116">
        <v>33</v>
      </c>
      <c r="Z58" s="116">
        <v>43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24</v>
      </c>
      <c r="W59" s="116">
        <v>19</v>
      </c>
      <c r="X59" s="116">
        <v>31</v>
      </c>
      <c r="Y59" s="116">
        <v>21</v>
      </c>
      <c r="Z59" s="116">
        <v>35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15</v>
      </c>
      <c r="W60" s="116">
        <v>13</v>
      </c>
      <c r="X60" s="116">
        <v>23</v>
      </c>
      <c r="Y60" s="116">
        <v>14</v>
      </c>
      <c r="Z60" s="116">
        <v>22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4403</v>
      </c>
      <c r="W61" s="116">
        <v>4698</v>
      </c>
      <c r="X61" s="116">
        <v>5142</v>
      </c>
      <c r="Y61" s="116">
        <v>4699</v>
      </c>
      <c r="Z61" s="116">
        <v>4870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20</v>
      </c>
      <c r="W63" s="116">
        <v>27</v>
      </c>
      <c r="X63" s="116">
        <v>35</v>
      </c>
      <c r="Y63" s="116">
        <v>24</v>
      </c>
      <c r="Z63" s="116">
        <v>14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128</v>
      </c>
      <c r="W64" s="116">
        <v>161</v>
      </c>
      <c r="X64" s="116">
        <v>194</v>
      </c>
      <c r="Y64" s="116">
        <v>122</v>
      </c>
      <c r="Z64" s="116">
        <v>148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Goondiwindi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298</v>
      </c>
      <c r="W65" s="116">
        <v>344</v>
      </c>
      <c r="X65" s="116">
        <v>388</v>
      </c>
      <c r="Y65" s="116">
        <v>345</v>
      </c>
      <c r="Z65" s="116">
        <v>343</v>
      </c>
    </row>
    <row r="66" spans="1:26" x14ac:dyDescent="0.25">
      <c r="S66" s="119" t="s">
        <v>40</v>
      </c>
      <c r="T66" s="119"/>
      <c r="U66" s="116"/>
      <c r="V66" s="116">
        <v>345</v>
      </c>
      <c r="W66" s="116">
        <v>400</v>
      </c>
      <c r="X66" s="116">
        <v>410</v>
      </c>
      <c r="Y66" s="116">
        <v>457</v>
      </c>
      <c r="Z66" s="116">
        <v>399</v>
      </c>
    </row>
    <row r="67" spans="1:26" x14ac:dyDescent="0.25">
      <c r="S67" s="119" t="s">
        <v>41</v>
      </c>
      <c r="T67" s="119"/>
      <c r="U67" s="116"/>
      <c r="V67" s="116">
        <v>441</v>
      </c>
      <c r="W67" s="116">
        <v>480</v>
      </c>
      <c r="X67" s="116">
        <v>489</v>
      </c>
      <c r="Y67" s="116">
        <v>509</v>
      </c>
      <c r="Z67" s="116">
        <v>434</v>
      </c>
    </row>
    <row r="68" spans="1:26" x14ac:dyDescent="0.25">
      <c r="S68" s="119" t="s">
        <v>42</v>
      </c>
      <c r="T68" s="119"/>
      <c r="U68" s="116"/>
      <c r="V68" s="116">
        <v>426</v>
      </c>
      <c r="W68" s="116">
        <v>434</v>
      </c>
      <c r="X68" s="116">
        <v>473</v>
      </c>
      <c r="Y68" s="116">
        <v>432</v>
      </c>
      <c r="Z68" s="116">
        <v>492</v>
      </c>
    </row>
    <row r="69" spans="1:26" x14ac:dyDescent="0.25">
      <c r="S69" s="119" t="s">
        <v>43</v>
      </c>
      <c r="T69" s="119"/>
      <c r="U69" s="116"/>
      <c r="V69" s="116">
        <v>378</v>
      </c>
      <c r="W69" s="116">
        <v>429</v>
      </c>
      <c r="X69" s="116">
        <v>468</v>
      </c>
      <c r="Y69" s="116">
        <v>477</v>
      </c>
      <c r="Z69" s="116">
        <v>413</v>
      </c>
    </row>
    <row r="70" spans="1:26" x14ac:dyDescent="0.25">
      <c r="S70" s="119" t="s">
        <v>44</v>
      </c>
      <c r="T70" s="119"/>
      <c r="U70" s="116"/>
      <c r="V70" s="116">
        <v>364</v>
      </c>
      <c r="W70" s="116">
        <v>389</v>
      </c>
      <c r="X70" s="116">
        <v>388</v>
      </c>
      <c r="Y70" s="116">
        <v>388</v>
      </c>
      <c r="Z70" s="116">
        <v>405</v>
      </c>
    </row>
    <row r="71" spans="1:26" x14ac:dyDescent="0.25">
      <c r="S71" s="119" t="s">
        <v>45</v>
      </c>
      <c r="T71" s="119"/>
      <c r="U71" s="116"/>
      <c r="V71" s="116">
        <v>358</v>
      </c>
      <c r="W71" s="116">
        <v>410</v>
      </c>
      <c r="X71" s="116">
        <v>490</v>
      </c>
      <c r="Y71" s="116">
        <v>445</v>
      </c>
      <c r="Z71" s="116">
        <v>428</v>
      </c>
    </row>
    <row r="72" spans="1:26" x14ac:dyDescent="0.25">
      <c r="S72" s="119" t="s">
        <v>46</v>
      </c>
      <c r="T72" s="119"/>
      <c r="U72" s="116"/>
      <c r="V72" s="116">
        <v>357</v>
      </c>
      <c r="W72" s="116">
        <v>351</v>
      </c>
      <c r="X72" s="116">
        <v>378</v>
      </c>
      <c r="Y72" s="116">
        <v>374</v>
      </c>
      <c r="Z72" s="116">
        <v>371</v>
      </c>
    </row>
    <row r="73" spans="1:26" x14ac:dyDescent="0.25">
      <c r="S73" s="119" t="s">
        <v>47</v>
      </c>
      <c r="T73" s="119"/>
      <c r="U73" s="116"/>
      <c r="V73" s="116">
        <v>344</v>
      </c>
      <c r="W73" s="116">
        <v>376</v>
      </c>
      <c r="X73" s="116">
        <v>374</v>
      </c>
      <c r="Y73" s="116">
        <v>380</v>
      </c>
      <c r="Z73" s="116">
        <v>377</v>
      </c>
    </row>
    <row r="74" spans="1:26" x14ac:dyDescent="0.25">
      <c r="S74" s="119" t="s">
        <v>48</v>
      </c>
      <c r="T74" s="119"/>
      <c r="U74" s="116"/>
      <c r="V74" s="116">
        <v>189</v>
      </c>
      <c r="W74" s="116">
        <v>205</v>
      </c>
      <c r="X74" s="116">
        <v>272</v>
      </c>
      <c r="Y74" s="116">
        <v>264</v>
      </c>
      <c r="Z74" s="116">
        <v>284</v>
      </c>
    </row>
    <row r="75" spans="1:26" x14ac:dyDescent="0.25">
      <c r="S75" s="119" t="s">
        <v>49</v>
      </c>
      <c r="T75" s="119"/>
      <c r="U75" s="116"/>
      <c r="V75" s="116">
        <v>122</v>
      </c>
      <c r="W75" s="116">
        <v>104</v>
      </c>
      <c r="X75" s="116">
        <v>132</v>
      </c>
      <c r="Y75" s="116">
        <v>115</v>
      </c>
      <c r="Z75" s="116">
        <v>138</v>
      </c>
    </row>
    <row r="76" spans="1:26" x14ac:dyDescent="0.25">
      <c r="S76" s="119" t="s">
        <v>50</v>
      </c>
      <c r="T76" s="119"/>
      <c r="U76" s="116"/>
      <c r="V76" s="116">
        <v>37</v>
      </c>
      <c r="W76" s="116">
        <v>59</v>
      </c>
      <c r="X76" s="116">
        <v>87</v>
      </c>
      <c r="Y76" s="116">
        <v>68</v>
      </c>
      <c r="Z76" s="116">
        <v>91</v>
      </c>
    </row>
    <row r="77" spans="1:26" x14ac:dyDescent="0.25">
      <c r="S77" s="119" t="s">
        <v>51</v>
      </c>
      <c r="T77" s="119"/>
      <c r="U77" s="116"/>
      <c r="V77" s="116">
        <v>32</v>
      </c>
      <c r="W77" s="116">
        <v>39</v>
      </c>
      <c r="X77" s="116">
        <v>45</v>
      </c>
      <c r="Y77" s="116">
        <v>26</v>
      </c>
      <c r="Z77" s="116">
        <v>40</v>
      </c>
    </row>
    <row r="78" spans="1:26" x14ac:dyDescent="0.25">
      <c r="S78" s="119" t="s">
        <v>52</v>
      </c>
      <c r="T78" s="119"/>
      <c r="U78" s="116"/>
      <c r="V78" s="116">
        <v>9</v>
      </c>
      <c r="W78" s="116">
        <v>15</v>
      </c>
      <c r="X78" s="116">
        <v>15</v>
      </c>
      <c r="Y78" s="116">
        <v>16</v>
      </c>
      <c r="Z78" s="116">
        <v>28</v>
      </c>
    </row>
    <row r="79" spans="1:26" x14ac:dyDescent="0.25">
      <c r="S79" s="119" t="s">
        <v>53</v>
      </c>
      <c r="T79" s="119"/>
      <c r="U79" s="116"/>
      <c r="V79" s="116">
        <v>14</v>
      </c>
      <c r="W79" s="116">
        <v>11</v>
      </c>
      <c r="X79" s="116">
        <v>14</v>
      </c>
      <c r="Y79" s="116">
        <v>11</v>
      </c>
      <c r="Z79" s="116">
        <v>6</v>
      </c>
    </row>
    <row r="80" spans="1:26" x14ac:dyDescent="0.25">
      <c r="S80" s="122" t="s">
        <v>54</v>
      </c>
      <c r="T80" s="122"/>
      <c r="U80" s="116"/>
      <c r="V80" s="116">
        <v>3843</v>
      </c>
      <c r="W80" s="116">
        <v>4234</v>
      </c>
      <c r="X80" s="116">
        <v>4654</v>
      </c>
      <c r="Y80" s="116">
        <v>4450</v>
      </c>
      <c r="Z80" s="116">
        <v>4419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6" t="str">
        <f>S1</f>
        <v>Goondiwindi</v>
      </c>
      <c r="D83" s="146"/>
      <c r="E83" s="146"/>
      <c r="F83" s="146"/>
      <c r="G83" s="146"/>
      <c r="H83" s="49"/>
      <c r="I83" s="49"/>
      <c r="J83" s="147" t="str">
        <f>'State data for spotlight'!A1</f>
        <v>Queensland</v>
      </c>
      <c r="K83" s="147"/>
      <c r="L83" s="147"/>
      <c r="M83" s="147"/>
      <c r="N83" s="147"/>
      <c r="O83" s="147"/>
      <c r="S83" s="119" t="s">
        <v>57</v>
      </c>
      <c r="T83" s="119"/>
      <c r="U83" s="116"/>
      <c r="V83" s="116">
        <v>350</v>
      </c>
      <c r="W83" s="116">
        <v>380</v>
      </c>
      <c r="X83" s="116">
        <v>421</v>
      </c>
      <c r="Y83" s="116">
        <v>391</v>
      </c>
      <c r="Z83" s="116">
        <v>437</v>
      </c>
      <c r="AD83" s="121"/>
    </row>
    <row r="84" spans="1:30" ht="15" customHeight="1" x14ac:dyDescent="0.25">
      <c r="A84" s="48"/>
      <c r="B84" s="48"/>
      <c r="C84" s="50"/>
      <c r="D84" s="141" t="s">
        <v>0</v>
      </c>
      <c r="E84" s="141"/>
      <c r="F84" s="141" t="s">
        <v>202</v>
      </c>
      <c r="G84" s="141"/>
      <c r="H84" s="50"/>
      <c r="I84" s="50"/>
      <c r="J84" s="50"/>
      <c r="K84" s="50"/>
      <c r="L84" s="141" t="s">
        <v>0</v>
      </c>
      <c r="M84" s="141"/>
      <c r="N84" s="141" t="s">
        <v>202</v>
      </c>
      <c r="O84" s="141"/>
      <c r="S84" s="119" t="s">
        <v>58</v>
      </c>
      <c r="T84" s="119"/>
      <c r="U84" s="116"/>
      <c r="V84" s="116">
        <v>177</v>
      </c>
      <c r="W84" s="116">
        <v>131</v>
      </c>
      <c r="X84" s="116">
        <v>137</v>
      </c>
      <c r="Y84" s="116">
        <v>150</v>
      </c>
      <c r="Z84" s="116">
        <v>155</v>
      </c>
    </row>
    <row r="85" spans="1:30" ht="15" customHeight="1" x14ac:dyDescent="0.25">
      <c r="A85" s="48"/>
      <c r="B85" s="48"/>
      <c r="C85" s="62" t="s">
        <v>1</v>
      </c>
      <c r="D85" s="141" t="s">
        <v>2</v>
      </c>
      <c r="E85" s="141"/>
      <c r="F85" s="141" t="str">
        <f>"since "&amp;$V$2</f>
        <v>since 2015-16</v>
      </c>
      <c r="G85" s="141"/>
      <c r="H85" s="50"/>
      <c r="I85" s="50"/>
      <c r="J85" s="50"/>
      <c r="K85" s="62" t="s">
        <v>1</v>
      </c>
      <c r="L85" s="141" t="s">
        <v>2</v>
      </c>
      <c r="M85" s="141"/>
      <c r="N85" s="141" t="str">
        <f>"since "&amp;$V$2</f>
        <v>since 2015-16</v>
      </c>
      <c r="O85" s="141"/>
      <c r="S85" s="119" t="s">
        <v>197</v>
      </c>
      <c r="T85" s="119"/>
      <c r="U85" s="116"/>
      <c r="V85" s="116">
        <v>518</v>
      </c>
      <c r="W85" s="116">
        <v>540</v>
      </c>
      <c r="X85" s="116">
        <v>596</v>
      </c>
      <c r="Y85" s="116">
        <v>577</v>
      </c>
      <c r="Z85" s="116">
        <v>578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9,285</v>
      </c>
      <c r="D86" s="100">
        <f t="shared" ref="D86:D91" si="4">AD4</f>
        <v>1.5086913742210495E-2</v>
      </c>
      <c r="E86" s="101">
        <f t="shared" ref="E86:E91" si="5">AD4</f>
        <v>1.5086913742210495E-2</v>
      </c>
      <c r="F86" s="100">
        <f t="shared" ref="F86:F91" si="6">AF4</f>
        <v>0.12531814325536295</v>
      </c>
      <c r="G86" s="101">
        <f t="shared" ref="G86:G91" si="7">AF4</f>
        <v>0.12531814325536295</v>
      </c>
      <c r="H86" s="61"/>
      <c r="I86" s="61"/>
      <c r="J86" s="142" t="str">
        <f>'State data for spotlight'!J4</f>
        <v>4,043,913</v>
      </c>
      <c r="K86" s="142"/>
      <c r="L86" s="100">
        <f>'State data for spotlight'!L4</f>
        <v>-5.435055282670076E-3</v>
      </c>
      <c r="M86" s="101">
        <f>'State data for spotlight'!L4</f>
        <v>-5.435055282670076E-3</v>
      </c>
      <c r="N86" s="100">
        <f>'State data for spotlight'!N4</f>
        <v>7.968076645100175E-2</v>
      </c>
      <c r="O86" s="101">
        <f>'State data for spotlight'!N4</f>
        <v>7.968076645100175E-2</v>
      </c>
      <c r="S86" s="119" t="s">
        <v>198</v>
      </c>
      <c r="T86" s="119"/>
      <c r="U86" s="116"/>
      <c r="V86" s="116">
        <v>66</v>
      </c>
      <c r="W86" s="116">
        <v>74</v>
      </c>
      <c r="X86" s="116">
        <v>90</v>
      </c>
      <c r="Y86" s="116">
        <v>82</v>
      </c>
      <c r="Z86" s="116">
        <v>83</v>
      </c>
    </row>
    <row r="87" spans="1:30" ht="15" customHeight="1" x14ac:dyDescent="0.25">
      <c r="A87" s="102" t="s">
        <v>4</v>
      </c>
      <c r="B87" s="51"/>
      <c r="C87" s="61" t="str">
        <f t="shared" si="3"/>
        <v>4,869</v>
      </c>
      <c r="D87" s="100">
        <f t="shared" si="4"/>
        <v>3.706070287539931E-2</v>
      </c>
      <c r="E87" s="101">
        <f t="shared" si="5"/>
        <v>3.706070287539931E-2</v>
      </c>
      <c r="F87" s="100">
        <f t="shared" si="6"/>
        <v>0.10533484676503968</v>
      </c>
      <c r="G87" s="101">
        <f t="shared" si="7"/>
        <v>0.10533484676503968</v>
      </c>
      <c r="H87" s="61"/>
      <c r="I87" s="61"/>
      <c r="J87" s="142" t="str">
        <f>'State data for spotlight'!J5</f>
        <v>2,078,086</v>
      </c>
      <c r="K87" s="142"/>
      <c r="L87" s="100">
        <f>'State data for spotlight'!L5</f>
        <v>-9.7722570444783718E-3</v>
      </c>
      <c r="M87" s="101">
        <f>'State data for spotlight'!L5</f>
        <v>-9.7722570444783718E-3</v>
      </c>
      <c r="N87" s="100">
        <f>'State data for spotlight'!N5</f>
        <v>6.0267974446456485E-2</v>
      </c>
      <c r="O87" s="101">
        <f>'State data for spotlight'!N5</f>
        <v>6.0267974446456485E-2</v>
      </c>
      <c r="S87" s="119" t="s">
        <v>199</v>
      </c>
      <c r="T87" s="119"/>
      <c r="U87" s="116"/>
      <c r="V87" s="116">
        <v>84</v>
      </c>
      <c r="W87" s="116">
        <v>74</v>
      </c>
      <c r="X87" s="116">
        <v>68</v>
      </c>
      <c r="Y87" s="116">
        <v>76</v>
      </c>
      <c r="Z87" s="116">
        <v>78</v>
      </c>
    </row>
    <row r="88" spans="1:30" ht="15" customHeight="1" x14ac:dyDescent="0.25">
      <c r="A88" s="102" t="s">
        <v>5</v>
      </c>
      <c r="B88" s="51"/>
      <c r="C88" s="61" t="str">
        <f t="shared" si="3"/>
        <v>4,413</v>
      </c>
      <c r="D88" s="100">
        <f t="shared" si="4"/>
        <v>-8.0917060013485642E-3</v>
      </c>
      <c r="E88" s="101">
        <f t="shared" si="5"/>
        <v>-8.0917060013485642E-3</v>
      </c>
      <c r="F88" s="100">
        <f t="shared" si="6"/>
        <v>0.14712763192097733</v>
      </c>
      <c r="G88" s="101">
        <f t="shared" si="7"/>
        <v>0.14712763192097733</v>
      </c>
      <c r="H88" s="61"/>
      <c r="I88" s="61"/>
      <c r="J88" s="142" t="str">
        <f>'State data for spotlight'!J6</f>
        <v>1,965,825</v>
      </c>
      <c r="K88" s="142"/>
      <c r="L88" s="100">
        <f>'State data for spotlight'!L6</f>
        <v>-8.0765919120229235E-4</v>
      </c>
      <c r="M88" s="101">
        <f>'State data for spotlight'!L6</f>
        <v>-8.0765919120229235E-4</v>
      </c>
      <c r="N88" s="100">
        <f>'State data for spotlight'!N6</f>
        <v>0.10099473592536312</v>
      </c>
      <c r="O88" s="101">
        <f>'State data for spotlight'!N6</f>
        <v>0.10099473592536312</v>
      </c>
      <c r="S88" s="119" t="s">
        <v>200</v>
      </c>
      <c r="T88" s="119"/>
      <c r="U88" s="116"/>
      <c r="V88" s="116">
        <v>127</v>
      </c>
      <c r="W88" s="116">
        <v>127</v>
      </c>
      <c r="X88" s="116">
        <v>143</v>
      </c>
      <c r="Y88" s="116">
        <v>138</v>
      </c>
      <c r="Z88" s="116">
        <v>131</v>
      </c>
    </row>
    <row r="89" spans="1:30" ht="15" customHeight="1" x14ac:dyDescent="0.25">
      <c r="A89" s="51" t="s">
        <v>6</v>
      </c>
      <c r="B89" s="51"/>
      <c r="C89" s="61" t="str">
        <f t="shared" si="3"/>
        <v>6,455</v>
      </c>
      <c r="D89" s="100">
        <f t="shared" si="4"/>
        <v>4.9081748740451792E-2</v>
      </c>
      <c r="E89" s="101">
        <f t="shared" si="5"/>
        <v>4.9081748740451792E-2</v>
      </c>
      <c r="F89" s="100">
        <f t="shared" si="6"/>
        <v>0.14878092187221936</v>
      </c>
      <c r="G89" s="101">
        <f t="shared" si="7"/>
        <v>0.14878092187221936</v>
      </c>
      <c r="H89" s="61"/>
      <c r="I89" s="61"/>
      <c r="J89" s="142" t="str">
        <f>'State data for spotlight'!J7</f>
        <v>2,876,116</v>
      </c>
      <c r="K89" s="142"/>
      <c r="L89" s="100">
        <f>'State data for spotlight'!L7</f>
        <v>1.3469152455414024E-2</v>
      </c>
      <c r="M89" s="101">
        <f>'State data for spotlight'!L7</f>
        <v>1.3469152455414024E-2</v>
      </c>
      <c r="N89" s="100">
        <f>'State data for spotlight'!N7</f>
        <v>8.3508134271230716E-2</v>
      </c>
      <c r="O89" s="101">
        <f>'State data for spotlight'!N7</f>
        <v>8.3508134271230716E-2</v>
      </c>
      <c r="S89" s="119" t="s">
        <v>201</v>
      </c>
      <c r="T89" s="119"/>
      <c r="U89" s="116"/>
      <c r="V89" s="116">
        <v>375</v>
      </c>
      <c r="W89" s="116">
        <v>393</v>
      </c>
      <c r="X89" s="116">
        <v>424</v>
      </c>
      <c r="Y89" s="116">
        <v>423</v>
      </c>
      <c r="Z89" s="116">
        <v>415</v>
      </c>
    </row>
    <row r="90" spans="1:30" ht="15" customHeight="1" x14ac:dyDescent="0.25">
      <c r="A90" s="51" t="s">
        <v>100</v>
      </c>
      <c r="B90" s="51"/>
      <c r="C90" s="61" t="str">
        <f t="shared" si="3"/>
        <v>$40,625</v>
      </c>
      <c r="D90" s="100">
        <f t="shared" si="4"/>
        <v>-1.2510546384768562E-2</v>
      </c>
      <c r="E90" s="101">
        <f t="shared" si="5"/>
        <v>-1.2510546384768562E-2</v>
      </c>
      <c r="F90" s="100">
        <f t="shared" si="6"/>
        <v>4.3796267462546723E-2</v>
      </c>
      <c r="G90" s="101">
        <f t="shared" si="7"/>
        <v>4.3796267462546723E-2</v>
      </c>
      <c r="H90" s="61"/>
      <c r="I90" s="61"/>
      <c r="J90" s="61"/>
      <c r="K90" s="61" t="str">
        <f>'State data for spotlight'!J8</f>
        <v>$45,226</v>
      </c>
      <c r="L90" s="100">
        <f>'State data for spotlight'!L8</f>
        <v>1.6409018426646327E-3</v>
      </c>
      <c r="M90" s="101">
        <f>'State data for spotlight'!L8</f>
        <v>1.6409018426646327E-3</v>
      </c>
      <c r="N90" s="100">
        <f>'State data for spotlight'!N8</f>
        <v>6.7653739613496189E-2</v>
      </c>
      <c r="O90" s="101">
        <f>'State data for spotlight'!N8</f>
        <v>6.7653739613496189E-2</v>
      </c>
      <c r="S90" s="119" t="s">
        <v>59</v>
      </c>
      <c r="T90" s="119"/>
      <c r="U90" s="116"/>
      <c r="V90" s="116">
        <v>549</v>
      </c>
      <c r="W90" s="116">
        <v>570</v>
      </c>
      <c r="X90" s="116">
        <v>640</v>
      </c>
      <c r="Y90" s="116">
        <v>614</v>
      </c>
      <c r="Z90" s="116">
        <v>659</v>
      </c>
    </row>
    <row r="91" spans="1:30" ht="15" customHeight="1" x14ac:dyDescent="0.25">
      <c r="A91" s="51" t="s">
        <v>7</v>
      </c>
      <c r="B91" s="51"/>
      <c r="C91" s="61" t="str">
        <f t="shared" si="3"/>
        <v>$243.3 mil</v>
      </c>
      <c r="D91" s="100">
        <f t="shared" si="4"/>
        <v>-8.4341679087754917E-2</v>
      </c>
      <c r="E91" s="101">
        <f t="shared" si="5"/>
        <v>-8.4341679087754917E-2</v>
      </c>
      <c r="F91" s="100">
        <f t="shared" si="6"/>
        <v>-0.19441774504299536</v>
      </c>
      <c r="G91" s="101">
        <f t="shared" si="7"/>
        <v>-0.19441774504299536</v>
      </c>
      <c r="H91" s="61"/>
      <c r="I91" s="61"/>
      <c r="J91" s="61"/>
      <c r="K91" s="61" t="str">
        <f>'State data for spotlight'!J9</f>
        <v>$174.8 bil</v>
      </c>
      <c r="L91" s="100">
        <f>'State data for spotlight'!L9</f>
        <v>4.1540468779463158E-2</v>
      </c>
      <c r="M91" s="101">
        <f>'State data for spotlight'!L9</f>
        <v>4.1540468779463158E-2</v>
      </c>
      <c r="N91" s="100">
        <f>'State data for spotlight'!N9</f>
        <v>0.18082674757676354</v>
      </c>
      <c r="O91" s="101">
        <f>'State data for spotlight'!N9</f>
        <v>0.18082674757676354</v>
      </c>
      <c r="S91" s="122" t="s">
        <v>54</v>
      </c>
      <c r="T91" s="122"/>
      <c r="U91" s="116"/>
      <c r="V91" s="116">
        <v>3041</v>
      </c>
      <c r="W91" s="116">
        <v>3142</v>
      </c>
      <c r="X91" s="116">
        <v>3516</v>
      </c>
      <c r="Y91" s="116">
        <v>3234</v>
      </c>
      <c r="Z91" s="116">
        <v>3438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203</v>
      </c>
      <c r="S93" s="119" t="s">
        <v>57</v>
      </c>
      <c r="T93" s="119"/>
      <c r="U93" s="116"/>
      <c r="V93" s="116">
        <v>153</v>
      </c>
      <c r="W93" s="116">
        <v>170</v>
      </c>
      <c r="X93" s="116">
        <v>220</v>
      </c>
      <c r="Y93" s="116">
        <v>211</v>
      </c>
      <c r="Z93" s="116">
        <v>226</v>
      </c>
    </row>
    <row r="94" spans="1:30" ht="15" customHeight="1" x14ac:dyDescent="0.25">
      <c r="A94" s="60" t="s">
        <v>204</v>
      </c>
      <c r="S94" s="119" t="s">
        <v>58</v>
      </c>
      <c r="T94" s="119"/>
      <c r="U94" s="116"/>
      <c r="V94" s="116">
        <v>391</v>
      </c>
      <c r="W94" s="116">
        <v>410</v>
      </c>
      <c r="X94" s="116">
        <v>457</v>
      </c>
      <c r="Y94" s="116">
        <v>444</v>
      </c>
      <c r="Z94" s="116">
        <v>467</v>
      </c>
    </row>
    <row r="95" spans="1:30" ht="15" customHeight="1" x14ac:dyDescent="0.25">
      <c r="A95" s="138" t="s">
        <v>287</v>
      </c>
      <c r="S95" s="119" t="s">
        <v>197</v>
      </c>
      <c r="T95" s="119"/>
      <c r="U95" s="116"/>
      <c r="V95" s="116">
        <v>80</v>
      </c>
      <c r="W95" s="116">
        <v>91</v>
      </c>
      <c r="X95" s="116">
        <v>98</v>
      </c>
      <c r="Y95" s="116">
        <v>101</v>
      </c>
      <c r="Z95" s="116">
        <v>87</v>
      </c>
    </row>
    <row r="96" spans="1:30" ht="15" customHeight="1" x14ac:dyDescent="0.25">
      <c r="A96" s="19" t="s">
        <v>278</v>
      </c>
      <c r="S96" s="119" t="s">
        <v>198</v>
      </c>
      <c r="T96" s="119"/>
      <c r="U96" s="116"/>
      <c r="V96" s="116">
        <v>334</v>
      </c>
      <c r="W96" s="116">
        <v>347</v>
      </c>
      <c r="X96" s="116">
        <v>417</v>
      </c>
      <c r="Y96" s="116">
        <v>403</v>
      </c>
      <c r="Z96" s="116">
        <v>424</v>
      </c>
    </row>
    <row r="97" spans="1:32" ht="15" customHeight="1" x14ac:dyDescent="0.25">
      <c r="S97" s="119" t="s">
        <v>199</v>
      </c>
      <c r="T97" s="119"/>
      <c r="U97" s="116"/>
      <c r="V97" s="116">
        <v>461</v>
      </c>
      <c r="W97" s="116">
        <v>489</v>
      </c>
      <c r="X97" s="116">
        <v>517</v>
      </c>
      <c r="Y97" s="116">
        <v>508</v>
      </c>
      <c r="Z97" s="116">
        <v>503</v>
      </c>
    </row>
    <row r="98" spans="1:32" ht="15" customHeight="1" x14ac:dyDescent="0.25">
      <c r="S98" s="119" t="s">
        <v>200</v>
      </c>
      <c r="T98" s="119"/>
      <c r="U98" s="116"/>
      <c r="V98" s="116">
        <v>228</v>
      </c>
      <c r="W98" s="116">
        <v>242</v>
      </c>
      <c r="X98" s="116">
        <v>256</v>
      </c>
      <c r="Y98" s="116">
        <v>247</v>
      </c>
      <c r="Z98" s="116">
        <v>264</v>
      </c>
    </row>
    <row r="99" spans="1:32" ht="15" customHeight="1" x14ac:dyDescent="0.25">
      <c r="S99" s="119" t="s">
        <v>201</v>
      </c>
      <c r="T99" s="119"/>
      <c r="U99" s="116"/>
      <c r="V99" s="116">
        <v>30</v>
      </c>
      <c r="W99" s="116">
        <v>43</v>
      </c>
      <c r="X99" s="116">
        <v>41</v>
      </c>
      <c r="Y99" s="116">
        <v>43</v>
      </c>
      <c r="Z99" s="116">
        <v>38</v>
      </c>
    </row>
    <row r="100" spans="1:32" ht="15" customHeight="1" x14ac:dyDescent="0.25">
      <c r="S100" s="119" t="s">
        <v>59</v>
      </c>
      <c r="T100" s="119"/>
      <c r="U100" s="116"/>
      <c r="V100" s="116">
        <v>302</v>
      </c>
      <c r="W100" s="116">
        <v>321</v>
      </c>
      <c r="X100" s="116">
        <v>370</v>
      </c>
      <c r="Y100" s="116">
        <v>363</v>
      </c>
      <c r="Z100" s="116">
        <v>365</v>
      </c>
    </row>
    <row r="101" spans="1:32" x14ac:dyDescent="0.25">
      <c r="A101" s="20"/>
      <c r="S101" s="122" t="s">
        <v>54</v>
      </c>
      <c r="T101" s="122"/>
      <c r="U101" s="116"/>
      <c r="V101" s="116">
        <v>2578</v>
      </c>
      <c r="W101" s="116">
        <v>2759</v>
      </c>
      <c r="X101" s="116">
        <v>3048</v>
      </c>
      <c r="Y101" s="116">
        <v>2913</v>
      </c>
      <c r="Z101" s="116">
        <v>3015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205</v>
      </c>
      <c r="Z103" s="110" t="s">
        <v>282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5753</v>
      </c>
      <c r="W104" s="116">
        <v>6469</v>
      </c>
      <c r="X104" s="116">
        <v>6688</v>
      </c>
      <c r="Y104" s="116">
        <v>6461</v>
      </c>
      <c r="Z104" s="116">
        <v>6484</v>
      </c>
      <c r="AB104" s="113" t="str">
        <f>TEXT(Z104,"###,###")</f>
        <v>6,484</v>
      </c>
      <c r="AD104" s="134">
        <f>Z104/($Z$4)*100</f>
        <v>69.833064081852442</v>
      </c>
      <c r="AF104" s="113"/>
    </row>
    <row r="105" spans="1:32" x14ac:dyDescent="0.25">
      <c r="S105" s="119" t="s">
        <v>18</v>
      </c>
      <c r="T105" s="119"/>
      <c r="U105" s="116"/>
      <c r="V105" s="116">
        <v>1177</v>
      </c>
      <c r="W105" s="116">
        <v>1203</v>
      </c>
      <c r="X105" s="116">
        <v>1295</v>
      </c>
      <c r="Y105" s="116">
        <v>1292</v>
      </c>
      <c r="Z105" s="116">
        <v>1290</v>
      </c>
      <c r="AB105" s="113" t="str">
        <f>TEXT(Z105,"###,###")</f>
        <v>1,290</v>
      </c>
      <c r="AD105" s="134">
        <f>Z105/($Z$4)*100</f>
        <v>13.893376413570275</v>
      </c>
      <c r="AF105" s="113"/>
    </row>
    <row r="106" spans="1:32" x14ac:dyDescent="0.25">
      <c r="S106" s="122" t="s">
        <v>54</v>
      </c>
      <c r="T106" s="122"/>
      <c r="U106" s="124"/>
      <c r="V106" s="124">
        <v>6930</v>
      </c>
      <c r="W106" s="124">
        <v>7672</v>
      </c>
      <c r="X106" s="124">
        <v>7983</v>
      </c>
      <c r="Y106" s="124">
        <v>7753</v>
      </c>
      <c r="Z106" s="124">
        <v>7774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1567</v>
      </c>
      <c r="W108" s="116">
        <v>1767</v>
      </c>
      <c r="X108" s="116">
        <v>1885</v>
      </c>
      <c r="Y108" s="116">
        <v>1601</v>
      </c>
      <c r="Z108" s="116">
        <v>1630</v>
      </c>
      <c r="AB108" s="113" t="str">
        <f>TEXT(Z108,"###,###")</f>
        <v>1,630</v>
      </c>
      <c r="AD108" s="134">
        <f>Z108/($Z$4)*100</f>
        <v>17.555196553581045</v>
      </c>
      <c r="AF108" s="113"/>
    </row>
    <row r="109" spans="1:32" x14ac:dyDescent="0.25">
      <c r="S109" s="119" t="s">
        <v>21</v>
      </c>
      <c r="T109" s="119"/>
      <c r="U109" s="116"/>
      <c r="V109" s="116">
        <v>1575</v>
      </c>
      <c r="W109" s="116">
        <v>1869</v>
      </c>
      <c r="X109" s="116">
        <v>1965</v>
      </c>
      <c r="Y109" s="116">
        <v>1766</v>
      </c>
      <c r="Z109" s="116">
        <v>1848</v>
      </c>
      <c r="AB109" s="113" t="str">
        <f>TEXT(Z109,"###,###")</f>
        <v>1,848</v>
      </c>
      <c r="AD109" s="134">
        <f>Z109/($Z$4)*100</f>
        <v>19.903069466882066</v>
      </c>
      <c r="AF109" s="113"/>
    </row>
    <row r="110" spans="1:32" x14ac:dyDescent="0.25">
      <c r="S110" s="119" t="s">
        <v>22</v>
      </c>
      <c r="T110" s="119"/>
      <c r="U110" s="116"/>
      <c r="V110" s="116">
        <v>1920</v>
      </c>
      <c r="W110" s="116">
        <v>2201</v>
      </c>
      <c r="X110" s="116">
        <v>2321</v>
      </c>
      <c r="Y110" s="116">
        <v>2232</v>
      </c>
      <c r="Z110" s="116">
        <v>2178</v>
      </c>
      <c r="AB110" s="113" t="str">
        <f>TEXT(Z110,"###,###")</f>
        <v>2,178</v>
      </c>
      <c r="AD110" s="134">
        <f>Z110/($Z$4)*100</f>
        <v>23.45718901453958</v>
      </c>
      <c r="AF110" s="113"/>
    </row>
    <row r="111" spans="1:32" x14ac:dyDescent="0.25">
      <c r="S111" s="119" t="s">
        <v>23</v>
      </c>
      <c r="T111" s="119"/>
      <c r="U111" s="116"/>
      <c r="V111" s="116">
        <v>1870</v>
      </c>
      <c r="W111" s="116">
        <v>1835</v>
      </c>
      <c r="X111" s="116">
        <v>1824</v>
      </c>
      <c r="Y111" s="116">
        <v>2150</v>
      </c>
      <c r="Z111" s="116">
        <v>2096</v>
      </c>
      <c r="AB111" s="113" t="str">
        <f>TEXT(Z111,"###,###")</f>
        <v>2,096</v>
      </c>
      <c r="AD111" s="134">
        <f>Z111/($Z$4)*100</f>
        <v>22.574044157242863</v>
      </c>
      <c r="AF111" s="113"/>
    </row>
    <row r="112" spans="1:32" x14ac:dyDescent="0.25">
      <c r="S112" s="122" t="s">
        <v>54</v>
      </c>
      <c r="T112" s="122"/>
      <c r="U112" s="116"/>
      <c r="V112" s="116">
        <v>8253</v>
      </c>
      <c r="W112" s="116">
        <v>8932</v>
      </c>
      <c r="X112" s="116">
        <v>9797</v>
      </c>
      <c r="Y112" s="116">
        <v>9145</v>
      </c>
      <c r="Z112" s="116">
        <v>9282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40.24</v>
      </c>
      <c r="W118" s="135">
        <v>40.950000000000003</v>
      </c>
      <c r="X118" s="135">
        <v>41.59</v>
      </c>
      <c r="Y118" s="135">
        <v>41.07</v>
      </c>
      <c r="Z118" s="135">
        <v>41.96</v>
      </c>
      <c r="AB118" s="113" t="str">
        <f>TEXT(Z118,"##.0")</f>
        <v>42.0</v>
      </c>
    </row>
    <row r="120" spans="19:32" x14ac:dyDescent="0.25">
      <c r="S120" s="105" t="s">
        <v>102</v>
      </c>
      <c r="T120" s="116"/>
      <c r="U120" s="116"/>
      <c r="V120" s="116">
        <v>4256</v>
      </c>
      <c r="W120" s="116">
        <v>4439</v>
      </c>
      <c r="X120" s="116">
        <v>4775</v>
      </c>
      <c r="Y120" s="116">
        <v>4631</v>
      </c>
      <c r="Z120" s="116">
        <v>4757</v>
      </c>
      <c r="AB120" s="113" t="str">
        <f>TEXT(Z120,"###,###")</f>
        <v>4,757</v>
      </c>
    </row>
    <row r="121" spans="19:32" x14ac:dyDescent="0.25">
      <c r="S121" s="105" t="s">
        <v>103</v>
      </c>
      <c r="T121" s="116"/>
      <c r="U121" s="116"/>
      <c r="V121" s="116">
        <v>708</v>
      </c>
      <c r="W121" s="116">
        <v>754</v>
      </c>
      <c r="X121" s="116">
        <v>980</v>
      </c>
      <c r="Y121" s="116">
        <v>764</v>
      </c>
      <c r="Z121" s="116">
        <v>896</v>
      </c>
      <c r="AB121" s="113" t="str">
        <f>TEXT(Z121,"###,###")</f>
        <v>896</v>
      </c>
    </row>
    <row r="122" spans="19:32" x14ac:dyDescent="0.25">
      <c r="S122" s="105" t="s">
        <v>104</v>
      </c>
      <c r="T122" s="116"/>
      <c r="U122" s="116"/>
      <c r="V122" s="116">
        <v>660</v>
      </c>
      <c r="W122" s="116">
        <v>708</v>
      </c>
      <c r="X122" s="116">
        <v>817</v>
      </c>
      <c r="Y122" s="116">
        <v>757</v>
      </c>
      <c r="Z122" s="116">
        <v>808</v>
      </c>
      <c r="AB122" s="113" t="str">
        <f>TEXT(Z122,"###,###")</f>
        <v>808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4916</v>
      </c>
      <c r="W124" s="116">
        <v>5147</v>
      </c>
      <c r="X124" s="116">
        <v>5592</v>
      </c>
      <c r="Y124" s="116">
        <v>5388</v>
      </c>
      <c r="Z124" s="116">
        <v>5565</v>
      </c>
      <c r="AB124" s="113" t="str">
        <f>TEXT(Z124,"###,###")</f>
        <v>5,565</v>
      </c>
      <c r="AD124" s="131">
        <f>Z124/$Z$7*100</f>
        <v>86.212238574748255</v>
      </c>
    </row>
    <row r="125" spans="19:32" x14ac:dyDescent="0.25">
      <c r="S125" s="105" t="s">
        <v>106</v>
      </c>
      <c r="T125" s="116"/>
      <c r="U125" s="116"/>
      <c r="V125" s="116">
        <v>1368</v>
      </c>
      <c r="W125" s="116">
        <v>1462</v>
      </c>
      <c r="X125" s="116">
        <v>1797</v>
      </c>
      <c r="Y125" s="116">
        <v>1521</v>
      </c>
      <c r="Z125" s="116">
        <v>1704</v>
      </c>
      <c r="AB125" s="113" t="str">
        <f>TEXT(Z125,"###,###")</f>
        <v>1,704</v>
      </c>
      <c r="AD125" s="131">
        <f>Z125/$Z$7*100</f>
        <v>26.398140975987605</v>
      </c>
    </row>
    <row r="127" spans="19:32" x14ac:dyDescent="0.25">
      <c r="S127" s="105" t="s">
        <v>107</v>
      </c>
      <c r="T127" s="116"/>
      <c r="U127" s="116"/>
      <c r="V127" s="116">
        <v>3044</v>
      </c>
      <c r="W127" s="116">
        <v>3142</v>
      </c>
      <c r="X127" s="116">
        <v>3515</v>
      </c>
      <c r="Y127" s="116">
        <v>3234</v>
      </c>
      <c r="Z127" s="116">
        <v>3442</v>
      </c>
      <c r="AB127" s="113" t="str">
        <f>TEXT(Z127,"###,###")</f>
        <v>3,442</v>
      </c>
      <c r="AD127" s="131">
        <f>Z127/$Z$7*100</f>
        <v>53.323005422153372</v>
      </c>
    </row>
    <row r="128" spans="19:32" x14ac:dyDescent="0.25">
      <c r="S128" s="105" t="s">
        <v>108</v>
      </c>
      <c r="T128" s="116"/>
      <c r="U128" s="116"/>
      <c r="V128" s="116">
        <v>2575</v>
      </c>
      <c r="W128" s="116">
        <v>2759</v>
      </c>
      <c r="X128" s="116">
        <v>3049</v>
      </c>
      <c r="Y128" s="116">
        <v>2912</v>
      </c>
      <c r="Z128" s="116">
        <v>3017</v>
      </c>
      <c r="AB128" s="113" t="str">
        <f>TEXT(Z128,"###,###")</f>
        <v>3,017</v>
      </c>
      <c r="AD128" s="131">
        <f>Z128/$Z$7*100</f>
        <v>46.73896204492641</v>
      </c>
    </row>
    <row r="130" spans="19:20" x14ac:dyDescent="0.25">
      <c r="S130" s="105" t="s">
        <v>283</v>
      </c>
      <c r="T130" s="131">
        <v>73.694810224632064</v>
      </c>
    </row>
    <row r="131" spans="19:20" x14ac:dyDescent="0.25">
      <c r="S131" s="105" t="s">
        <v>284</v>
      </c>
      <c r="T131" s="131">
        <v>13.880712625871416</v>
      </c>
    </row>
    <row r="132" spans="19:20" x14ac:dyDescent="0.25">
      <c r="S132" s="105" t="s">
        <v>285</v>
      </c>
      <c r="T132" s="131">
        <v>12.517428350116189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0563B812-5765-4BE6-A281-BFDD011D3CF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F5C8D343-AE30-4824-9851-9C8184B38F5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B99CA560-5171-4075-99C4-4B640A23181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8880F9B9-D945-4522-A490-4ADC90B3922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1C5D73-DBAE-44FA-BC21-556C3C423233}">
  <sheetPr codeName="Sheet95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142</v>
      </c>
      <c r="T1" s="103"/>
      <c r="U1" s="103"/>
      <c r="V1" s="103"/>
      <c r="W1" s="103"/>
      <c r="X1" s="103"/>
      <c r="Y1" s="104" t="s">
        <v>233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205</v>
      </c>
      <c r="Z2" s="107" t="s">
        <v>282</v>
      </c>
      <c r="AB2" s="143" t="str">
        <f>$Z$2</f>
        <v>2019-20</v>
      </c>
      <c r="AC2" s="143"/>
      <c r="AD2" s="143"/>
      <c r="AE2" s="143"/>
      <c r="AF2" s="143"/>
    </row>
    <row r="3" spans="1:32" ht="15" customHeight="1" x14ac:dyDescent="0.25">
      <c r="A3" s="64" t="s">
        <v>281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142</v>
      </c>
      <c r="Y3" s="109" t="s">
        <v>233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9.31 Gympie, Queensland,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30462</v>
      </c>
      <c r="W4" s="112">
        <v>32047</v>
      </c>
      <c r="X4" s="112">
        <v>33236</v>
      </c>
      <c r="Y4" s="112">
        <v>34151</v>
      </c>
      <c r="Z4" s="112">
        <v>34353</v>
      </c>
      <c r="AB4" s="113" t="str">
        <f>TEXT(Z4,"###,###")</f>
        <v>34,353</v>
      </c>
      <c r="AD4" s="114">
        <f>Z4/Y4-1</f>
        <v>5.9149073233579763E-3</v>
      </c>
      <c r="AF4" s="114">
        <f>Z4/V4-1</f>
        <v>0.12773291313767965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16147</v>
      </c>
      <c r="W5" s="112">
        <v>16972</v>
      </c>
      <c r="X5" s="112">
        <v>17524</v>
      </c>
      <c r="Y5" s="112">
        <v>17726</v>
      </c>
      <c r="Z5" s="112">
        <v>17711</v>
      </c>
      <c r="AB5" s="113" t="str">
        <f>TEXT(Z5,"###,###")</f>
        <v>17,711</v>
      </c>
      <c r="AD5" s="114">
        <f t="shared" ref="AD5:AD9" si="0">Z5/Y5-1</f>
        <v>-8.4621460002254345E-4</v>
      </c>
      <c r="AF5" s="114">
        <f t="shared" ref="AF5:AF9" si="1">Z5/V5-1</f>
        <v>9.686009785099392E-2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14315</v>
      </c>
      <c r="W6" s="112">
        <v>15075</v>
      </c>
      <c r="X6" s="112">
        <v>15711</v>
      </c>
      <c r="Y6" s="112">
        <v>16424</v>
      </c>
      <c r="Z6" s="112">
        <v>16637</v>
      </c>
      <c r="AB6" s="113" t="str">
        <f>TEXT(Z6,"###,###")</f>
        <v>16,637</v>
      </c>
      <c r="AD6" s="114">
        <f t="shared" si="0"/>
        <v>1.2968826108134435E-2</v>
      </c>
      <c r="AF6" s="114">
        <f t="shared" si="1"/>
        <v>0.16220747467691243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22020</v>
      </c>
      <c r="W7" s="112">
        <v>22976</v>
      </c>
      <c r="X7" s="112">
        <v>23855</v>
      </c>
      <c r="Y7" s="112">
        <v>24379</v>
      </c>
      <c r="Z7" s="112">
        <v>25020</v>
      </c>
      <c r="AB7" s="113" t="str">
        <f>TEXT(Z7,"###,###")</f>
        <v>25,020</v>
      </c>
      <c r="AD7" s="114">
        <f t="shared" si="0"/>
        <v>2.6293121128840413E-2</v>
      </c>
      <c r="AF7" s="114">
        <f t="shared" si="1"/>
        <v>0.13623978201634879</v>
      </c>
    </row>
    <row r="8" spans="1:32" ht="17.25" customHeight="1" x14ac:dyDescent="0.25">
      <c r="A8" s="68" t="s">
        <v>13</v>
      </c>
      <c r="B8" s="69"/>
      <c r="C8" s="31"/>
      <c r="D8" s="70" t="str">
        <f>AB4</f>
        <v>34,353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25,020</v>
      </c>
      <c r="P8" s="71"/>
      <c r="S8" s="111" t="s">
        <v>86</v>
      </c>
      <c r="T8" s="112"/>
      <c r="U8" s="112"/>
      <c r="V8" s="112">
        <v>35574</v>
      </c>
      <c r="W8" s="112">
        <v>36364.26</v>
      </c>
      <c r="X8" s="112">
        <v>37327.769999999997</v>
      </c>
      <c r="Y8" s="112">
        <v>38832.639999999999</v>
      </c>
      <c r="Z8" s="112">
        <v>39615.46</v>
      </c>
      <c r="AB8" s="113" t="str">
        <f>TEXT(Z8,"$###,###")</f>
        <v>$39,615</v>
      </c>
      <c r="AD8" s="114">
        <f t="shared" si="0"/>
        <v>2.0158814852660134E-2</v>
      </c>
      <c r="AF8" s="114">
        <f t="shared" si="1"/>
        <v>0.11360712880193402</v>
      </c>
    </row>
    <row r="9" spans="1:32" x14ac:dyDescent="0.25">
      <c r="A9" s="32" t="s">
        <v>15</v>
      </c>
      <c r="B9" s="75"/>
      <c r="C9" s="76"/>
      <c r="D9" s="77">
        <f>AD104</f>
        <v>72.345937763805196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51.906474820143892</v>
      </c>
      <c r="P9" s="78" t="s">
        <v>87</v>
      </c>
      <c r="S9" s="111" t="s">
        <v>7</v>
      </c>
      <c r="T9" s="112"/>
      <c r="U9" s="112"/>
      <c r="V9" s="112">
        <v>921075965</v>
      </c>
      <c r="W9" s="112">
        <v>979433977</v>
      </c>
      <c r="X9" s="112">
        <v>1045606404</v>
      </c>
      <c r="Y9" s="112">
        <v>1097763649</v>
      </c>
      <c r="Z9" s="112">
        <v>1146812817</v>
      </c>
      <c r="AB9" s="113" t="str">
        <f>TEXT(Z9/1000000,"$#,###.0")&amp;" mil"</f>
        <v>$1,146.8 mil</v>
      </c>
      <c r="AD9" s="114">
        <f t="shared" si="0"/>
        <v>4.468099125406555E-2</v>
      </c>
      <c r="AF9" s="114">
        <f t="shared" si="1"/>
        <v>0.24507951632415037</v>
      </c>
    </row>
    <row r="10" spans="1:32" x14ac:dyDescent="0.25">
      <c r="A10" s="32" t="s">
        <v>18</v>
      </c>
      <c r="B10" s="75"/>
      <c r="C10" s="76"/>
      <c r="D10" s="77">
        <f>AD105</f>
        <v>15.809390737344629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48.081534772182252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77.170263788968825</v>
      </c>
      <c r="P11" s="78" t="s">
        <v>87</v>
      </c>
      <c r="S11" s="111" t="s">
        <v>30</v>
      </c>
      <c r="T11" s="116"/>
      <c r="U11" s="116"/>
      <c r="V11" s="116">
        <v>25392</v>
      </c>
      <c r="W11" s="116">
        <v>26808</v>
      </c>
      <c r="X11" s="116">
        <v>27717</v>
      </c>
      <c r="Y11" s="116">
        <v>28637</v>
      </c>
      <c r="Z11" s="116">
        <v>28645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12.909672262190247</v>
      </c>
      <c r="P12" s="78" t="s">
        <v>87</v>
      </c>
      <c r="S12" s="111" t="s">
        <v>31</v>
      </c>
      <c r="T12" s="116"/>
      <c r="U12" s="116"/>
      <c r="V12" s="116">
        <v>5072</v>
      </c>
      <c r="W12" s="116">
        <v>5239</v>
      </c>
      <c r="X12" s="116">
        <v>5517</v>
      </c>
      <c r="Y12" s="116">
        <v>5509</v>
      </c>
      <c r="Z12" s="116">
        <v>5713</v>
      </c>
    </row>
    <row r="13" spans="1:32" ht="15" customHeight="1" x14ac:dyDescent="0.25">
      <c r="A13" s="32" t="s">
        <v>20</v>
      </c>
      <c r="B13" s="76"/>
      <c r="C13" s="76"/>
      <c r="D13" s="77">
        <f>AD108</f>
        <v>17.579250720461097</v>
      </c>
      <c r="E13" s="78" t="s">
        <v>87</v>
      </c>
      <c r="F13" s="26"/>
      <c r="G13" s="144" t="s">
        <v>286</v>
      </c>
      <c r="H13" s="145"/>
      <c r="I13" s="145"/>
      <c r="J13" s="145"/>
      <c r="K13" s="145"/>
      <c r="L13" s="145"/>
      <c r="M13" s="85"/>
      <c r="N13" s="76"/>
      <c r="O13" s="77">
        <f>T132</f>
        <v>9.8960831334932049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17.282333420661953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43.5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19.020172910662826</v>
      </c>
      <c r="E15" s="78" t="s">
        <v>87</v>
      </c>
      <c r="F15" s="26"/>
      <c r="G15" s="35" t="s">
        <v>279</v>
      </c>
      <c r="H15" s="76"/>
      <c r="I15" s="76"/>
      <c r="J15" s="76"/>
      <c r="K15" s="86"/>
      <c r="L15" s="76"/>
      <c r="M15" s="76"/>
      <c r="N15" s="76"/>
      <c r="O15" s="77">
        <f>AB38</f>
        <v>14.197777600127909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2109</v>
      </c>
      <c r="Z15" s="116">
        <v>2086</v>
      </c>
      <c r="AB15" s="121">
        <f t="shared" ref="AB15:AB34" si="2">IF(Z15="np",0,Z15/$Z$34)</f>
        <v>6.0727802037845703E-2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33.921346025092426</v>
      </c>
      <c r="E16" s="89" t="s">
        <v>87</v>
      </c>
      <c r="F16" s="26"/>
      <c r="G16" s="90" t="s">
        <v>280</v>
      </c>
      <c r="H16" s="37"/>
      <c r="I16" s="37"/>
      <c r="J16" s="37"/>
      <c r="K16" s="38"/>
      <c r="L16" s="37"/>
      <c r="M16" s="37"/>
      <c r="N16" s="37"/>
      <c r="O16" s="88">
        <f>AB37</f>
        <v>85.802222399872093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614</v>
      </c>
      <c r="Z16" s="116">
        <v>629</v>
      </c>
      <c r="AB16" s="121">
        <f t="shared" si="2"/>
        <v>1.8311499272197961E-2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2763</v>
      </c>
      <c r="Z17" s="116">
        <v>2577</v>
      </c>
      <c r="AB17" s="121">
        <f t="shared" si="2"/>
        <v>7.502183406113537E-2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217</v>
      </c>
      <c r="Z18" s="116">
        <v>200</v>
      </c>
      <c r="AB18" s="121">
        <f t="shared" si="2"/>
        <v>5.822416302765648E-3</v>
      </c>
    </row>
    <row r="19" spans="1:28" x14ac:dyDescent="0.25">
      <c r="A19" s="67" t="str">
        <f>$S$1&amp;" ("&amp;$V$2&amp;" to "&amp;$Z$2&amp;")"</f>
        <v>Gympie (2015-16 to 2019-20)</v>
      </c>
      <c r="B19" s="67"/>
      <c r="C19" s="67"/>
      <c r="D19" s="67"/>
      <c r="E19" s="67"/>
      <c r="F19" s="67"/>
      <c r="G19" s="67" t="str">
        <f>$S$1&amp;" ("&amp;$V$2&amp;" to "&amp;$Z$2&amp;")"</f>
        <v>Gympie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2912</v>
      </c>
      <c r="Z19" s="116">
        <v>2841</v>
      </c>
      <c r="AB19" s="121">
        <f t="shared" si="2"/>
        <v>8.2707423580786033E-2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1242</v>
      </c>
      <c r="Z20" s="116">
        <v>1272</v>
      </c>
      <c r="AB20" s="121">
        <f t="shared" si="2"/>
        <v>3.7030567685589523E-2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3529</v>
      </c>
      <c r="Z21" s="116">
        <v>3665</v>
      </c>
      <c r="AB21" s="121">
        <f t="shared" si="2"/>
        <v>0.10669577874818049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2205</v>
      </c>
      <c r="Z22" s="116">
        <v>2143</v>
      </c>
      <c r="AB22" s="121">
        <f t="shared" si="2"/>
        <v>6.2387190684133918E-2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1197</v>
      </c>
      <c r="Z23" s="116">
        <v>1253</v>
      </c>
      <c r="AB23" s="121">
        <f t="shared" si="2"/>
        <v>3.647743813682678E-2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120</v>
      </c>
      <c r="Z24" s="116">
        <v>131</v>
      </c>
      <c r="AB24" s="121">
        <f t="shared" si="2"/>
        <v>3.8136826783114991E-3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1012</v>
      </c>
      <c r="Z25" s="116">
        <v>1038</v>
      </c>
      <c r="AB25" s="121">
        <f t="shared" si="2"/>
        <v>3.021834061135371E-2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812</v>
      </c>
      <c r="Z26" s="116">
        <v>799</v>
      </c>
      <c r="AB26" s="121">
        <f t="shared" si="2"/>
        <v>2.3260553129548764E-2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1270</v>
      </c>
      <c r="Z27" s="116">
        <v>1369</v>
      </c>
      <c r="AB27" s="121">
        <f t="shared" si="2"/>
        <v>3.985443959243086E-2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2263</v>
      </c>
      <c r="Z28" s="116">
        <v>2315</v>
      </c>
      <c r="AB28" s="121">
        <f t="shared" si="2"/>
        <v>6.7394468704512378E-2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1685</v>
      </c>
      <c r="Z29" s="116">
        <v>1478</v>
      </c>
      <c r="AB29" s="121">
        <f t="shared" si="2"/>
        <v>4.3027656477438135E-2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2324</v>
      </c>
      <c r="Z30" s="116">
        <v>2352</v>
      </c>
      <c r="AB30" s="121">
        <f t="shared" si="2"/>
        <v>6.8471615720524015E-2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3614</v>
      </c>
      <c r="Z31" s="116">
        <v>3845</v>
      </c>
      <c r="AB31" s="121">
        <f t="shared" si="2"/>
        <v>0.11193595342066957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359</v>
      </c>
      <c r="Z32" s="116">
        <v>427</v>
      </c>
      <c r="AB32" s="121">
        <f t="shared" si="2"/>
        <v>1.2430858806404658E-2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1304</v>
      </c>
      <c r="Z33" s="116">
        <v>1530</v>
      </c>
      <c r="AB33" s="121">
        <f t="shared" si="2"/>
        <v>4.4541484716157202E-2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34147</v>
      </c>
      <c r="Z34" s="124">
        <v>34350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21466</v>
      </c>
      <c r="AB37" s="136">
        <f>Z37/Z40*100</f>
        <v>85.802222399872093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3552</v>
      </c>
      <c r="AB38" s="136">
        <f>Z38/Z40*100</f>
        <v>14.197777600127909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25018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36</v>
      </c>
      <c r="W44" s="116">
        <v>23</v>
      </c>
      <c r="X44" s="116">
        <v>29</v>
      </c>
      <c r="Y44" s="116">
        <v>35</v>
      </c>
      <c r="Z44" s="116">
        <v>35</v>
      </c>
    </row>
    <row r="45" spans="19:32" x14ac:dyDescent="0.25">
      <c r="S45" s="119" t="s">
        <v>38</v>
      </c>
      <c r="T45" s="119"/>
      <c r="U45" s="116"/>
      <c r="V45" s="116">
        <v>428</v>
      </c>
      <c r="W45" s="116">
        <v>448</v>
      </c>
      <c r="X45" s="116">
        <v>468</v>
      </c>
      <c r="Y45" s="116">
        <v>527</v>
      </c>
      <c r="Z45" s="116">
        <v>510</v>
      </c>
    </row>
    <row r="46" spans="19:32" x14ac:dyDescent="0.25">
      <c r="S46" s="119" t="s">
        <v>39</v>
      </c>
      <c r="T46" s="119"/>
      <c r="U46" s="116"/>
      <c r="V46" s="116">
        <v>978</v>
      </c>
      <c r="W46" s="116">
        <v>985</v>
      </c>
      <c r="X46" s="116">
        <v>1159</v>
      </c>
      <c r="Y46" s="116">
        <v>1091</v>
      </c>
      <c r="Z46" s="116">
        <v>1048</v>
      </c>
    </row>
    <row r="47" spans="19:32" x14ac:dyDescent="0.25">
      <c r="S47" s="119" t="s">
        <v>40</v>
      </c>
      <c r="T47" s="119"/>
      <c r="U47" s="116"/>
      <c r="V47" s="116">
        <v>1337</v>
      </c>
      <c r="W47" s="116">
        <v>1383</v>
      </c>
      <c r="X47" s="116">
        <v>1349</v>
      </c>
      <c r="Y47" s="116">
        <v>1434</v>
      </c>
      <c r="Z47" s="116">
        <v>1411</v>
      </c>
    </row>
    <row r="48" spans="19:32" x14ac:dyDescent="0.25">
      <c r="S48" s="119" t="s">
        <v>41</v>
      </c>
      <c r="T48" s="119"/>
      <c r="U48" s="116"/>
      <c r="V48" s="116">
        <v>1479</v>
      </c>
      <c r="W48" s="116">
        <v>1623</v>
      </c>
      <c r="X48" s="116">
        <v>1606</v>
      </c>
      <c r="Y48" s="116">
        <v>1673</v>
      </c>
      <c r="Z48" s="116">
        <v>1701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1464</v>
      </c>
      <c r="W49" s="116">
        <v>1493</v>
      </c>
      <c r="X49" s="116">
        <v>1591</v>
      </c>
      <c r="Y49" s="116">
        <v>1626</v>
      </c>
      <c r="Z49" s="116">
        <v>1624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Gympie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1427</v>
      </c>
      <c r="W50" s="116">
        <v>1523</v>
      </c>
      <c r="X50" s="116">
        <v>1628</v>
      </c>
      <c r="Y50" s="116">
        <v>1559</v>
      </c>
      <c r="Z50" s="116">
        <v>1567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1545</v>
      </c>
      <c r="W51" s="116">
        <v>1552</v>
      </c>
      <c r="X51" s="116">
        <v>1522</v>
      </c>
      <c r="Y51" s="116">
        <v>1576</v>
      </c>
      <c r="Z51" s="116">
        <v>1532</v>
      </c>
    </row>
    <row r="52" spans="1:26" ht="15" customHeight="1" x14ac:dyDescent="0.25">
      <c r="S52" s="119" t="s">
        <v>45</v>
      </c>
      <c r="T52" s="119"/>
      <c r="U52" s="116"/>
      <c r="V52" s="116">
        <v>1661</v>
      </c>
      <c r="W52" s="116">
        <v>1833</v>
      </c>
      <c r="X52" s="116">
        <v>1824</v>
      </c>
      <c r="Y52" s="116">
        <v>1805</v>
      </c>
      <c r="Z52" s="116">
        <v>1780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1674</v>
      </c>
      <c r="W53" s="116">
        <v>1773</v>
      </c>
      <c r="X53" s="116">
        <v>1746</v>
      </c>
      <c r="Y53" s="116">
        <v>1700</v>
      </c>
      <c r="Z53" s="116">
        <v>1742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1687</v>
      </c>
      <c r="W54" s="116">
        <v>1751</v>
      </c>
      <c r="X54" s="116">
        <v>1850</v>
      </c>
      <c r="Y54" s="116">
        <v>1915</v>
      </c>
      <c r="Z54" s="116">
        <v>1894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1218</v>
      </c>
      <c r="W55" s="116">
        <v>1354</v>
      </c>
      <c r="X55" s="116">
        <v>1441</v>
      </c>
      <c r="Y55" s="116">
        <v>1459</v>
      </c>
      <c r="Z55" s="116">
        <v>1467</v>
      </c>
    </row>
    <row r="56" spans="1:26" ht="15" customHeight="1" x14ac:dyDescent="0.25">
      <c r="S56" s="119" t="s">
        <v>49</v>
      </c>
      <c r="T56" s="119"/>
      <c r="U56" s="116"/>
      <c r="V56" s="116">
        <v>701</v>
      </c>
      <c r="W56" s="116">
        <v>659</v>
      </c>
      <c r="X56" s="116">
        <v>669</v>
      </c>
      <c r="Y56" s="116">
        <v>703</v>
      </c>
      <c r="Z56" s="116">
        <v>790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274</v>
      </c>
      <c r="W57" s="116">
        <v>334</v>
      </c>
      <c r="X57" s="116">
        <v>348</v>
      </c>
      <c r="Y57" s="116">
        <v>367</v>
      </c>
      <c r="Z57" s="116">
        <v>327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124</v>
      </c>
      <c r="W58" s="116">
        <v>126</v>
      </c>
      <c r="X58" s="116">
        <v>141</v>
      </c>
      <c r="Y58" s="116">
        <v>136</v>
      </c>
      <c r="Z58" s="116">
        <v>155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70</v>
      </c>
      <c r="W59" s="116">
        <v>68</v>
      </c>
      <c r="X59" s="116">
        <v>81</v>
      </c>
      <c r="Y59" s="116">
        <v>73</v>
      </c>
      <c r="Z59" s="116">
        <v>67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48</v>
      </c>
      <c r="W60" s="116">
        <v>44</v>
      </c>
      <c r="X60" s="116">
        <v>60</v>
      </c>
      <c r="Y60" s="116">
        <v>50</v>
      </c>
      <c r="Z60" s="116">
        <v>51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16147</v>
      </c>
      <c r="W61" s="116">
        <v>16972</v>
      </c>
      <c r="X61" s="116">
        <v>17524</v>
      </c>
      <c r="Y61" s="116">
        <v>17727</v>
      </c>
      <c r="Z61" s="116">
        <v>17713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30</v>
      </c>
      <c r="W63" s="116">
        <v>18</v>
      </c>
      <c r="X63" s="116">
        <v>27</v>
      </c>
      <c r="Y63" s="116">
        <v>43</v>
      </c>
      <c r="Z63" s="116">
        <v>58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528</v>
      </c>
      <c r="W64" s="116">
        <v>555</v>
      </c>
      <c r="X64" s="116">
        <v>538</v>
      </c>
      <c r="Y64" s="116">
        <v>593</v>
      </c>
      <c r="Z64" s="116">
        <v>499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Gympie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903</v>
      </c>
      <c r="W65" s="116">
        <v>956</v>
      </c>
      <c r="X65" s="116">
        <v>1068</v>
      </c>
      <c r="Y65" s="116">
        <v>1047</v>
      </c>
      <c r="Z65" s="116">
        <v>1068</v>
      </c>
    </row>
    <row r="66" spans="1:26" x14ac:dyDescent="0.25">
      <c r="S66" s="119" t="s">
        <v>40</v>
      </c>
      <c r="T66" s="119"/>
      <c r="U66" s="116"/>
      <c r="V66" s="116">
        <v>1043</v>
      </c>
      <c r="W66" s="116">
        <v>1059</v>
      </c>
      <c r="X66" s="116">
        <v>1144</v>
      </c>
      <c r="Y66" s="116">
        <v>1221</v>
      </c>
      <c r="Z66" s="116">
        <v>1214</v>
      </c>
    </row>
    <row r="67" spans="1:26" x14ac:dyDescent="0.25">
      <c r="S67" s="119" t="s">
        <v>41</v>
      </c>
      <c r="T67" s="119"/>
      <c r="U67" s="116"/>
      <c r="V67" s="116">
        <v>1109</v>
      </c>
      <c r="W67" s="116">
        <v>1295</v>
      </c>
      <c r="X67" s="116">
        <v>1283</v>
      </c>
      <c r="Y67" s="116">
        <v>1395</v>
      </c>
      <c r="Z67" s="116">
        <v>1416</v>
      </c>
    </row>
    <row r="68" spans="1:26" x14ac:dyDescent="0.25">
      <c r="S68" s="119" t="s">
        <v>42</v>
      </c>
      <c r="T68" s="119"/>
      <c r="U68" s="116"/>
      <c r="V68" s="116">
        <v>1174</v>
      </c>
      <c r="W68" s="116">
        <v>1237</v>
      </c>
      <c r="X68" s="116">
        <v>1232</v>
      </c>
      <c r="Y68" s="116">
        <v>1289</v>
      </c>
      <c r="Z68" s="116">
        <v>1343</v>
      </c>
    </row>
    <row r="69" spans="1:26" x14ac:dyDescent="0.25">
      <c r="S69" s="119" t="s">
        <v>43</v>
      </c>
      <c r="T69" s="119"/>
      <c r="U69" s="116"/>
      <c r="V69" s="116">
        <v>1253</v>
      </c>
      <c r="W69" s="116">
        <v>1347</v>
      </c>
      <c r="X69" s="116">
        <v>1440</v>
      </c>
      <c r="Y69" s="116">
        <v>1500</v>
      </c>
      <c r="Z69" s="116">
        <v>1565</v>
      </c>
    </row>
    <row r="70" spans="1:26" x14ac:dyDescent="0.25">
      <c r="S70" s="119" t="s">
        <v>44</v>
      </c>
      <c r="T70" s="119"/>
      <c r="U70" s="116"/>
      <c r="V70" s="116">
        <v>1447</v>
      </c>
      <c r="W70" s="116">
        <v>1494</v>
      </c>
      <c r="X70" s="116">
        <v>1451</v>
      </c>
      <c r="Y70" s="116">
        <v>1550</v>
      </c>
      <c r="Z70" s="116">
        <v>1570</v>
      </c>
    </row>
    <row r="71" spans="1:26" x14ac:dyDescent="0.25">
      <c r="S71" s="119" t="s">
        <v>45</v>
      </c>
      <c r="T71" s="119"/>
      <c r="U71" s="116"/>
      <c r="V71" s="116">
        <v>1695</v>
      </c>
      <c r="W71" s="116">
        <v>1726</v>
      </c>
      <c r="X71" s="116">
        <v>1752</v>
      </c>
      <c r="Y71" s="116">
        <v>1796</v>
      </c>
      <c r="Z71" s="116">
        <v>1793</v>
      </c>
    </row>
    <row r="72" spans="1:26" x14ac:dyDescent="0.25">
      <c r="S72" s="119" t="s">
        <v>46</v>
      </c>
      <c r="T72" s="119"/>
      <c r="U72" s="116"/>
      <c r="V72" s="116">
        <v>1734</v>
      </c>
      <c r="W72" s="116">
        <v>1756</v>
      </c>
      <c r="X72" s="116">
        <v>1813</v>
      </c>
      <c r="Y72" s="116">
        <v>1899</v>
      </c>
      <c r="Z72" s="116">
        <v>1830</v>
      </c>
    </row>
    <row r="73" spans="1:26" x14ac:dyDescent="0.25">
      <c r="S73" s="119" t="s">
        <v>47</v>
      </c>
      <c r="T73" s="119"/>
      <c r="U73" s="116"/>
      <c r="V73" s="116">
        <v>1578</v>
      </c>
      <c r="W73" s="116">
        <v>1678</v>
      </c>
      <c r="X73" s="116">
        <v>1768</v>
      </c>
      <c r="Y73" s="116">
        <v>1857</v>
      </c>
      <c r="Z73" s="116">
        <v>1845</v>
      </c>
    </row>
    <row r="74" spans="1:26" x14ac:dyDescent="0.25">
      <c r="S74" s="119" t="s">
        <v>48</v>
      </c>
      <c r="T74" s="119"/>
      <c r="U74" s="116"/>
      <c r="V74" s="116">
        <v>1012</v>
      </c>
      <c r="W74" s="116">
        <v>1076</v>
      </c>
      <c r="X74" s="116">
        <v>1211</v>
      </c>
      <c r="Y74" s="116">
        <v>1238</v>
      </c>
      <c r="Z74" s="116">
        <v>1362</v>
      </c>
    </row>
    <row r="75" spans="1:26" x14ac:dyDescent="0.25">
      <c r="S75" s="119" t="s">
        <v>49</v>
      </c>
      <c r="T75" s="119"/>
      <c r="U75" s="116"/>
      <c r="V75" s="116">
        <v>477</v>
      </c>
      <c r="W75" s="116">
        <v>525</v>
      </c>
      <c r="X75" s="116">
        <v>560</v>
      </c>
      <c r="Y75" s="116">
        <v>590</v>
      </c>
      <c r="Z75" s="116">
        <v>643</v>
      </c>
    </row>
    <row r="76" spans="1:26" x14ac:dyDescent="0.25">
      <c r="S76" s="119" t="s">
        <v>50</v>
      </c>
      <c r="T76" s="119"/>
      <c r="U76" s="116"/>
      <c r="V76" s="116">
        <v>173</v>
      </c>
      <c r="W76" s="116">
        <v>181</v>
      </c>
      <c r="X76" s="116">
        <v>209</v>
      </c>
      <c r="Y76" s="116">
        <v>226</v>
      </c>
      <c r="Z76" s="116">
        <v>243</v>
      </c>
    </row>
    <row r="77" spans="1:26" x14ac:dyDescent="0.25">
      <c r="S77" s="119" t="s">
        <v>51</v>
      </c>
      <c r="T77" s="119"/>
      <c r="U77" s="116"/>
      <c r="V77" s="116">
        <v>88</v>
      </c>
      <c r="W77" s="116">
        <v>94</v>
      </c>
      <c r="X77" s="116">
        <v>96</v>
      </c>
      <c r="Y77" s="116">
        <v>85</v>
      </c>
      <c r="Z77" s="116">
        <v>96</v>
      </c>
    </row>
    <row r="78" spans="1:26" x14ac:dyDescent="0.25">
      <c r="S78" s="119" t="s">
        <v>52</v>
      </c>
      <c r="T78" s="119"/>
      <c r="U78" s="116"/>
      <c r="V78" s="116">
        <v>57</v>
      </c>
      <c r="W78" s="116">
        <v>50</v>
      </c>
      <c r="X78" s="116">
        <v>51</v>
      </c>
      <c r="Y78" s="116">
        <v>42</v>
      </c>
      <c r="Z78" s="116">
        <v>43</v>
      </c>
    </row>
    <row r="79" spans="1:26" x14ac:dyDescent="0.25">
      <c r="S79" s="119" t="s">
        <v>53</v>
      </c>
      <c r="T79" s="119"/>
      <c r="U79" s="116"/>
      <c r="V79" s="116">
        <v>26</v>
      </c>
      <c r="W79" s="116">
        <v>28</v>
      </c>
      <c r="X79" s="116">
        <v>48</v>
      </c>
      <c r="Y79" s="116">
        <v>38</v>
      </c>
      <c r="Z79" s="116">
        <v>42</v>
      </c>
    </row>
    <row r="80" spans="1:26" x14ac:dyDescent="0.25">
      <c r="S80" s="122" t="s">
        <v>54</v>
      </c>
      <c r="T80" s="122"/>
      <c r="U80" s="116"/>
      <c r="V80" s="116">
        <v>14315</v>
      </c>
      <c r="W80" s="116">
        <v>15075</v>
      </c>
      <c r="X80" s="116">
        <v>15711</v>
      </c>
      <c r="Y80" s="116">
        <v>16422</v>
      </c>
      <c r="Z80" s="116">
        <v>16637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6" t="str">
        <f>S1</f>
        <v>Gympie</v>
      </c>
      <c r="D83" s="146"/>
      <c r="E83" s="146"/>
      <c r="F83" s="146"/>
      <c r="G83" s="146"/>
      <c r="H83" s="49"/>
      <c r="I83" s="49"/>
      <c r="J83" s="147" t="str">
        <f>'State data for spotlight'!A1</f>
        <v>Queensland</v>
      </c>
      <c r="K83" s="147"/>
      <c r="L83" s="147"/>
      <c r="M83" s="147"/>
      <c r="N83" s="147"/>
      <c r="O83" s="147"/>
      <c r="S83" s="119" t="s">
        <v>57</v>
      </c>
      <c r="T83" s="119"/>
      <c r="U83" s="116"/>
      <c r="V83" s="116">
        <v>815</v>
      </c>
      <c r="W83" s="116">
        <v>887</v>
      </c>
      <c r="X83" s="116">
        <v>936</v>
      </c>
      <c r="Y83" s="116">
        <v>942</v>
      </c>
      <c r="Z83" s="116">
        <v>997</v>
      </c>
      <c r="AD83" s="121"/>
    </row>
    <row r="84" spans="1:30" ht="15" customHeight="1" x14ac:dyDescent="0.25">
      <c r="A84" s="48"/>
      <c r="B84" s="48"/>
      <c r="C84" s="50"/>
      <c r="D84" s="141" t="s">
        <v>0</v>
      </c>
      <c r="E84" s="141"/>
      <c r="F84" s="141" t="s">
        <v>202</v>
      </c>
      <c r="G84" s="141"/>
      <c r="H84" s="50"/>
      <c r="I84" s="50"/>
      <c r="J84" s="50"/>
      <c r="K84" s="50"/>
      <c r="L84" s="141" t="s">
        <v>0</v>
      </c>
      <c r="M84" s="141"/>
      <c r="N84" s="141" t="s">
        <v>202</v>
      </c>
      <c r="O84" s="141"/>
      <c r="S84" s="119" t="s">
        <v>58</v>
      </c>
      <c r="T84" s="119"/>
      <c r="U84" s="116"/>
      <c r="V84" s="116">
        <v>755</v>
      </c>
      <c r="W84" s="116">
        <v>788</v>
      </c>
      <c r="X84" s="116">
        <v>797</v>
      </c>
      <c r="Y84" s="116">
        <v>803</v>
      </c>
      <c r="Z84" s="116">
        <v>801</v>
      </c>
    </row>
    <row r="85" spans="1:30" ht="15" customHeight="1" x14ac:dyDescent="0.25">
      <c r="A85" s="48"/>
      <c r="B85" s="48"/>
      <c r="C85" s="62" t="s">
        <v>1</v>
      </c>
      <c r="D85" s="141" t="s">
        <v>2</v>
      </c>
      <c r="E85" s="141"/>
      <c r="F85" s="141" t="str">
        <f>"since "&amp;$V$2</f>
        <v>since 2015-16</v>
      </c>
      <c r="G85" s="141"/>
      <c r="H85" s="50"/>
      <c r="I85" s="50"/>
      <c r="J85" s="50"/>
      <c r="K85" s="62" t="s">
        <v>1</v>
      </c>
      <c r="L85" s="141" t="s">
        <v>2</v>
      </c>
      <c r="M85" s="141"/>
      <c r="N85" s="141" t="str">
        <f>"since "&amp;$V$2</f>
        <v>since 2015-16</v>
      </c>
      <c r="O85" s="141"/>
      <c r="S85" s="119" t="s">
        <v>197</v>
      </c>
      <c r="T85" s="119"/>
      <c r="U85" s="116"/>
      <c r="V85" s="116">
        <v>2098</v>
      </c>
      <c r="W85" s="116">
        <v>2190</v>
      </c>
      <c r="X85" s="116">
        <v>2275</v>
      </c>
      <c r="Y85" s="116">
        <v>2399</v>
      </c>
      <c r="Z85" s="116">
        <v>2442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34,353</v>
      </c>
      <c r="D86" s="100">
        <f t="shared" ref="D86:D91" si="4">AD4</f>
        <v>5.9149073233579763E-3</v>
      </c>
      <c r="E86" s="101">
        <f t="shared" ref="E86:E91" si="5">AD4</f>
        <v>5.9149073233579763E-3</v>
      </c>
      <c r="F86" s="100">
        <f t="shared" ref="F86:F91" si="6">AF4</f>
        <v>0.12773291313767965</v>
      </c>
      <c r="G86" s="101">
        <f t="shared" ref="G86:G91" si="7">AF4</f>
        <v>0.12773291313767965</v>
      </c>
      <c r="H86" s="61"/>
      <c r="I86" s="61"/>
      <c r="J86" s="142" t="str">
        <f>'State data for spotlight'!J4</f>
        <v>4,043,913</v>
      </c>
      <c r="K86" s="142"/>
      <c r="L86" s="100">
        <f>'State data for spotlight'!L4</f>
        <v>-5.435055282670076E-3</v>
      </c>
      <c r="M86" s="101">
        <f>'State data for spotlight'!L4</f>
        <v>-5.435055282670076E-3</v>
      </c>
      <c r="N86" s="100">
        <f>'State data for spotlight'!N4</f>
        <v>7.968076645100175E-2</v>
      </c>
      <c r="O86" s="101">
        <f>'State data for spotlight'!N4</f>
        <v>7.968076645100175E-2</v>
      </c>
      <c r="S86" s="119" t="s">
        <v>198</v>
      </c>
      <c r="T86" s="119"/>
      <c r="U86" s="116"/>
      <c r="V86" s="116">
        <v>463</v>
      </c>
      <c r="W86" s="116">
        <v>495</v>
      </c>
      <c r="X86" s="116">
        <v>540</v>
      </c>
      <c r="Y86" s="116">
        <v>563</v>
      </c>
      <c r="Z86" s="116">
        <v>597</v>
      </c>
    </row>
    <row r="87" spans="1:30" ht="15" customHeight="1" x14ac:dyDescent="0.25">
      <c r="A87" s="102" t="s">
        <v>4</v>
      </c>
      <c r="B87" s="51"/>
      <c r="C87" s="61" t="str">
        <f t="shared" si="3"/>
        <v>17,711</v>
      </c>
      <c r="D87" s="100">
        <f t="shared" si="4"/>
        <v>-8.4621460002254345E-4</v>
      </c>
      <c r="E87" s="101">
        <f t="shared" si="5"/>
        <v>-8.4621460002254345E-4</v>
      </c>
      <c r="F87" s="100">
        <f t="shared" si="6"/>
        <v>9.686009785099392E-2</v>
      </c>
      <c r="G87" s="101">
        <f t="shared" si="7"/>
        <v>9.686009785099392E-2</v>
      </c>
      <c r="H87" s="61"/>
      <c r="I87" s="61"/>
      <c r="J87" s="142" t="str">
        <f>'State data for spotlight'!J5</f>
        <v>2,078,086</v>
      </c>
      <c r="K87" s="142"/>
      <c r="L87" s="100">
        <f>'State data for spotlight'!L5</f>
        <v>-9.7722570444783718E-3</v>
      </c>
      <c r="M87" s="101">
        <f>'State data for spotlight'!L5</f>
        <v>-9.7722570444783718E-3</v>
      </c>
      <c r="N87" s="100">
        <f>'State data for spotlight'!N5</f>
        <v>6.0267974446456485E-2</v>
      </c>
      <c r="O87" s="101">
        <f>'State data for spotlight'!N5</f>
        <v>6.0267974446456485E-2</v>
      </c>
      <c r="S87" s="119" t="s">
        <v>199</v>
      </c>
      <c r="T87" s="119"/>
      <c r="U87" s="116"/>
      <c r="V87" s="116">
        <v>269</v>
      </c>
      <c r="W87" s="116">
        <v>290</v>
      </c>
      <c r="X87" s="116">
        <v>295</v>
      </c>
      <c r="Y87" s="116">
        <v>307</v>
      </c>
      <c r="Z87" s="116">
        <v>307</v>
      </c>
    </row>
    <row r="88" spans="1:30" ht="15" customHeight="1" x14ac:dyDescent="0.25">
      <c r="A88" s="102" t="s">
        <v>5</v>
      </c>
      <c r="B88" s="51"/>
      <c r="C88" s="61" t="str">
        <f t="shared" si="3"/>
        <v>16,637</v>
      </c>
      <c r="D88" s="100">
        <f t="shared" si="4"/>
        <v>1.2968826108134435E-2</v>
      </c>
      <c r="E88" s="101">
        <f t="shared" si="5"/>
        <v>1.2968826108134435E-2</v>
      </c>
      <c r="F88" s="100">
        <f t="shared" si="6"/>
        <v>0.16220747467691243</v>
      </c>
      <c r="G88" s="101">
        <f t="shared" si="7"/>
        <v>0.16220747467691243</v>
      </c>
      <c r="H88" s="61"/>
      <c r="I88" s="61"/>
      <c r="J88" s="142" t="str">
        <f>'State data for spotlight'!J6</f>
        <v>1,965,825</v>
      </c>
      <c r="K88" s="142"/>
      <c r="L88" s="100">
        <f>'State data for spotlight'!L6</f>
        <v>-8.0765919120229235E-4</v>
      </c>
      <c r="M88" s="101">
        <f>'State data for spotlight'!L6</f>
        <v>-8.0765919120229235E-4</v>
      </c>
      <c r="N88" s="100">
        <f>'State data for spotlight'!N6</f>
        <v>0.10099473592536312</v>
      </c>
      <c r="O88" s="101">
        <f>'State data for spotlight'!N6</f>
        <v>0.10099473592536312</v>
      </c>
      <c r="S88" s="119" t="s">
        <v>200</v>
      </c>
      <c r="T88" s="119"/>
      <c r="U88" s="116"/>
      <c r="V88" s="116">
        <v>499</v>
      </c>
      <c r="W88" s="116">
        <v>546</v>
      </c>
      <c r="X88" s="116">
        <v>611</v>
      </c>
      <c r="Y88" s="116">
        <v>591</v>
      </c>
      <c r="Z88" s="116">
        <v>615</v>
      </c>
    </row>
    <row r="89" spans="1:30" ht="15" customHeight="1" x14ac:dyDescent="0.25">
      <c r="A89" s="51" t="s">
        <v>6</v>
      </c>
      <c r="B89" s="51"/>
      <c r="C89" s="61" t="str">
        <f t="shared" si="3"/>
        <v>25,020</v>
      </c>
      <c r="D89" s="100">
        <f t="shared" si="4"/>
        <v>2.6293121128840413E-2</v>
      </c>
      <c r="E89" s="101">
        <f t="shared" si="5"/>
        <v>2.6293121128840413E-2</v>
      </c>
      <c r="F89" s="100">
        <f t="shared" si="6"/>
        <v>0.13623978201634879</v>
      </c>
      <c r="G89" s="101">
        <f t="shared" si="7"/>
        <v>0.13623978201634879</v>
      </c>
      <c r="H89" s="61"/>
      <c r="I89" s="61"/>
      <c r="J89" s="142" t="str">
        <f>'State data for spotlight'!J7</f>
        <v>2,876,116</v>
      </c>
      <c r="K89" s="142"/>
      <c r="L89" s="100">
        <f>'State data for spotlight'!L7</f>
        <v>1.3469152455414024E-2</v>
      </c>
      <c r="M89" s="101">
        <f>'State data for spotlight'!L7</f>
        <v>1.3469152455414024E-2</v>
      </c>
      <c r="N89" s="100">
        <f>'State data for spotlight'!N7</f>
        <v>8.3508134271230716E-2</v>
      </c>
      <c r="O89" s="101">
        <f>'State data for spotlight'!N7</f>
        <v>8.3508134271230716E-2</v>
      </c>
      <c r="S89" s="119" t="s">
        <v>201</v>
      </c>
      <c r="T89" s="119"/>
      <c r="U89" s="116"/>
      <c r="V89" s="116">
        <v>1499</v>
      </c>
      <c r="W89" s="116">
        <v>1578</v>
      </c>
      <c r="X89" s="116">
        <v>1662</v>
      </c>
      <c r="Y89" s="116">
        <v>1714</v>
      </c>
      <c r="Z89" s="116">
        <v>1737</v>
      </c>
    </row>
    <row r="90" spans="1:30" ht="15" customHeight="1" x14ac:dyDescent="0.25">
      <c r="A90" s="51" t="s">
        <v>100</v>
      </c>
      <c r="B90" s="51"/>
      <c r="C90" s="61" t="str">
        <f t="shared" si="3"/>
        <v>$39,615</v>
      </c>
      <c r="D90" s="100">
        <f t="shared" si="4"/>
        <v>2.0158814852660134E-2</v>
      </c>
      <c r="E90" s="101">
        <f t="shared" si="5"/>
        <v>2.0158814852660134E-2</v>
      </c>
      <c r="F90" s="100">
        <f t="shared" si="6"/>
        <v>0.11360712880193402</v>
      </c>
      <c r="G90" s="101">
        <f t="shared" si="7"/>
        <v>0.11360712880193402</v>
      </c>
      <c r="H90" s="61"/>
      <c r="I90" s="61"/>
      <c r="J90" s="61"/>
      <c r="K90" s="61" t="str">
        <f>'State data for spotlight'!J8</f>
        <v>$45,226</v>
      </c>
      <c r="L90" s="100">
        <f>'State data for spotlight'!L8</f>
        <v>1.6409018426646327E-3</v>
      </c>
      <c r="M90" s="101">
        <f>'State data for spotlight'!L8</f>
        <v>1.6409018426646327E-3</v>
      </c>
      <c r="N90" s="100">
        <f>'State data for spotlight'!N8</f>
        <v>6.7653739613496189E-2</v>
      </c>
      <c r="O90" s="101">
        <f>'State data for spotlight'!N8</f>
        <v>6.7653739613496189E-2</v>
      </c>
      <c r="S90" s="119" t="s">
        <v>59</v>
      </c>
      <c r="T90" s="119"/>
      <c r="U90" s="116"/>
      <c r="V90" s="116">
        <v>1941</v>
      </c>
      <c r="W90" s="116">
        <v>2018</v>
      </c>
      <c r="X90" s="116">
        <v>2131</v>
      </c>
      <c r="Y90" s="116">
        <v>2185</v>
      </c>
      <c r="Z90" s="116">
        <v>2163</v>
      </c>
    </row>
    <row r="91" spans="1:30" ht="15" customHeight="1" x14ac:dyDescent="0.25">
      <c r="A91" s="51" t="s">
        <v>7</v>
      </c>
      <c r="B91" s="51"/>
      <c r="C91" s="61" t="str">
        <f t="shared" si="3"/>
        <v>$1,146.8 mil</v>
      </c>
      <c r="D91" s="100">
        <f t="shared" si="4"/>
        <v>4.468099125406555E-2</v>
      </c>
      <c r="E91" s="101">
        <f t="shared" si="5"/>
        <v>4.468099125406555E-2</v>
      </c>
      <c r="F91" s="100">
        <f t="shared" si="6"/>
        <v>0.24507951632415037</v>
      </c>
      <c r="G91" s="101">
        <f t="shared" si="7"/>
        <v>0.24507951632415037</v>
      </c>
      <c r="H91" s="61"/>
      <c r="I91" s="61"/>
      <c r="J91" s="61"/>
      <c r="K91" s="61" t="str">
        <f>'State data for spotlight'!J9</f>
        <v>$174.8 bil</v>
      </c>
      <c r="L91" s="100">
        <f>'State data for spotlight'!L9</f>
        <v>4.1540468779463158E-2</v>
      </c>
      <c r="M91" s="101">
        <f>'State data for spotlight'!L9</f>
        <v>4.1540468779463158E-2</v>
      </c>
      <c r="N91" s="100">
        <f>'State data for spotlight'!N9</f>
        <v>0.18082674757676354</v>
      </c>
      <c r="O91" s="101">
        <f>'State data for spotlight'!N9</f>
        <v>0.18082674757676354</v>
      </c>
      <c r="S91" s="122" t="s">
        <v>54</v>
      </c>
      <c r="T91" s="122"/>
      <c r="U91" s="116"/>
      <c r="V91" s="116">
        <v>11641</v>
      </c>
      <c r="W91" s="116">
        <v>12082</v>
      </c>
      <c r="X91" s="116">
        <v>12515</v>
      </c>
      <c r="Y91" s="116">
        <v>12678</v>
      </c>
      <c r="Z91" s="116">
        <v>12987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203</v>
      </c>
      <c r="S93" s="119" t="s">
        <v>57</v>
      </c>
      <c r="T93" s="119"/>
      <c r="U93" s="116"/>
      <c r="V93" s="116">
        <v>592</v>
      </c>
      <c r="W93" s="116">
        <v>638</v>
      </c>
      <c r="X93" s="116">
        <v>687</v>
      </c>
      <c r="Y93" s="116">
        <v>712</v>
      </c>
      <c r="Z93" s="116">
        <v>783</v>
      </c>
    </row>
    <row r="94" spans="1:30" ht="15" customHeight="1" x14ac:dyDescent="0.25">
      <c r="A94" s="60" t="s">
        <v>204</v>
      </c>
      <c r="S94" s="119" t="s">
        <v>58</v>
      </c>
      <c r="T94" s="119"/>
      <c r="U94" s="116"/>
      <c r="V94" s="116">
        <v>1463</v>
      </c>
      <c r="W94" s="116">
        <v>1521</v>
      </c>
      <c r="X94" s="116">
        <v>1592</v>
      </c>
      <c r="Y94" s="116">
        <v>1675</v>
      </c>
      <c r="Z94" s="116">
        <v>1726</v>
      </c>
    </row>
    <row r="95" spans="1:30" ht="15" customHeight="1" x14ac:dyDescent="0.25">
      <c r="A95" s="138" t="s">
        <v>287</v>
      </c>
      <c r="S95" s="119" t="s">
        <v>197</v>
      </c>
      <c r="T95" s="119"/>
      <c r="U95" s="116"/>
      <c r="V95" s="116">
        <v>363</v>
      </c>
      <c r="W95" s="116">
        <v>369</v>
      </c>
      <c r="X95" s="116">
        <v>392</v>
      </c>
      <c r="Y95" s="116">
        <v>428</v>
      </c>
      <c r="Z95" s="116">
        <v>468</v>
      </c>
    </row>
    <row r="96" spans="1:30" ht="15" customHeight="1" x14ac:dyDescent="0.25">
      <c r="A96" s="19" t="s">
        <v>278</v>
      </c>
      <c r="S96" s="119" t="s">
        <v>198</v>
      </c>
      <c r="T96" s="119"/>
      <c r="U96" s="116"/>
      <c r="V96" s="116">
        <v>1495</v>
      </c>
      <c r="W96" s="116">
        <v>1680</v>
      </c>
      <c r="X96" s="116">
        <v>1797</v>
      </c>
      <c r="Y96" s="116">
        <v>1920</v>
      </c>
      <c r="Z96" s="116">
        <v>2023</v>
      </c>
    </row>
    <row r="97" spans="1:32" ht="15" customHeight="1" x14ac:dyDescent="0.25">
      <c r="S97" s="119" t="s">
        <v>199</v>
      </c>
      <c r="T97" s="119"/>
      <c r="U97" s="116"/>
      <c r="V97" s="116">
        <v>1585</v>
      </c>
      <c r="W97" s="116">
        <v>1778</v>
      </c>
      <c r="X97" s="116">
        <v>1848</v>
      </c>
      <c r="Y97" s="116">
        <v>1878</v>
      </c>
      <c r="Z97" s="116">
        <v>1890</v>
      </c>
    </row>
    <row r="98" spans="1:32" ht="15" customHeight="1" x14ac:dyDescent="0.25">
      <c r="S98" s="119" t="s">
        <v>200</v>
      </c>
      <c r="T98" s="119"/>
      <c r="U98" s="116"/>
      <c r="V98" s="116">
        <v>1227</v>
      </c>
      <c r="W98" s="116">
        <v>1245</v>
      </c>
      <c r="X98" s="116">
        <v>1329</v>
      </c>
      <c r="Y98" s="116">
        <v>1370</v>
      </c>
      <c r="Z98" s="116">
        <v>1389</v>
      </c>
    </row>
    <row r="99" spans="1:32" ht="15" customHeight="1" x14ac:dyDescent="0.25">
      <c r="S99" s="119" t="s">
        <v>201</v>
      </c>
      <c r="T99" s="119"/>
      <c r="U99" s="116"/>
      <c r="V99" s="116">
        <v>122</v>
      </c>
      <c r="W99" s="116">
        <v>124</v>
      </c>
      <c r="X99" s="116">
        <v>157</v>
      </c>
      <c r="Y99" s="116">
        <v>155</v>
      </c>
      <c r="Z99" s="116">
        <v>162</v>
      </c>
    </row>
    <row r="100" spans="1:32" ht="15" customHeight="1" x14ac:dyDescent="0.25">
      <c r="S100" s="119" t="s">
        <v>59</v>
      </c>
      <c r="T100" s="119"/>
      <c r="U100" s="116"/>
      <c r="V100" s="116">
        <v>891</v>
      </c>
      <c r="W100" s="116">
        <v>993</v>
      </c>
      <c r="X100" s="116">
        <v>1038</v>
      </c>
      <c r="Y100" s="116">
        <v>1133</v>
      </c>
      <c r="Z100" s="116">
        <v>1123</v>
      </c>
    </row>
    <row r="101" spans="1:32" x14ac:dyDescent="0.25">
      <c r="A101" s="20"/>
      <c r="S101" s="122" t="s">
        <v>54</v>
      </c>
      <c r="T101" s="122"/>
      <c r="U101" s="116"/>
      <c r="V101" s="116">
        <v>10379</v>
      </c>
      <c r="W101" s="116">
        <v>10894</v>
      </c>
      <c r="X101" s="116">
        <v>11339</v>
      </c>
      <c r="Y101" s="116">
        <v>11702</v>
      </c>
      <c r="Z101" s="116">
        <v>12026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205</v>
      </c>
      <c r="Z103" s="110" t="s">
        <v>282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20896</v>
      </c>
      <c r="W104" s="116">
        <v>22666</v>
      </c>
      <c r="X104" s="116">
        <v>23535</v>
      </c>
      <c r="Y104" s="116">
        <v>24417</v>
      </c>
      <c r="Z104" s="116">
        <v>24853</v>
      </c>
      <c r="AB104" s="113" t="str">
        <f>TEXT(Z104,"###,###")</f>
        <v>24,853</v>
      </c>
      <c r="AD104" s="134">
        <f>Z104/($Z$4)*100</f>
        <v>72.345937763805196</v>
      </c>
      <c r="AF104" s="113"/>
    </row>
    <row r="105" spans="1:32" x14ac:dyDescent="0.25">
      <c r="S105" s="119" t="s">
        <v>18</v>
      </c>
      <c r="T105" s="119"/>
      <c r="U105" s="116"/>
      <c r="V105" s="116">
        <v>5108</v>
      </c>
      <c r="W105" s="116">
        <v>5207</v>
      </c>
      <c r="X105" s="116">
        <v>5236</v>
      </c>
      <c r="Y105" s="116">
        <v>5558</v>
      </c>
      <c r="Z105" s="116">
        <v>5431</v>
      </c>
      <c r="AB105" s="113" t="str">
        <f>TEXT(Z105,"###,###")</f>
        <v>5,431</v>
      </c>
      <c r="AD105" s="134">
        <f>Z105/($Z$4)*100</f>
        <v>15.809390737344629</v>
      </c>
      <c r="AF105" s="113"/>
    </row>
    <row r="106" spans="1:32" x14ac:dyDescent="0.25">
      <c r="S106" s="122" t="s">
        <v>54</v>
      </c>
      <c r="T106" s="122"/>
      <c r="U106" s="124"/>
      <c r="V106" s="124">
        <v>26004</v>
      </c>
      <c r="W106" s="124">
        <v>27873</v>
      </c>
      <c r="X106" s="124">
        <v>28771</v>
      </c>
      <c r="Y106" s="124">
        <v>29975</v>
      </c>
      <c r="Z106" s="124">
        <v>30284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4837</v>
      </c>
      <c r="W108" s="116">
        <v>5603</v>
      </c>
      <c r="X108" s="116">
        <v>6605</v>
      </c>
      <c r="Y108" s="116">
        <v>5899</v>
      </c>
      <c r="Z108" s="116">
        <v>6039</v>
      </c>
      <c r="AB108" s="113" t="str">
        <f>TEXT(Z108,"###,###")</f>
        <v>6,039</v>
      </c>
      <c r="AD108" s="134">
        <f>Z108/($Z$4)*100</f>
        <v>17.579250720461097</v>
      </c>
      <c r="AF108" s="113"/>
    </row>
    <row r="109" spans="1:32" x14ac:dyDescent="0.25">
      <c r="S109" s="119" t="s">
        <v>21</v>
      </c>
      <c r="T109" s="119"/>
      <c r="U109" s="116"/>
      <c r="V109" s="116">
        <v>5185</v>
      </c>
      <c r="W109" s="116">
        <v>5823</v>
      </c>
      <c r="X109" s="116">
        <v>5633</v>
      </c>
      <c r="Y109" s="116">
        <v>5828</v>
      </c>
      <c r="Z109" s="116">
        <v>5937</v>
      </c>
      <c r="AB109" s="113" t="str">
        <f>TEXT(Z109,"###,###")</f>
        <v>5,937</v>
      </c>
      <c r="AD109" s="134">
        <f>Z109/($Z$4)*100</f>
        <v>17.282333420661953</v>
      </c>
      <c r="AF109" s="113"/>
    </row>
    <row r="110" spans="1:32" x14ac:dyDescent="0.25">
      <c r="S110" s="119" t="s">
        <v>22</v>
      </c>
      <c r="T110" s="119"/>
      <c r="U110" s="116"/>
      <c r="V110" s="116">
        <v>5987</v>
      </c>
      <c r="W110" s="116">
        <v>5576</v>
      </c>
      <c r="X110" s="116">
        <v>5892</v>
      </c>
      <c r="Y110" s="116">
        <v>6324</v>
      </c>
      <c r="Z110" s="116">
        <v>6534</v>
      </c>
      <c r="AB110" s="113" t="str">
        <f>TEXT(Z110,"###,###")</f>
        <v>6,534</v>
      </c>
      <c r="AD110" s="134">
        <f>Z110/($Z$4)*100</f>
        <v>19.020172910662826</v>
      </c>
      <c r="AF110" s="113"/>
    </row>
    <row r="111" spans="1:32" x14ac:dyDescent="0.25">
      <c r="S111" s="119" t="s">
        <v>23</v>
      </c>
      <c r="T111" s="119"/>
      <c r="U111" s="116"/>
      <c r="V111" s="116">
        <v>9992</v>
      </c>
      <c r="W111" s="116">
        <v>10871</v>
      </c>
      <c r="X111" s="116">
        <v>10637</v>
      </c>
      <c r="Y111" s="116">
        <v>11928</v>
      </c>
      <c r="Z111" s="116">
        <v>11653</v>
      </c>
      <c r="AB111" s="113" t="str">
        <f>TEXT(Z111,"###,###")</f>
        <v>11,653</v>
      </c>
      <c r="AD111" s="134">
        <f>Z111/($Z$4)*100</f>
        <v>33.921346025092426</v>
      </c>
      <c r="AF111" s="113"/>
    </row>
    <row r="112" spans="1:32" x14ac:dyDescent="0.25">
      <c r="S112" s="122" t="s">
        <v>54</v>
      </c>
      <c r="T112" s="122"/>
      <c r="U112" s="116"/>
      <c r="V112" s="116">
        <v>30462</v>
      </c>
      <c r="W112" s="116">
        <v>32047</v>
      </c>
      <c r="X112" s="116">
        <v>33236</v>
      </c>
      <c r="Y112" s="116">
        <v>34152</v>
      </c>
      <c r="Z112" s="116">
        <v>34354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43.13</v>
      </c>
      <c r="W118" s="135">
        <v>43.31</v>
      </c>
      <c r="X118" s="135">
        <v>43.4</v>
      </c>
      <c r="Y118" s="135">
        <v>43.25</v>
      </c>
      <c r="Z118" s="135">
        <v>43.46</v>
      </c>
      <c r="AB118" s="113" t="str">
        <f>TEXT(Z118,"##.0")</f>
        <v>43.5</v>
      </c>
    </row>
    <row r="120" spans="19:32" x14ac:dyDescent="0.25">
      <c r="S120" s="105" t="s">
        <v>102</v>
      </c>
      <c r="T120" s="116"/>
      <c r="U120" s="116"/>
      <c r="V120" s="116">
        <v>16950</v>
      </c>
      <c r="W120" s="116">
        <v>17737</v>
      </c>
      <c r="X120" s="116">
        <v>18336</v>
      </c>
      <c r="Y120" s="116">
        <v>18871</v>
      </c>
      <c r="Z120" s="116">
        <v>19308</v>
      </c>
      <c r="AB120" s="113" t="str">
        <f>TEXT(Z120,"###,###")</f>
        <v>19,308</v>
      </c>
    </row>
    <row r="121" spans="19:32" x14ac:dyDescent="0.25">
      <c r="S121" s="105" t="s">
        <v>103</v>
      </c>
      <c r="T121" s="116"/>
      <c r="U121" s="116"/>
      <c r="V121" s="116">
        <v>2880</v>
      </c>
      <c r="W121" s="116">
        <v>3007</v>
      </c>
      <c r="X121" s="116">
        <v>3163</v>
      </c>
      <c r="Y121" s="116">
        <v>3129</v>
      </c>
      <c r="Z121" s="116">
        <v>3230</v>
      </c>
      <c r="AB121" s="113" t="str">
        <f>TEXT(Z121,"###,###")</f>
        <v>3,230</v>
      </c>
    </row>
    <row r="122" spans="19:32" x14ac:dyDescent="0.25">
      <c r="S122" s="105" t="s">
        <v>104</v>
      </c>
      <c r="T122" s="116"/>
      <c r="U122" s="116"/>
      <c r="V122" s="116">
        <v>2188</v>
      </c>
      <c r="W122" s="116">
        <v>2232</v>
      </c>
      <c r="X122" s="116">
        <v>2356</v>
      </c>
      <c r="Y122" s="116">
        <v>2382</v>
      </c>
      <c r="Z122" s="116">
        <v>2476</v>
      </c>
      <c r="AB122" s="113" t="str">
        <f>TEXT(Z122,"###,###")</f>
        <v>2,476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19138</v>
      </c>
      <c r="W124" s="116">
        <v>19969</v>
      </c>
      <c r="X124" s="116">
        <v>20692</v>
      </c>
      <c r="Y124" s="116">
        <v>21253</v>
      </c>
      <c r="Z124" s="116">
        <v>21784</v>
      </c>
      <c r="AB124" s="113" t="str">
        <f>TEXT(Z124,"###,###")</f>
        <v>21,784</v>
      </c>
      <c r="AD124" s="131">
        <f>Z124/$Z$7*100</f>
        <v>87.066346922462031</v>
      </c>
    </row>
    <row r="125" spans="19:32" x14ac:dyDescent="0.25">
      <c r="S125" s="105" t="s">
        <v>106</v>
      </c>
      <c r="T125" s="116"/>
      <c r="U125" s="116"/>
      <c r="V125" s="116">
        <v>5068</v>
      </c>
      <c r="W125" s="116">
        <v>5239</v>
      </c>
      <c r="X125" s="116">
        <v>5519</v>
      </c>
      <c r="Y125" s="116">
        <v>5511</v>
      </c>
      <c r="Z125" s="116">
        <v>5706</v>
      </c>
      <c r="AB125" s="113" t="str">
        <f>TEXT(Z125,"###,###")</f>
        <v>5,706</v>
      </c>
      <c r="AD125" s="131">
        <f>Z125/$Z$7*100</f>
        <v>22.805755395683452</v>
      </c>
    </row>
    <row r="127" spans="19:32" x14ac:dyDescent="0.25">
      <c r="S127" s="105" t="s">
        <v>107</v>
      </c>
      <c r="T127" s="116"/>
      <c r="U127" s="116"/>
      <c r="V127" s="116">
        <v>11641</v>
      </c>
      <c r="W127" s="116">
        <v>12082</v>
      </c>
      <c r="X127" s="116">
        <v>12515</v>
      </c>
      <c r="Y127" s="116">
        <v>12680</v>
      </c>
      <c r="Z127" s="116">
        <v>12987</v>
      </c>
      <c r="AB127" s="113" t="str">
        <f>TEXT(Z127,"###,###")</f>
        <v>12,987</v>
      </c>
      <c r="AD127" s="131">
        <f>Z127/$Z$7*100</f>
        <v>51.906474820143892</v>
      </c>
    </row>
    <row r="128" spans="19:32" x14ac:dyDescent="0.25">
      <c r="S128" s="105" t="s">
        <v>108</v>
      </c>
      <c r="T128" s="116"/>
      <c r="U128" s="116"/>
      <c r="V128" s="116">
        <v>10379</v>
      </c>
      <c r="W128" s="116">
        <v>10894</v>
      </c>
      <c r="X128" s="116">
        <v>11339</v>
      </c>
      <c r="Y128" s="116">
        <v>11706</v>
      </c>
      <c r="Z128" s="116">
        <v>12030</v>
      </c>
      <c r="AB128" s="113" t="str">
        <f>TEXT(Z128,"###,###")</f>
        <v>12,030</v>
      </c>
      <c r="AD128" s="131">
        <f>Z128/$Z$7*100</f>
        <v>48.081534772182252</v>
      </c>
    </row>
    <row r="130" spans="19:20" x14ac:dyDescent="0.25">
      <c r="S130" s="105" t="s">
        <v>283</v>
      </c>
      <c r="T130" s="131">
        <v>77.170263788968825</v>
      </c>
    </row>
    <row r="131" spans="19:20" x14ac:dyDescent="0.25">
      <c r="S131" s="105" t="s">
        <v>284</v>
      </c>
      <c r="T131" s="131">
        <v>12.909672262190247</v>
      </c>
    </row>
    <row r="132" spans="19:20" x14ac:dyDescent="0.25">
      <c r="S132" s="105" t="s">
        <v>285</v>
      </c>
      <c r="T132" s="131">
        <v>9.8960831334932049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898BD11D-B7D1-4D7D-95B7-ED2091B6B4A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B4DD8691-1BA0-4159-B53D-938E4A2982B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4004FB23-FF40-471C-9013-6DE71DF864C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C514F785-864C-4AA1-BFF6-041F0974932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A02C3E-9425-4C9D-A382-1C9C656700FB}">
  <sheetPr codeName="Sheet96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143</v>
      </c>
      <c r="T1" s="103"/>
      <c r="U1" s="103"/>
      <c r="V1" s="103"/>
      <c r="W1" s="103"/>
      <c r="X1" s="103"/>
      <c r="Y1" s="104" t="s">
        <v>234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205</v>
      </c>
      <c r="Z2" s="107" t="s">
        <v>282</v>
      </c>
      <c r="AB2" s="143" t="str">
        <f>$Z$2</f>
        <v>2019-20</v>
      </c>
      <c r="AC2" s="143"/>
      <c r="AD2" s="143"/>
      <c r="AE2" s="143"/>
      <c r="AF2" s="143"/>
    </row>
    <row r="3" spans="1:32" ht="15" customHeight="1" x14ac:dyDescent="0.25">
      <c r="A3" s="64" t="s">
        <v>281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143</v>
      </c>
      <c r="Y3" s="109" t="s">
        <v>234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9.32 Hinchinbrook, Queensland,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7160</v>
      </c>
      <c r="W4" s="112">
        <v>8400</v>
      </c>
      <c r="X4" s="112">
        <v>8817</v>
      </c>
      <c r="Y4" s="112">
        <v>8321</v>
      </c>
      <c r="Z4" s="112">
        <v>8234</v>
      </c>
      <c r="AB4" s="113" t="str">
        <f>TEXT(Z4,"###,###")</f>
        <v>8,234</v>
      </c>
      <c r="AD4" s="114">
        <f>Z4/Y4-1</f>
        <v>-1.045547410167047E-2</v>
      </c>
      <c r="AF4" s="114">
        <f>Z4/V4-1</f>
        <v>0.14999999999999991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3907</v>
      </c>
      <c r="W5" s="112">
        <v>4620</v>
      </c>
      <c r="X5" s="112">
        <v>4829</v>
      </c>
      <c r="Y5" s="112">
        <v>4519</v>
      </c>
      <c r="Z5" s="112">
        <v>4566</v>
      </c>
      <c r="AB5" s="113" t="str">
        <f>TEXT(Z5,"###,###")</f>
        <v>4,566</v>
      </c>
      <c r="AD5" s="114">
        <f t="shared" ref="AD5:AD9" si="0">Z5/Y5-1</f>
        <v>1.0400531090949405E-2</v>
      </c>
      <c r="AF5" s="114">
        <f t="shared" ref="AF5:AF9" si="1">Z5/V5-1</f>
        <v>0.16867161504991035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3251</v>
      </c>
      <c r="W6" s="112">
        <v>3780</v>
      </c>
      <c r="X6" s="112">
        <v>3984</v>
      </c>
      <c r="Y6" s="112">
        <v>3800</v>
      </c>
      <c r="Z6" s="112">
        <v>3675</v>
      </c>
      <c r="AB6" s="113" t="str">
        <f>TEXT(Z6,"###,###")</f>
        <v>3,675</v>
      </c>
      <c r="AD6" s="114">
        <f t="shared" si="0"/>
        <v>-3.289473684210531E-2</v>
      </c>
      <c r="AF6" s="114">
        <f t="shared" si="1"/>
        <v>0.13042140879729325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5072</v>
      </c>
      <c r="W7" s="112">
        <v>5621</v>
      </c>
      <c r="X7" s="112">
        <v>5986</v>
      </c>
      <c r="Y7" s="112">
        <v>5779</v>
      </c>
      <c r="Z7" s="112">
        <v>5837</v>
      </c>
      <c r="AB7" s="113" t="str">
        <f>TEXT(Z7,"###,###")</f>
        <v>5,837</v>
      </c>
      <c r="AD7" s="114">
        <f t="shared" si="0"/>
        <v>1.0036338466862693E-2</v>
      </c>
      <c r="AF7" s="114">
        <f t="shared" si="1"/>
        <v>0.15082807570977907</v>
      </c>
    </row>
    <row r="8" spans="1:32" ht="17.25" customHeight="1" x14ac:dyDescent="0.25">
      <c r="A8" s="68" t="s">
        <v>13</v>
      </c>
      <c r="B8" s="69"/>
      <c r="C8" s="31"/>
      <c r="D8" s="70" t="str">
        <f>AB4</f>
        <v>8,234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5,837</v>
      </c>
      <c r="P8" s="71"/>
      <c r="S8" s="111" t="s">
        <v>86</v>
      </c>
      <c r="T8" s="112"/>
      <c r="U8" s="112"/>
      <c r="V8" s="112">
        <v>36059.1</v>
      </c>
      <c r="W8" s="112">
        <v>34794.5</v>
      </c>
      <c r="X8" s="112">
        <v>37662</v>
      </c>
      <c r="Y8" s="112">
        <v>39996</v>
      </c>
      <c r="Z8" s="112">
        <v>40963.269999999997</v>
      </c>
      <c r="AB8" s="113" t="str">
        <f>TEXT(Z8,"$###,###")</f>
        <v>$40,963</v>
      </c>
      <c r="AD8" s="114">
        <f t="shared" si="0"/>
        <v>2.4184168416841567E-2</v>
      </c>
      <c r="AF8" s="114">
        <f t="shared" si="1"/>
        <v>0.13600367174998818</v>
      </c>
    </row>
    <row r="9" spans="1:32" x14ac:dyDescent="0.25">
      <c r="A9" s="32" t="s">
        <v>15</v>
      </c>
      <c r="B9" s="75"/>
      <c r="C9" s="76"/>
      <c r="D9" s="77">
        <f>AD104</f>
        <v>66.079669662375522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54.377248586602711</v>
      </c>
      <c r="P9" s="78" t="s">
        <v>87</v>
      </c>
      <c r="S9" s="111" t="s">
        <v>7</v>
      </c>
      <c r="T9" s="112"/>
      <c r="U9" s="112"/>
      <c r="V9" s="112">
        <v>240210114</v>
      </c>
      <c r="W9" s="112">
        <v>284634143</v>
      </c>
      <c r="X9" s="112">
        <v>304299724</v>
      </c>
      <c r="Y9" s="112">
        <v>295740356</v>
      </c>
      <c r="Z9" s="112">
        <v>295394218</v>
      </c>
      <c r="AB9" s="113" t="str">
        <f>TEXT(Z9/1000000,"$#,###.0")&amp;" mil"</f>
        <v>$295.4 mil</v>
      </c>
      <c r="AD9" s="114">
        <f t="shared" si="0"/>
        <v>-1.1704117918894807E-3</v>
      </c>
      <c r="AF9" s="114">
        <f t="shared" si="1"/>
        <v>0.22973264148236483</v>
      </c>
    </row>
    <row r="10" spans="1:32" x14ac:dyDescent="0.25">
      <c r="A10" s="32" t="s">
        <v>18</v>
      </c>
      <c r="B10" s="75"/>
      <c r="C10" s="76"/>
      <c r="D10" s="77">
        <f>AD105</f>
        <v>17.91352926888511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45.708411855405174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74.918622580092503</v>
      </c>
      <c r="P11" s="78" t="s">
        <v>87</v>
      </c>
      <c r="S11" s="111" t="s">
        <v>30</v>
      </c>
      <c r="T11" s="116"/>
      <c r="U11" s="116"/>
      <c r="V11" s="116">
        <v>5871</v>
      </c>
      <c r="W11" s="116">
        <v>6871</v>
      </c>
      <c r="X11" s="116">
        <v>7212</v>
      </c>
      <c r="Y11" s="116">
        <v>6848</v>
      </c>
      <c r="Z11" s="116">
        <v>6770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13.243104334418366</v>
      </c>
      <c r="P12" s="78" t="s">
        <v>87</v>
      </c>
      <c r="S12" s="111" t="s">
        <v>31</v>
      </c>
      <c r="T12" s="116"/>
      <c r="U12" s="116"/>
      <c r="V12" s="116">
        <v>1291</v>
      </c>
      <c r="W12" s="116">
        <v>1529</v>
      </c>
      <c r="X12" s="116">
        <v>1605</v>
      </c>
      <c r="Y12" s="116">
        <v>1475</v>
      </c>
      <c r="Z12" s="116">
        <v>1469</v>
      </c>
    </row>
    <row r="13" spans="1:32" ht="15" customHeight="1" x14ac:dyDescent="0.25">
      <c r="A13" s="32" t="s">
        <v>20</v>
      </c>
      <c r="B13" s="76"/>
      <c r="C13" s="76"/>
      <c r="D13" s="77">
        <f>AD108</f>
        <v>17.998542628127275</v>
      </c>
      <c r="E13" s="78" t="s">
        <v>87</v>
      </c>
      <c r="F13" s="26"/>
      <c r="G13" s="144" t="s">
        <v>286</v>
      </c>
      <c r="H13" s="145"/>
      <c r="I13" s="145"/>
      <c r="J13" s="145"/>
      <c r="K13" s="145"/>
      <c r="L13" s="145"/>
      <c r="M13" s="85"/>
      <c r="N13" s="76"/>
      <c r="O13" s="77">
        <f>T132</f>
        <v>11.97532979270173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16.905513723585138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46.0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16.38328880252611</v>
      </c>
      <c r="E15" s="78" t="s">
        <v>87</v>
      </c>
      <c r="F15" s="26"/>
      <c r="G15" s="35" t="s">
        <v>279</v>
      </c>
      <c r="H15" s="76"/>
      <c r="I15" s="76"/>
      <c r="J15" s="76"/>
      <c r="K15" s="86"/>
      <c r="L15" s="76"/>
      <c r="M15" s="76"/>
      <c r="N15" s="76"/>
      <c r="O15" s="77">
        <f>AB38</f>
        <v>16.866438356164384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1055</v>
      </c>
      <c r="Z15" s="116">
        <v>1042</v>
      </c>
      <c r="AB15" s="121">
        <f t="shared" ref="AB15:AB34" si="2">IF(Z15="np",0,Z15/$Z$34)</f>
        <v>0.12654845761476805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32.475103230507649</v>
      </c>
      <c r="E16" s="89" t="s">
        <v>87</v>
      </c>
      <c r="F16" s="26"/>
      <c r="G16" s="90" t="s">
        <v>280</v>
      </c>
      <c r="H16" s="37"/>
      <c r="I16" s="37"/>
      <c r="J16" s="37"/>
      <c r="K16" s="38"/>
      <c r="L16" s="37"/>
      <c r="M16" s="37"/>
      <c r="N16" s="37"/>
      <c r="O16" s="88">
        <f>AB37</f>
        <v>83.13356164383562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124</v>
      </c>
      <c r="Z16" s="116">
        <v>137</v>
      </c>
      <c r="AB16" s="121">
        <f t="shared" si="2"/>
        <v>1.6638328880252611E-2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842</v>
      </c>
      <c r="Z17" s="116">
        <v>871</v>
      </c>
      <c r="AB17" s="121">
        <f t="shared" si="2"/>
        <v>0.10578090842846732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57</v>
      </c>
      <c r="Z18" s="116">
        <v>58</v>
      </c>
      <c r="AB18" s="121">
        <f t="shared" si="2"/>
        <v>7.0439640514938064E-3</v>
      </c>
    </row>
    <row r="19" spans="1:28" x14ac:dyDescent="0.25">
      <c r="A19" s="67" t="str">
        <f>$S$1&amp;" ("&amp;$V$2&amp;" to "&amp;$Z$2&amp;")"</f>
        <v>Hinchinbrook (2015-16 to 2019-20)</v>
      </c>
      <c r="B19" s="67"/>
      <c r="C19" s="67"/>
      <c r="D19" s="67"/>
      <c r="E19" s="67"/>
      <c r="F19" s="67"/>
      <c r="G19" s="67" t="str">
        <f>$S$1&amp;" ("&amp;$V$2&amp;" to "&amp;$Z$2&amp;")"</f>
        <v>Hinchinbrook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550</v>
      </c>
      <c r="Z19" s="116">
        <v>537</v>
      </c>
      <c r="AB19" s="121">
        <f t="shared" si="2"/>
        <v>6.5217391304347824E-2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207</v>
      </c>
      <c r="Z20" s="116">
        <v>195</v>
      </c>
      <c r="AB20" s="121">
        <f t="shared" si="2"/>
        <v>2.3682292931746417E-2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631</v>
      </c>
      <c r="Z21" s="116">
        <v>606</v>
      </c>
      <c r="AB21" s="121">
        <f t="shared" si="2"/>
        <v>7.3597279572504254E-2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433</v>
      </c>
      <c r="Z22" s="116">
        <v>443</v>
      </c>
      <c r="AB22" s="121">
        <f t="shared" si="2"/>
        <v>5.3801311634685448E-2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179</v>
      </c>
      <c r="Z23" s="116">
        <v>189</v>
      </c>
      <c r="AB23" s="121">
        <f t="shared" si="2"/>
        <v>2.2953606995384988E-2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14</v>
      </c>
      <c r="Z24" s="116">
        <v>10</v>
      </c>
      <c r="AB24" s="121">
        <f t="shared" si="2"/>
        <v>1.2144765606023804E-3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188</v>
      </c>
      <c r="Z25" s="116">
        <v>162</v>
      </c>
      <c r="AB25" s="121">
        <f t="shared" si="2"/>
        <v>1.9674520281758562E-2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116</v>
      </c>
      <c r="Z26" s="116">
        <v>117</v>
      </c>
      <c r="AB26" s="121">
        <f t="shared" si="2"/>
        <v>1.420937575904785E-2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293</v>
      </c>
      <c r="Z27" s="116">
        <v>328</v>
      </c>
      <c r="AB27" s="121">
        <f t="shared" si="2"/>
        <v>3.9834831187758074E-2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327</v>
      </c>
      <c r="Z28" s="116">
        <v>319</v>
      </c>
      <c r="AB28" s="121">
        <f t="shared" si="2"/>
        <v>3.8741802283215936E-2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500</v>
      </c>
      <c r="Z29" s="116">
        <v>426</v>
      </c>
      <c r="AB29" s="121">
        <f t="shared" si="2"/>
        <v>5.1736701481661401E-2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576</v>
      </c>
      <c r="Z30" s="116">
        <v>586</v>
      </c>
      <c r="AB30" s="121">
        <f t="shared" si="2"/>
        <v>7.1168326451299488E-2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887</v>
      </c>
      <c r="Z31" s="116">
        <v>822</v>
      </c>
      <c r="AB31" s="121">
        <f t="shared" si="2"/>
        <v>9.982997328151566E-2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49</v>
      </c>
      <c r="Z32" s="116">
        <v>45</v>
      </c>
      <c r="AB32" s="121">
        <f t="shared" si="2"/>
        <v>5.4651445227107114E-3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358</v>
      </c>
      <c r="Z33" s="116">
        <v>358</v>
      </c>
      <c r="AB33" s="121">
        <f t="shared" si="2"/>
        <v>4.3478260869565216E-2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8325</v>
      </c>
      <c r="Z34" s="124">
        <v>8234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4855</v>
      </c>
      <c r="AB37" s="136">
        <f>Z37/Z40*100</f>
        <v>83.13356164383562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985</v>
      </c>
      <c r="AB38" s="136">
        <f>Z38/Z40*100</f>
        <v>16.866438356164384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5840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6</v>
      </c>
      <c r="W44" s="116">
        <v>5</v>
      </c>
      <c r="X44" s="116">
        <v>0</v>
      </c>
      <c r="Y44" s="116">
        <v>15</v>
      </c>
      <c r="Z44" s="116">
        <v>3</v>
      </c>
    </row>
    <row r="45" spans="19:32" x14ac:dyDescent="0.25">
      <c r="S45" s="119" t="s">
        <v>38</v>
      </c>
      <c r="T45" s="119"/>
      <c r="U45" s="116"/>
      <c r="V45" s="116">
        <v>110</v>
      </c>
      <c r="W45" s="116">
        <v>167</v>
      </c>
      <c r="X45" s="116">
        <v>157</v>
      </c>
      <c r="Y45" s="116">
        <v>134</v>
      </c>
      <c r="Z45" s="116">
        <v>124</v>
      </c>
    </row>
    <row r="46" spans="19:32" x14ac:dyDescent="0.25">
      <c r="S46" s="119" t="s">
        <v>39</v>
      </c>
      <c r="T46" s="119"/>
      <c r="U46" s="116"/>
      <c r="V46" s="116">
        <v>237</v>
      </c>
      <c r="W46" s="116">
        <v>284</v>
      </c>
      <c r="X46" s="116">
        <v>302</v>
      </c>
      <c r="Y46" s="116">
        <v>259</v>
      </c>
      <c r="Z46" s="116">
        <v>244</v>
      </c>
    </row>
    <row r="47" spans="19:32" x14ac:dyDescent="0.25">
      <c r="S47" s="119" t="s">
        <v>40</v>
      </c>
      <c r="T47" s="119"/>
      <c r="U47" s="116"/>
      <c r="V47" s="116">
        <v>311</v>
      </c>
      <c r="W47" s="116">
        <v>370</v>
      </c>
      <c r="X47" s="116">
        <v>427</v>
      </c>
      <c r="Y47" s="116">
        <v>386</v>
      </c>
      <c r="Z47" s="116">
        <v>358</v>
      </c>
    </row>
    <row r="48" spans="19:32" x14ac:dyDescent="0.25">
      <c r="S48" s="119" t="s">
        <v>41</v>
      </c>
      <c r="T48" s="119"/>
      <c r="U48" s="116"/>
      <c r="V48" s="116">
        <v>355</v>
      </c>
      <c r="W48" s="116">
        <v>399</v>
      </c>
      <c r="X48" s="116">
        <v>406</v>
      </c>
      <c r="Y48" s="116">
        <v>442</v>
      </c>
      <c r="Z48" s="116">
        <v>411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262</v>
      </c>
      <c r="W49" s="116">
        <v>333</v>
      </c>
      <c r="X49" s="116">
        <v>304</v>
      </c>
      <c r="Y49" s="116">
        <v>292</v>
      </c>
      <c r="Z49" s="116">
        <v>371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Hinchinbrook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305</v>
      </c>
      <c r="W50" s="116">
        <v>334</v>
      </c>
      <c r="X50" s="116">
        <v>384</v>
      </c>
      <c r="Y50" s="116">
        <v>321</v>
      </c>
      <c r="Z50" s="116">
        <v>325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361</v>
      </c>
      <c r="W51" s="116">
        <v>407</v>
      </c>
      <c r="X51" s="116">
        <v>365</v>
      </c>
      <c r="Y51" s="116">
        <v>326</v>
      </c>
      <c r="Z51" s="116">
        <v>319</v>
      </c>
    </row>
    <row r="52" spans="1:26" ht="15" customHeight="1" x14ac:dyDescent="0.25">
      <c r="S52" s="119" t="s">
        <v>45</v>
      </c>
      <c r="T52" s="119"/>
      <c r="U52" s="116"/>
      <c r="V52" s="116">
        <v>374</v>
      </c>
      <c r="W52" s="116">
        <v>409</v>
      </c>
      <c r="X52" s="116">
        <v>466</v>
      </c>
      <c r="Y52" s="116">
        <v>459</v>
      </c>
      <c r="Z52" s="116">
        <v>420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407</v>
      </c>
      <c r="W53" s="116">
        <v>505</v>
      </c>
      <c r="X53" s="116">
        <v>506</v>
      </c>
      <c r="Y53" s="116">
        <v>450</v>
      </c>
      <c r="Z53" s="116">
        <v>449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438</v>
      </c>
      <c r="W54" s="116">
        <v>498</v>
      </c>
      <c r="X54" s="116">
        <v>551</v>
      </c>
      <c r="Y54" s="116">
        <v>502</v>
      </c>
      <c r="Z54" s="116">
        <v>517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340</v>
      </c>
      <c r="W55" s="116">
        <v>410</v>
      </c>
      <c r="X55" s="116">
        <v>405</v>
      </c>
      <c r="Y55" s="116">
        <v>401</v>
      </c>
      <c r="Z55" s="116">
        <v>442</v>
      </c>
    </row>
    <row r="56" spans="1:26" ht="15" customHeight="1" x14ac:dyDescent="0.25">
      <c r="S56" s="119" t="s">
        <v>49</v>
      </c>
      <c r="T56" s="119"/>
      <c r="U56" s="116"/>
      <c r="V56" s="116">
        <v>214</v>
      </c>
      <c r="W56" s="116">
        <v>243</v>
      </c>
      <c r="X56" s="116">
        <v>269</v>
      </c>
      <c r="Y56" s="116">
        <v>265</v>
      </c>
      <c r="Z56" s="116">
        <v>254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102</v>
      </c>
      <c r="W57" s="116">
        <v>129</v>
      </c>
      <c r="X57" s="116">
        <v>161</v>
      </c>
      <c r="Y57" s="116">
        <v>157</v>
      </c>
      <c r="Z57" s="116">
        <v>168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61</v>
      </c>
      <c r="W58" s="116">
        <v>66</v>
      </c>
      <c r="X58" s="116">
        <v>53</v>
      </c>
      <c r="Y58" s="116">
        <v>52</v>
      </c>
      <c r="Z58" s="116">
        <v>65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22</v>
      </c>
      <c r="W59" s="116">
        <v>35</v>
      </c>
      <c r="X59" s="116">
        <v>45</v>
      </c>
      <c r="Y59" s="116">
        <v>36</v>
      </c>
      <c r="Z59" s="116">
        <v>51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22</v>
      </c>
      <c r="W60" s="116">
        <v>25</v>
      </c>
      <c r="X60" s="116">
        <v>29</v>
      </c>
      <c r="Y60" s="116">
        <v>33</v>
      </c>
      <c r="Z60" s="116">
        <v>32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3909</v>
      </c>
      <c r="W61" s="116">
        <v>4620</v>
      </c>
      <c r="X61" s="116">
        <v>4829</v>
      </c>
      <c r="Y61" s="116">
        <v>4518</v>
      </c>
      <c r="Z61" s="116">
        <v>4563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9</v>
      </c>
      <c r="W63" s="116">
        <v>27</v>
      </c>
      <c r="X63" s="116">
        <v>14</v>
      </c>
      <c r="Y63" s="116">
        <v>11</v>
      </c>
      <c r="Z63" s="116">
        <v>13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137</v>
      </c>
      <c r="W64" s="116">
        <v>169</v>
      </c>
      <c r="X64" s="116">
        <v>169</v>
      </c>
      <c r="Y64" s="116">
        <v>140</v>
      </c>
      <c r="Z64" s="116">
        <v>137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Hinchinbrook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210</v>
      </c>
      <c r="W65" s="116">
        <v>288</v>
      </c>
      <c r="X65" s="116">
        <v>291</v>
      </c>
      <c r="Y65" s="116">
        <v>304</v>
      </c>
      <c r="Z65" s="116">
        <v>228</v>
      </c>
    </row>
    <row r="66" spans="1:26" x14ac:dyDescent="0.25">
      <c r="S66" s="119" t="s">
        <v>40</v>
      </c>
      <c r="T66" s="119"/>
      <c r="U66" s="116"/>
      <c r="V66" s="116">
        <v>217</v>
      </c>
      <c r="W66" s="116">
        <v>238</v>
      </c>
      <c r="X66" s="116">
        <v>287</v>
      </c>
      <c r="Y66" s="116">
        <v>274</v>
      </c>
      <c r="Z66" s="116">
        <v>271</v>
      </c>
    </row>
    <row r="67" spans="1:26" x14ac:dyDescent="0.25">
      <c r="S67" s="119" t="s">
        <v>41</v>
      </c>
      <c r="T67" s="119"/>
      <c r="U67" s="116"/>
      <c r="V67" s="116">
        <v>244</v>
      </c>
      <c r="W67" s="116">
        <v>266</v>
      </c>
      <c r="X67" s="116">
        <v>272</v>
      </c>
      <c r="Y67" s="116">
        <v>290</v>
      </c>
      <c r="Z67" s="116">
        <v>274</v>
      </c>
    </row>
    <row r="68" spans="1:26" x14ac:dyDescent="0.25">
      <c r="S68" s="119" t="s">
        <v>42</v>
      </c>
      <c r="T68" s="119"/>
      <c r="U68" s="116"/>
      <c r="V68" s="116">
        <v>205</v>
      </c>
      <c r="W68" s="116">
        <v>209</v>
      </c>
      <c r="X68" s="116">
        <v>223</v>
      </c>
      <c r="Y68" s="116">
        <v>211</v>
      </c>
      <c r="Z68" s="116">
        <v>234</v>
      </c>
    </row>
    <row r="69" spans="1:26" x14ac:dyDescent="0.25">
      <c r="S69" s="119" t="s">
        <v>43</v>
      </c>
      <c r="T69" s="119"/>
      <c r="U69" s="116"/>
      <c r="V69" s="116">
        <v>226</v>
      </c>
      <c r="W69" s="116">
        <v>242</v>
      </c>
      <c r="X69" s="116">
        <v>249</v>
      </c>
      <c r="Y69" s="116">
        <v>256</v>
      </c>
      <c r="Z69" s="116">
        <v>245</v>
      </c>
    </row>
    <row r="70" spans="1:26" x14ac:dyDescent="0.25">
      <c r="S70" s="119" t="s">
        <v>44</v>
      </c>
      <c r="T70" s="119"/>
      <c r="U70" s="116"/>
      <c r="V70" s="116">
        <v>304</v>
      </c>
      <c r="W70" s="116">
        <v>319</v>
      </c>
      <c r="X70" s="116">
        <v>323</v>
      </c>
      <c r="Y70" s="116">
        <v>273</v>
      </c>
      <c r="Z70" s="116">
        <v>240</v>
      </c>
    </row>
    <row r="71" spans="1:26" x14ac:dyDescent="0.25">
      <c r="S71" s="119" t="s">
        <v>45</v>
      </c>
      <c r="T71" s="119"/>
      <c r="U71" s="116"/>
      <c r="V71" s="116">
        <v>346</v>
      </c>
      <c r="W71" s="116">
        <v>412</v>
      </c>
      <c r="X71" s="116">
        <v>444</v>
      </c>
      <c r="Y71" s="116">
        <v>419</v>
      </c>
      <c r="Z71" s="116">
        <v>415</v>
      </c>
    </row>
    <row r="72" spans="1:26" x14ac:dyDescent="0.25">
      <c r="S72" s="119" t="s">
        <v>46</v>
      </c>
      <c r="T72" s="119"/>
      <c r="U72" s="116"/>
      <c r="V72" s="116">
        <v>430</v>
      </c>
      <c r="W72" s="116">
        <v>502</v>
      </c>
      <c r="X72" s="116">
        <v>469</v>
      </c>
      <c r="Y72" s="116">
        <v>420</v>
      </c>
      <c r="Z72" s="116">
        <v>383</v>
      </c>
    </row>
    <row r="73" spans="1:26" x14ac:dyDescent="0.25">
      <c r="S73" s="119" t="s">
        <v>47</v>
      </c>
      <c r="T73" s="119"/>
      <c r="U73" s="116"/>
      <c r="V73" s="116">
        <v>349</v>
      </c>
      <c r="W73" s="116">
        <v>428</v>
      </c>
      <c r="X73" s="116">
        <v>459</v>
      </c>
      <c r="Y73" s="116">
        <v>468</v>
      </c>
      <c r="Z73" s="116">
        <v>505</v>
      </c>
    </row>
    <row r="74" spans="1:26" x14ac:dyDescent="0.25">
      <c r="S74" s="119" t="s">
        <v>48</v>
      </c>
      <c r="T74" s="119"/>
      <c r="U74" s="116"/>
      <c r="V74" s="116">
        <v>264</v>
      </c>
      <c r="W74" s="116">
        <v>308</v>
      </c>
      <c r="X74" s="116">
        <v>333</v>
      </c>
      <c r="Y74" s="116">
        <v>324</v>
      </c>
      <c r="Z74" s="116">
        <v>312</v>
      </c>
    </row>
    <row r="75" spans="1:26" x14ac:dyDescent="0.25">
      <c r="S75" s="119" t="s">
        <v>49</v>
      </c>
      <c r="T75" s="119"/>
      <c r="U75" s="116"/>
      <c r="V75" s="116">
        <v>146</v>
      </c>
      <c r="W75" s="116">
        <v>174</v>
      </c>
      <c r="X75" s="116">
        <v>216</v>
      </c>
      <c r="Y75" s="116">
        <v>210</v>
      </c>
      <c r="Z75" s="116">
        <v>200</v>
      </c>
    </row>
    <row r="76" spans="1:26" x14ac:dyDescent="0.25">
      <c r="S76" s="119" t="s">
        <v>50</v>
      </c>
      <c r="T76" s="119"/>
      <c r="U76" s="116"/>
      <c r="V76" s="116">
        <v>69</v>
      </c>
      <c r="W76" s="116">
        <v>82</v>
      </c>
      <c r="X76" s="116">
        <v>96</v>
      </c>
      <c r="Y76" s="116">
        <v>96</v>
      </c>
      <c r="Z76" s="116">
        <v>109</v>
      </c>
    </row>
    <row r="77" spans="1:26" x14ac:dyDescent="0.25">
      <c r="S77" s="119" t="s">
        <v>51</v>
      </c>
      <c r="T77" s="119"/>
      <c r="U77" s="116"/>
      <c r="V77" s="116">
        <v>59</v>
      </c>
      <c r="W77" s="116">
        <v>70</v>
      </c>
      <c r="X77" s="116">
        <v>61</v>
      </c>
      <c r="Y77" s="116">
        <v>51</v>
      </c>
      <c r="Z77" s="116">
        <v>61</v>
      </c>
    </row>
    <row r="78" spans="1:26" x14ac:dyDescent="0.25">
      <c r="S78" s="119" t="s">
        <v>52</v>
      </c>
      <c r="T78" s="119"/>
      <c r="U78" s="116"/>
      <c r="V78" s="116">
        <v>17</v>
      </c>
      <c r="W78" s="116">
        <v>23</v>
      </c>
      <c r="X78" s="116">
        <v>36</v>
      </c>
      <c r="Y78" s="116">
        <v>34</v>
      </c>
      <c r="Z78" s="116">
        <v>33</v>
      </c>
    </row>
    <row r="79" spans="1:26" x14ac:dyDescent="0.25">
      <c r="S79" s="119" t="s">
        <v>53</v>
      </c>
      <c r="T79" s="119"/>
      <c r="U79" s="116"/>
      <c r="V79" s="116">
        <v>17</v>
      </c>
      <c r="W79" s="116">
        <v>23</v>
      </c>
      <c r="X79" s="116">
        <v>29</v>
      </c>
      <c r="Y79" s="116">
        <v>20</v>
      </c>
      <c r="Z79" s="116">
        <v>20</v>
      </c>
    </row>
    <row r="80" spans="1:26" x14ac:dyDescent="0.25">
      <c r="S80" s="122" t="s">
        <v>54</v>
      </c>
      <c r="T80" s="122"/>
      <c r="U80" s="116"/>
      <c r="V80" s="116">
        <v>3251</v>
      </c>
      <c r="W80" s="116">
        <v>3780</v>
      </c>
      <c r="X80" s="116">
        <v>3987</v>
      </c>
      <c r="Y80" s="116">
        <v>3802</v>
      </c>
      <c r="Z80" s="116">
        <v>3677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6" t="str">
        <f>S1</f>
        <v>Hinchinbrook</v>
      </c>
      <c r="D83" s="146"/>
      <c r="E83" s="146"/>
      <c r="F83" s="146"/>
      <c r="G83" s="146"/>
      <c r="H83" s="49"/>
      <c r="I83" s="49"/>
      <c r="J83" s="147" t="str">
        <f>'State data for spotlight'!A1</f>
        <v>Queensland</v>
      </c>
      <c r="K83" s="147"/>
      <c r="L83" s="147"/>
      <c r="M83" s="147"/>
      <c r="N83" s="147"/>
      <c r="O83" s="147"/>
      <c r="S83" s="119" t="s">
        <v>57</v>
      </c>
      <c r="T83" s="119"/>
      <c r="U83" s="116"/>
      <c r="V83" s="116">
        <v>158</v>
      </c>
      <c r="W83" s="116">
        <v>196</v>
      </c>
      <c r="X83" s="116">
        <v>231</v>
      </c>
      <c r="Y83" s="116">
        <v>211</v>
      </c>
      <c r="Z83" s="116">
        <v>233</v>
      </c>
      <c r="AD83" s="121"/>
    </row>
    <row r="84" spans="1:30" ht="15" customHeight="1" x14ac:dyDescent="0.25">
      <c r="A84" s="48"/>
      <c r="B84" s="48"/>
      <c r="C84" s="50"/>
      <c r="D84" s="141" t="s">
        <v>0</v>
      </c>
      <c r="E84" s="141"/>
      <c r="F84" s="141" t="s">
        <v>202</v>
      </c>
      <c r="G84" s="141"/>
      <c r="H84" s="50"/>
      <c r="I84" s="50"/>
      <c r="J84" s="50"/>
      <c r="K84" s="50"/>
      <c r="L84" s="141" t="s">
        <v>0</v>
      </c>
      <c r="M84" s="141"/>
      <c r="N84" s="141" t="s">
        <v>202</v>
      </c>
      <c r="O84" s="141"/>
      <c r="S84" s="119" t="s">
        <v>58</v>
      </c>
      <c r="T84" s="119"/>
      <c r="U84" s="116"/>
      <c r="V84" s="116">
        <v>191</v>
      </c>
      <c r="W84" s="116">
        <v>209</v>
      </c>
      <c r="X84" s="116">
        <v>219</v>
      </c>
      <c r="Y84" s="116">
        <v>214</v>
      </c>
      <c r="Z84" s="116">
        <v>216</v>
      </c>
    </row>
    <row r="85" spans="1:30" ht="15" customHeight="1" x14ac:dyDescent="0.25">
      <c r="A85" s="48"/>
      <c r="B85" s="48"/>
      <c r="C85" s="62" t="s">
        <v>1</v>
      </c>
      <c r="D85" s="141" t="s">
        <v>2</v>
      </c>
      <c r="E85" s="141"/>
      <c r="F85" s="141" t="str">
        <f>"since "&amp;$V$2</f>
        <v>since 2015-16</v>
      </c>
      <c r="G85" s="141"/>
      <c r="H85" s="50"/>
      <c r="I85" s="50"/>
      <c r="J85" s="50"/>
      <c r="K85" s="62" t="s">
        <v>1</v>
      </c>
      <c r="L85" s="141" t="s">
        <v>2</v>
      </c>
      <c r="M85" s="141"/>
      <c r="N85" s="141" t="str">
        <f>"since "&amp;$V$2</f>
        <v>since 2015-16</v>
      </c>
      <c r="O85" s="141"/>
      <c r="S85" s="119" t="s">
        <v>197</v>
      </c>
      <c r="T85" s="119"/>
      <c r="U85" s="116"/>
      <c r="V85" s="116">
        <v>639</v>
      </c>
      <c r="W85" s="116">
        <v>681</v>
      </c>
      <c r="X85" s="116">
        <v>698</v>
      </c>
      <c r="Y85" s="116">
        <v>721</v>
      </c>
      <c r="Z85" s="116">
        <v>673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8,234</v>
      </c>
      <c r="D86" s="100">
        <f t="shared" ref="D86:D91" si="4">AD4</f>
        <v>-1.045547410167047E-2</v>
      </c>
      <c r="E86" s="101">
        <f t="shared" ref="E86:E91" si="5">AD4</f>
        <v>-1.045547410167047E-2</v>
      </c>
      <c r="F86" s="100">
        <f t="shared" ref="F86:F91" si="6">AF4</f>
        <v>0.14999999999999991</v>
      </c>
      <c r="G86" s="101">
        <f t="shared" ref="G86:G91" si="7">AF4</f>
        <v>0.14999999999999991</v>
      </c>
      <c r="H86" s="61"/>
      <c r="I86" s="61"/>
      <c r="J86" s="142" t="str">
        <f>'State data for spotlight'!J4</f>
        <v>4,043,913</v>
      </c>
      <c r="K86" s="142"/>
      <c r="L86" s="100">
        <f>'State data for spotlight'!L4</f>
        <v>-5.435055282670076E-3</v>
      </c>
      <c r="M86" s="101">
        <f>'State data for spotlight'!L4</f>
        <v>-5.435055282670076E-3</v>
      </c>
      <c r="N86" s="100">
        <f>'State data for spotlight'!N4</f>
        <v>7.968076645100175E-2</v>
      </c>
      <c r="O86" s="101">
        <f>'State data for spotlight'!N4</f>
        <v>7.968076645100175E-2</v>
      </c>
      <c r="S86" s="119" t="s">
        <v>198</v>
      </c>
      <c r="T86" s="119"/>
      <c r="U86" s="116"/>
      <c r="V86" s="116">
        <v>87</v>
      </c>
      <c r="W86" s="116">
        <v>102</v>
      </c>
      <c r="X86" s="116">
        <v>107</v>
      </c>
      <c r="Y86" s="116">
        <v>118</v>
      </c>
      <c r="Z86" s="116">
        <v>119</v>
      </c>
    </row>
    <row r="87" spans="1:30" ht="15" customHeight="1" x14ac:dyDescent="0.25">
      <c r="A87" s="102" t="s">
        <v>4</v>
      </c>
      <c r="B87" s="51"/>
      <c r="C87" s="61" t="str">
        <f t="shared" si="3"/>
        <v>4,566</v>
      </c>
      <c r="D87" s="100">
        <f t="shared" si="4"/>
        <v>1.0400531090949405E-2</v>
      </c>
      <c r="E87" s="101">
        <f t="shared" si="5"/>
        <v>1.0400531090949405E-2</v>
      </c>
      <c r="F87" s="100">
        <f t="shared" si="6"/>
        <v>0.16867161504991035</v>
      </c>
      <c r="G87" s="101">
        <f t="shared" si="7"/>
        <v>0.16867161504991035</v>
      </c>
      <c r="H87" s="61"/>
      <c r="I87" s="61"/>
      <c r="J87" s="142" t="str">
        <f>'State data for spotlight'!J5</f>
        <v>2,078,086</v>
      </c>
      <c r="K87" s="142"/>
      <c r="L87" s="100">
        <f>'State data for spotlight'!L5</f>
        <v>-9.7722570444783718E-3</v>
      </c>
      <c r="M87" s="101">
        <f>'State data for spotlight'!L5</f>
        <v>-9.7722570444783718E-3</v>
      </c>
      <c r="N87" s="100">
        <f>'State data for spotlight'!N5</f>
        <v>6.0267974446456485E-2</v>
      </c>
      <c r="O87" s="101">
        <f>'State data for spotlight'!N5</f>
        <v>6.0267974446456485E-2</v>
      </c>
      <c r="S87" s="119" t="s">
        <v>199</v>
      </c>
      <c r="T87" s="119"/>
      <c r="U87" s="116"/>
      <c r="V87" s="116">
        <v>40</v>
      </c>
      <c r="W87" s="116">
        <v>44</v>
      </c>
      <c r="X87" s="116">
        <v>46</v>
      </c>
      <c r="Y87" s="116">
        <v>50</v>
      </c>
      <c r="Z87" s="116">
        <v>46</v>
      </c>
    </row>
    <row r="88" spans="1:30" ht="15" customHeight="1" x14ac:dyDescent="0.25">
      <c r="A88" s="102" t="s">
        <v>5</v>
      </c>
      <c r="B88" s="51"/>
      <c r="C88" s="61" t="str">
        <f t="shared" si="3"/>
        <v>3,675</v>
      </c>
      <c r="D88" s="100">
        <f t="shared" si="4"/>
        <v>-3.289473684210531E-2</v>
      </c>
      <c r="E88" s="101">
        <f t="shared" si="5"/>
        <v>-3.289473684210531E-2</v>
      </c>
      <c r="F88" s="100">
        <f t="shared" si="6"/>
        <v>0.13042140879729325</v>
      </c>
      <c r="G88" s="101">
        <f t="shared" si="7"/>
        <v>0.13042140879729325</v>
      </c>
      <c r="H88" s="61"/>
      <c r="I88" s="61"/>
      <c r="J88" s="142" t="str">
        <f>'State data for spotlight'!J6</f>
        <v>1,965,825</v>
      </c>
      <c r="K88" s="142"/>
      <c r="L88" s="100">
        <f>'State data for spotlight'!L6</f>
        <v>-8.0765919120229235E-4</v>
      </c>
      <c r="M88" s="101">
        <f>'State data for spotlight'!L6</f>
        <v>-8.0765919120229235E-4</v>
      </c>
      <c r="N88" s="100">
        <f>'State data for spotlight'!N6</f>
        <v>0.10099473592536312</v>
      </c>
      <c r="O88" s="101">
        <f>'State data for spotlight'!N6</f>
        <v>0.10099473592536312</v>
      </c>
      <c r="S88" s="119" t="s">
        <v>200</v>
      </c>
      <c r="T88" s="119"/>
      <c r="U88" s="116"/>
      <c r="V88" s="116">
        <v>67</v>
      </c>
      <c r="W88" s="116">
        <v>78</v>
      </c>
      <c r="X88" s="116">
        <v>87</v>
      </c>
      <c r="Y88" s="116">
        <v>86</v>
      </c>
      <c r="Z88" s="116">
        <v>93</v>
      </c>
    </row>
    <row r="89" spans="1:30" ht="15" customHeight="1" x14ac:dyDescent="0.25">
      <c r="A89" s="51" t="s">
        <v>6</v>
      </c>
      <c r="B89" s="51"/>
      <c r="C89" s="61" t="str">
        <f t="shared" si="3"/>
        <v>5,837</v>
      </c>
      <c r="D89" s="100">
        <f t="shared" si="4"/>
        <v>1.0036338466862693E-2</v>
      </c>
      <c r="E89" s="101">
        <f t="shared" si="5"/>
        <v>1.0036338466862693E-2</v>
      </c>
      <c r="F89" s="100">
        <f t="shared" si="6"/>
        <v>0.15082807570977907</v>
      </c>
      <c r="G89" s="101">
        <f t="shared" si="7"/>
        <v>0.15082807570977907</v>
      </c>
      <c r="H89" s="61"/>
      <c r="I89" s="61"/>
      <c r="J89" s="142" t="str">
        <f>'State data for spotlight'!J7</f>
        <v>2,876,116</v>
      </c>
      <c r="K89" s="142"/>
      <c r="L89" s="100">
        <f>'State data for spotlight'!L7</f>
        <v>1.3469152455414024E-2</v>
      </c>
      <c r="M89" s="101">
        <f>'State data for spotlight'!L7</f>
        <v>1.3469152455414024E-2</v>
      </c>
      <c r="N89" s="100">
        <f>'State data for spotlight'!N7</f>
        <v>8.3508134271230716E-2</v>
      </c>
      <c r="O89" s="101">
        <f>'State data for spotlight'!N7</f>
        <v>8.3508134271230716E-2</v>
      </c>
      <c r="S89" s="119" t="s">
        <v>201</v>
      </c>
      <c r="T89" s="119"/>
      <c r="U89" s="116"/>
      <c r="V89" s="116">
        <v>416</v>
      </c>
      <c r="W89" s="116">
        <v>465</v>
      </c>
      <c r="X89" s="116">
        <v>493</v>
      </c>
      <c r="Y89" s="116">
        <v>473</v>
      </c>
      <c r="Z89" s="116">
        <v>481</v>
      </c>
    </row>
    <row r="90" spans="1:30" ht="15" customHeight="1" x14ac:dyDescent="0.25">
      <c r="A90" s="51" t="s">
        <v>100</v>
      </c>
      <c r="B90" s="51"/>
      <c r="C90" s="61" t="str">
        <f t="shared" si="3"/>
        <v>$40,963</v>
      </c>
      <c r="D90" s="100">
        <f t="shared" si="4"/>
        <v>2.4184168416841567E-2</v>
      </c>
      <c r="E90" s="101">
        <f t="shared" si="5"/>
        <v>2.4184168416841567E-2</v>
      </c>
      <c r="F90" s="100">
        <f t="shared" si="6"/>
        <v>0.13600367174998818</v>
      </c>
      <c r="G90" s="101">
        <f t="shared" si="7"/>
        <v>0.13600367174998818</v>
      </c>
      <c r="H90" s="61"/>
      <c r="I90" s="61"/>
      <c r="J90" s="61"/>
      <c r="K90" s="61" t="str">
        <f>'State data for spotlight'!J8</f>
        <v>$45,226</v>
      </c>
      <c r="L90" s="100">
        <f>'State data for spotlight'!L8</f>
        <v>1.6409018426646327E-3</v>
      </c>
      <c r="M90" s="101">
        <f>'State data for spotlight'!L8</f>
        <v>1.6409018426646327E-3</v>
      </c>
      <c r="N90" s="100">
        <f>'State data for spotlight'!N8</f>
        <v>6.7653739613496189E-2</v>
      </c>
      <c r="O90" s="101">
        <f>'State data for spotlight'!N8</f>
        <v>6.7653739613496189E-2</v>
      </c>
      <c r="S90" s="119" t="s">
        <v>59</v>
      </c>
      <c r="T90" s="119"/>
      <c r="U90" s="116"/>
      <c r="V90" s="116">
        <v>492</v>
      </c>
      <c r="W90" s="116">
        <v>565</v>
      </c>
      <c r="X90" s="116">
        <v>581</v>
      </c>
      <c r="Y90" s="116">
        <v>546</v>
      </c>
      <c r="Z90" s="116">
        <v>551</v>
      </c>
    </row>
    <row r="91" spans="1:30" ht="15" customHeight="1" x14ac:dyDescent="0.25">
      <c r="A91" s="51" t="s">
        <v>7</v>
      </c>
      <c r="B91" s="51"/>
      <c r="C91" s="61" t="str">
        <f t="shared" si="3"/>
        <v>$295.4 mil</v>
      </c>
      <c r="D91" s="100">
        <f t="shared" si="4"/>
        <v>-1.1704117918894807E-3</v>
      </c>
      <c r="E91" s="101">
        <f t="shared" si="5"/>
        <v>-1.1704117918894807E-3</v>
      </c>
      <c r="F91" s="100">
        <f t="shared" si="6"/>
        <v>0.22973264148236483</v>
      </c>
      <c r="G91" s="101">
        <f t="shared" si="7"/>
        <v>0.22973264148236483</v>
      </c>
      <c r="H91" s="61"/>
      <c r="I91" s="61"/>
      <c r="J91" s="61"/>
      <c r="K91" s="61" t="str">
        <f>'State data for spotlight'!J9</f>
        <v>$174.8 bil</v>
      </c>
      <c r="L91" s="100">
        <f>'State data for spotlight'!L9</f>
        <v>4.1540468779463158E-2</v>
      </c>
      <c r="M91" s="101">
        <f>'State data for spotlight'!L9</f>
        <v>4.1540468779463158E-2</v>
      </c>
      <c r="N91" s="100">
        <f>'State data for spotlight'!N9</f>
        <v>0.18082674757676354</v>
      </c>
      <c r="O91" s="101">
        <f>'State data for spotlight'!N9</f>
        <v>0.18082674757676354</v>
      </c>
      <c r="S91" s="122" t="s">
        <v>54</v>
      </c>
      <c r="T91" s="122"/>
      <c r="U91" s="116"/>
      <c r="V91" s="116">
        <v>2778</v>
      </c>
      <c r="W91" s="116">
        <v>3066</v>
      </c>
      <c r="X91" s="116">
        <v>3261</v>
      </c>
      <c r="Y91" s="116">
        <v>3120</v>
      </c>
      <c r="Z91" s="116">
        <v>3173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203</v>
      </c>
      <c r="S93" s="119" t="s">
        <v>57</v>
      </c>
      <c r="T93" s="119"/>
      <c r="U93" s="116"/>
      <c r="V93" s="116">
        <v>93</v>
      </c>
      <c r="W93" s="116">
        <v>129</v>
      </c>
      <c r="X93" s="116">
        <v>134</v>
      </c>
      <c r="Y93" s="116">
        <v>150</v>
      </c>
      <c r="Z93" s="116">
        <v>165</v>
      </c>
    </row>
    <row r="94" spans="1:30" ht="15" customHeight="1" x14ac:dyDescent="0.25">
      <c r="A94" s="60" t="s">
        <v>204</v>
      </c>
      <c r="S94" s="119" t="s">
        <v>58</v>
      </c>
      <c r="T94" s="119"/>
      <c r="U94" s="116"/>
      <c r="V94" s="116">
        <v>343</v>
      </c>
      <c r="W94" s="116">
        <v>369</v>
      </c>
      <c r="X94" s="116">
        <v>408</v>
      </c>
      <c r="Y94" s="116">
        <v>394</v>
      </c>
      <c r="Z94" s="116">
        <v>394</v>
      </c>
    </row>
    <row r="95" spans="1:30" ht="15" customHeight="1" x14ac:dyDescent="0.25">
      <c r="A95" s="138" t="s">
        <v>287</v>
      </c>
      <c r="S95" s="119" t="s">
        <v>197</v>
      </c>
      <c r="T95" s="119"/>
      <c r="U95" s="116"/>
      <c r="V95" s="116">
        <v>82</v>
      </c>
      <c r="W95" s="116">
        <v>82</v>
      </c>
      <c r="X95" s="116">
        <v>93</v>
      </c>
      <c r="Y95" s="116">
        <v>92</v>
      </c>
      <c r="Z95" s="116">
        <v>108</v>
      </c>
    </row>
    <row r="96" spans="1:30" ht="15" customHeight="1" x14ac:dyDescent="0.25">
      <c r="A96" s="19" t="s">
        <v>278</v>
      </c>
      <c r="S96" s="119" t="s">
        <v>198</v>
      </c>
      <c r="T96" s="119"/>
      <c r="U96" s="116"/>
      <c r="V96" s="116">
        <v>351</v>
      </c>
      <c r="W96" s="116">
        <v>415</v>
      </c>
      <c r="X96" s="116">
        <v>445</v>
      </c>
      <c r="Y96" s="116">
        <v>468</v>
      </c>
      <c r="Z96" s="116">
        <v>430</v>
      </c>
    </row>
    <row r="97" spans="1:32" ht="15" customHeight="1" x14ac:dyDescent="0.25">
      <c r="S97" s="119" t="s">
        <v>199</v>
      </c>
      <c r="T97" s="119"/>
      <c r="U97" s="116"/>
      <c r="V97" s="116">
        <v>421</v>
      </c>
      <c r="W97" s="116">
        <v>481</v>
      </c>
      <c r="X97" s="116">
        <v>500</v>
      </c>
      <c r="Y97" s="116">
        <v>469</v>
      </c>
      <c r="Z97" s="116">
        <v>474</v>
      </c>
    </row>
    <row r="98" spans="1:32" ht="15" customHeight="1" x14ac:dyDescent="0.25">
      <c r="S98" s="119" t="s">
        <v>200</v>
      </c>
      <c r="T98" s="119"/>
      <c r="U98" s="116"/>
      <c r="V98" s="116">
        <v>244</v>
      </c>
      <c r="W98" s="116">
        <v>272</v>
      </c>
      <c r="X98" s="116">
        <v>272</v>
      </c>
      <c r="Y98" s="116">
        <v>268</v>
      </c>
      <c r="Z98" s="116">
        <v>277</v>
      </c>
    </row>
    <row r="99" spans="1:32" ht="15" customHeight="1" x14ac:dyDescent="0.25">
      <c r="S99" s="119" t="s">
        <v>201</v>
      </c>
      <c r="T99" s="119"/>
      <c r="U99" s="116"/>
      <c r="V99" s="116">
        <v>21</v>
      </c>
      <c r="W99" s="116">
        <v>27</v>
      </c>
      <c r="X99" s="116">
        <v>29</v>
      </c>
      <c r="Y99" s="116">
        <v>27</v>
      </c>
      <c r="Z99" s="116">
        <v>27</v>
      </c>
    </row>
    <row r="100" spans="1:32" ht="15" customHeight="1" x14ac:dyDescent="0.25">
      <c r="S100" s="119" t="s">
        <v>59</v>
      </c>
      <c r="T100" s="119"/>
      <c r="U100" s="116"/>
      <c r="V100" s="116">
        <v>175</v>
      </c>
      <c r="W100" s="116">
        <v>209</v>
      </c>
      <c r="X100" s="116">
        <v>227</v>
      </c>
      <c r="Y100" s="116">
        <v>225</v>
      </c>
      <c r="Z100" s="116">
        <v>235</v>
      </c>
    </row>
    <row r="101" spans="1:32" x14ac:dyDescent="0.25">
      <c r="A101" s="20"/>
      <c r="S101" s="122" t="s">
        <v>54</v>
      </c>
      <c r="T101" s="122"/>
      <c r="U101" s="116"/>
      <c r="V101" s="116">
        <v>2301</v>
      </c>
      <c r="W101" s="116">
        <v>2555</v>
      </c>
      <c r="X101" s="116">
        <v>2726</v>
      </c>
      <c r="Y101" s="116">
        <v>2660</v>
      </c>
      <c r="Z101" s="116">
        <v>2669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205</v>
      </c>
      <c r="Z103" s="110" t="s">
        <v>282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4589</v>
      </c>
      <c r="W104" s="116">
        <v>5583</v>
      </c>
      <c r="X104" s="116">
        <v>5830</v>
      </c>
      <c r="Y104" s="116">
        <v>5435</v>
      </c>
      <c r="Z104" s="116">
        <v>5441</v>
      </c>
      <c r="AB104" s="113" t="str">
        <f>TEXT(Z104,"###,###")</f>
        <v>5,441</v>
      </c>
      <c r="AD104" s="134">
        <f>Z104/($Z$4)*100</f>
        <v>66.079669662375522</v>
      </c>
      <c r="AF104" s="113"/>
    </row>
    <row r="105" spans="1:32" x14ac:dyDescent="0.25">
      <c r="S105" s="119" t="s">
        <v>18</v>
      </c>
      <c r="T105" s="119"/>
      <c r="U105" s="116"/>
      <c r="V105" s="116">
        <v>1353</v>
      </c>
      <c r="W105" s="116">
        <v>1464</v>
      </c>
      <c r="X105" s="116">
        <v>1563</v>
      </c>
      <c r="Y105" s="116">
        <v>1602</v>
      </c>
      <c r="Z105" s="116">
        <v>1475</v>
      </c>
      <c r="AB105" s="113" t="str">
        <f>TEXT(Z105,"###,###")</f>
        <v>1,475</v>
      </c>
      <c r="AD105" s="134">
        <f>Z105/($Z$4)*100</f>
        <v>17.91352926888511</v>
      </c>
      <c r="AF105" s="113"/>
    </row>
    <row r="106" spans="1:32" x14ac:dyDescent="0.25">
      <c r="S106" s="122" t="s">
        <v>54</v>
      </c>
      <c r="T106" s="122"/>
      <c r="U106" s="124"/>
      <c r="V106" s="124">
        <v>5942</v>
      </c>
      <c r="W106" s="124">
        <v>7047</v>
      </c>
      <c r="X106" s="124">
        <v>7393</v>
      </c>
      <c r="Y106" s="124">
        <v>7037</v>
      </c>
      <c r="Z106" s="124">
        <v>6916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1204</v>
      </c>
      <c r="W108" s="116">
        <v>1636</v>
      </c>
      <c r="X108" s="116">
        <v>1716</v>
      </c>
      <c r="Y108" s="116">
        <v>1418</v>
      </c>
      <c r="Z108" s="116">
        <v>1482</v>
      </c>
      <c r="AB108" s="113" t="str">
        <f>TEXT(Z108,"###,###")</f>
        <v>1,482</v>
      </c>
      <c r="AD108" s="134">
        <f>Z108/($Z$4)*100</f>
        <v>17.998542628127275</v>
      </c>
      <c r="AF108" s="113"/>
    </row>
    <row r="109" spans="1:32" x14ac:dyDescent="0.25">
      <c r="S109" s="119" t="s">
        <v>21</v>
      </c>
      <c r="T109" s="119"/>
      <c r="U109" s="116"/>
      <c r="V109" s="116">
        <v>1095</v>
      </c>
      <c r="W109" s="116">
        <v>1419</v>
      </c>
      <c r="X109" s="116">
        <v>1459</v>
      </c>
      <c r="Y109" s="116">
        <v>1318</v>
      </c>
      <c r="Z109" s="116">
        <v>1392</v>
      </c>
      <c r="AB109" s="113" t="str">
        <f>TEXT(Z109,"###,###")</f>
        <v>1,392</v>
      </c>
      <c r="AD109" s="134">
        <f>Z109/($Z$4)*100</f>
        <v>16.905513723585138</v>
      </c>
      <c r="AF109" s="113"/>
    </row>
    <row r="110" spans="1:32" x14ac:dyDescent="0.25">
      <c r="S110" s="119" t="s">
        <v>22</v>
      </c>
      <c r="T110" s="119"/>
      <c r="U110" s="116"/>
      <c r="V110" s="116">
        <v>1363</v>
      </c>
      <c r="W110" s="116">
        <v>1410</v>
      </c>
      <c r="X110" s="116">
        <v>1529</v>
      </c>
      <c r="Y110" s="116">
        <v>1435</v>
      </c>
      <c r="Z110" s="116">
        <v>1349</v>
      </c>
      <c r="AB110" s="113" t="str">
        <f>TEXT(Z110,"###,###")</f>
        <v>1,349</v>
      </c>
      <c r="AD110" s="134">
        <f>Z110/($Z$4)*100</f>
        <v>16.38328880252611</v>
      </c>
      <c r="AF110" s="113"/>
    </row>
    <row r="111" spans="1:32" x14ac:dyDescent="0.25">
      <c r="S111" s="119" t="s">
        <v>23</v>
      </c>
      <c r="T111" s="119"/>
      <c r="U111" s="116"/>
      <c r="V111" s="116">
        <v>2285</v>
      </c>
      <c r="W111" s="116">
        <v>2582</v>
      </c>
      <c r="X111" s="116">
        <v>2682</v>
      </c>
      <c r="Y111" s="116">
        <v>2862</v>
      </c>
      <c r="Z111" s="116">
        <v>2674</v>
      </c>
      <c r="AB111" s="113" t="str">
        <f>TEXT(Z111,"###,###")</f>
        <v>2,674</v>
      </c>
      <c r="AD111" s="134">
        <f>Z111/($Z$4)*100</f>
        <v>32.475103230507649</v>
      </c>
      <c r="AF111" s="113"/>
    </row>
    <row r="112" spans="1:32" x14ac:dyDescent="0.25">
      <c r="S112" s="122" t="s">
        <v>54</v>
      </c>
      <c r="T112" s="122"/>
      <c r="U112" s="116"/>
      <c r="V112" s="116">
        <v>7159</v>
      </c>
      <c r="W112" s="116">
        <v>8400</v>
      </c>
      <c r="X112" s="116">
        <v>8821</v>
      </c>
      <c r="Y112" s="116">
        <v>8325</v>
      </c>
      <c r="Z112" s="116">
        <v>8239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46.17</v>
      </c>
      <c r="W118" s="135">
        <v>45.57</v>
      </c>
      <c r="X118" s="135">
        <v>45.73</v>
      </c>
      <c r="Y118" s="135">
        <v>45.65</v>
      </c>
      <c r="Z118" s="135">
        <v>46.01</v>
      </c>
      <c r="AB118" s="113" t="str">
        <f>TEXT(Z118,"##.0")</f>
        <v>46.0</v>
      </c>
    </row>
    <row r="120" spans="19:32" x14ac:dyDescent="0.25">
      <c r="S120" s="105" t="s">
        <v>102</v>
      </c>
      <c r="T120" s="116"/>
      <c r="U120" s="116"/>
      <c r="V120" s="116">
        <v>3784</v>
      </c>
      <c r="W120" s="116">
        <v>4092</v>
      </c>
      <c r="X120" s="116">
        <v>4383</v>
      </c>
      <c r="Y120" s="116">
        <v>4308</v>
      </c>
      <c r="Z120" s="116">
        <v>4373</v>
      </c>
      <c r="AB120" s="113" t="str">
        <f>TEXT(Z120,"###,###")</f>
        <v>4,373</v>
      </c>
    </row>
    <row r="121" spans="19:32" x14ac:dyDescent="0.25">
      <c r="S121" s="105" t="s">
        <v>103</v>
      </c>
      <c r="T121" s="116"/>
      <c r="U121" s="116"/>
      <c r="V121" s="116">
        <v>655</v>
      </c>
      <c r="W121" s="116">
        <v>751</v>
      </c>
      <c r="X121" s="116">
        <v>829</v>
      </c>
      <c r="Y121" s="116">
        <v>763</v>
      </c>
      <c r="Z121" s="116">
        <v>773</v>
      </c>
      <c r="AB121" s="113" t="str">
        <f>TEXT(Z121,"###,###")</f>
        <v>773</v>
      </c>
    </row>
    <row r="122" spans="19:32" x14ac:dyDescent="0.25">
      <c r="S122" s="105" t="s">
        <v>104</v>
      </c>
      <c r="T122" s="116"/>
      <c r="U122" s="116"/>
      <c r="V122" s="116">
        <v>631</v>
      </c>
      <c r="W122" s="116">
        <v>778</v>
      </c>
      <c r="X122" s="116">
        <v>778</v>
      </c>
      <c r="Y122" s="116">
        <v>715</v>
      </c>
      <c r="Z122" s="116">
        <v>699</v>
      </c>
      <c r="AB122" s="113" t="str">
        <f>TEXT(Z122,"###,###")</f>
        <v>699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4415</v>
      </c>
      <c r="W124" s="116">
        <v>4870</v>
      </c>
      <c r="X124" s="116">
        <v>5161</v>
      </c>
      <c r="Y124" s="116">
        <v>5023</v>
      </c>
      <c r="Z124" s="116">
        <v>5072</v>
      </c>
      <c r="AB124" s="113" t="str">
        <f>TEXT(Z124,"###,###")</f>
        <v>5,072</v>
      </c>
      <c r="AD124" s="131">
        <f>Z124/$Z$7*100</f>
        <v>86.893952372794246</v>
      </c>
    </row>
    <row r="125" spans="19:32" x14ac:dyDescent="0.25">
      <c r="S125" s="105" t="s">
        <v>106</v>
      </c>
      <c r="T125" s="116"/>
      <c r="U125" s="116"/>
      <c r="V125" s="116">
        <v>1286</v>
      </c>
      <c r="W125" s="116">
        <v>1529</v>
      </c>
      <c r="X125" s="116">
        <v>1607</v>
      </c>
      <c r="Y125" s="116">
        <v>1478</v>
      </c>
      <c r="Z125" s="116">
        <v>1472</v>
      </c>
      <c r="AB125" s="113" t="str">
        <f>TEXT(Z125,"###,###")</f>
        <v>1,472</v>
      </c>
      <c r="AD125" s="131">
        <f>Z125/$Z$7*100</f>
        <v>25.218434127120098</v>
      </c>
    </row>
    <row r="127" spans="19:32" x14ac:dyDescent="0.25">
      <c r="S127" s="105" t="s">
        <v>107</v>
      </c>
      <c r="T127" s="116"/>
      <c r="U127" s="116"/>
      <c r="V127" s="116">
        <v>2778</v>
      </c>
      <c r="W127" s="116">
        <v>3066</v>
      </c>
      <c r="X127" s="116">
        <v>3265</v>
      </c>
      <c r="Y127" s="116">
        <v>3124</v>
      </c>
      <c r="Z127" s="116">
        <v>3174</v>
      </c>
      <c r="AB127" s="113" t="str">
        <f>TEXT(Z127,"###,###")</f>
        <v>3,174</v>
      </c>
      <c r="AD127" s="131">
        <f>Z127/$Z$7*100</f>
        <v>54.377248586602711</v>
      </c>
    </row>
    <row r="128" spans="19:32" x14ac:dyDescent="0.25">
      <c r="S128" s="105" t="s">
        <v>108</v>
      </c>
      <c r="T128" s="116"/>
      <c r="U128" s="116"/>
      <c r="V128" s="116">
        <v>2298</v>
      </c>
      <c r="W128" s="116">
        <v>2555</v>
      </c>
      <c r="X128" s="116">
        <v>2726</v>
      </c>
      <c r="Y128" s="116">
        <v>2658</v>
      </c>
      <c r="Z128" s="116">
        <v>2668</v>
      </c>
      <c r="AB128" s="113" t="str">
        <f>TEXT(Z128,"###,###")</f>
        <v>2,668</v>
      </c>
      <c r="AD128" s="131">
        <f>Z128/$Z$7*100</f>
        <v>45.708411855405174</v>
      </c>
    </row>
    <row r="130" spans="19:20" x14ac:dyDescent="0.25">
      <c r="S130" s="105" t="s">
        <v>283</v>
      </c>
      <c r="T130" s="131">
        <v>74.918622580092503</v>
      </c>
    </row>
    <row r="131" spans="19:20" x14ac:dyDescent="0.25">
      <c r="S131" s="105" t="s">
        <v>284</v>
      </c>
      <c r="T131" s="131">
        <v>13.243104334418366</v>
      </c>
    </row>
    <row r="132" spans="19:20" x14ac:dyDescent="0.25">
      <c r="S132" s="105" t="s">
        <v>285</v>
      </c>
      <c r="T132" s="131">
        <v>11.97532979270173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BC05AD3F-F9BC-4EB1-A46C-9A7B25B3406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7EBDA59A-56EB-40E1-9282-0F7B8401104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E459CB0F-42D4-4F59-977C-8A387936C16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5513642B-640D-4F3A-8D33-2067D103AB2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886D62-FB46-4FA3-A0A8-161C95482531}">
  <sheetPr codeName="Sheet97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144</v>
      </c>
      <c r="T1" s="103"/>
      <c r="U1" s="103"/>
      <c r="V1" s="103"/>
      <c r="W1" s="103"/>
      <c r="X1" s="103"/>
      <c r="Y1" s="104" t="s">
        <v>235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205</v>
      </c>
      <c r="Z2" s="107" t="s">
        <v>282</v>
      </c>
      <c r="AB2" s="143" t="str">
        <f>$Z$2</f>
        <v>2019-20</v>
      </c>
      <c r="AC2" s="143"/>
      <c r="AD2" s="143"/>
      <c r="AE2" s="143"/>
      <c r="AF2" s="143"/>
    </row>
    <row r="3" spans="1:32" ht="15" customHeight="1" x14ac:dyDescent="0.25">
      <c r="A3" s="64" t="s">
        <v>281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144</v>
      </c>
      <c r="Y3" s="109" t="s">
        <v>235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9.33 Hope Vale, Queensland,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434</v>
      </c>
      <c r="W4" s="112">
        <v>511</v>
      </c>
      <c r="X4" s="112">
        <v>523</v>
      </c>
      <c r="Y4" s="112">
        <v>506</v>
      </c>
      <c r="Z4" s="112">
        <v>536</v>
      </c>
      <c r="AB4" s="113" t="str">
        <f>TEXT(Z4,"###,###")</f>
        <v>536</v>
      </c>
      <c r="AD4" s="114">
        <f>Z4/Y4-1</f>
        <v>5.9288537549407216E-2</v>
      </c>
      <c r="AF4" s="114">
        <f>Z4/V4-1</f>
        <v>0.23502304147465436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238</v>
      </c>
      <c r="W5" s="112">
        <v>281</v>
      </c>
      <c r="X5" s="112">
        <v>297</v>
      </c>
      <c r="Y5" s="112">
        <v>271</v>
      </c>
      <c r="Z5" s="112">
        <v>287</v>
      </c>
      <c r="AB5" s="113" t="str">
        <f>TEXT(Z5,"###,###")</f>
        <v>287</v>
      </c>
      <c r="AD5" s="114">
        <f t="shared" ref="AD5:AD9" si="0">Z5/Y5-1</f>
        <v>5.9040590405904148E-2</v>
      </c>
      <c r="AF5" s="114">
        <f t="shared" ref="AF5:AF9" si="1">Z5/V5-1</f>
        <v>0.20588235294117641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195</v>
      </c>
      <c r="W6" s="112">
        <v>230</v>
      </c>
      <c r="X6" s="112">
        <v>224</v>
      </c>
      <c r="Y6" s="112">
        <v>233</v>
      </c>
      <c r="Z6" s="112">
        <v>252</v>
      </c>
      <c r="AB6" s="113" t="str">
        <f>TEXT(Z6,"###,###")</f>
        <v>252</v>
      </c>
      <c r="AD6" s="114">
        <f t="shared" si="0"/>
        <v>8.1545064377682497E-2</v>
      </c>
      <c r="AF6" s="114">
        <f t="shared" si="1"/>
        <v>0.29230769230769238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321</v>
      </c>
      <c r="W7" s="112">
        <v>371</v>
      </c>
      <c r="X7" s="112">
        <v>373</v>
      </c>
      <c r="Y7" s="112">
        <v>353</v>
      </c>
      <c r="Z7" s="112">
        <v>389</v>
      </c>
      <c r="AB7" s="113" t="str">
        <f>TEXT(Z7,"###,###")</f>
        <v>389</v>
      </c>
      <c r="AD7" s="114">
        <f t="shared" si="0"/>
        <v>0.10198300283286121</v>
      </c>
      <c r="AF7" s="114">
        <f t="shared" si="1"/>
        <v>0.21183800623052962</v>
      </c>
    </row>
    <row r="8" spans="1:32" ht="17.25" customHeight="1" x14ac:dyDescent="0.25">
      <c r="A8" s="68" t="s">
        <v>13</v>
      </c>
      <c r="B8" s="69"/>
      <c r="C8" s="31"/>
      <c r="D8" s="70" t="str">
        <f>AB4</f>
        <v>536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389</v>
      </c>
      <c r="P8" s="71"/>
      <c r="S8" s="111" t="s">
        <v>86</v>
      </c>
      <c r="T8" s="112"/>
      <c r="U8" s="112"/>
      <c r="V8" s="112">
        <v>30582.28</v>
      </c>
      <c r="W8" s="112">
        <v>27778.400000000001</v>
      </c>
      <c r="X8" s="112">
        <v>32333</v>
      </c>
      <c r="Y8" s="112">
        <v>32498.54</v>
      </c>
      <c r="Z8" s="112">
        <v>27803.91</v>
      </c>
      <c r="AB8" s="113" t="str">
        <f>TEXT(Z8,"$###,###")</f>
        <v>$27,804</v>
      </c>
      <c r="AD8" s="114">
        <f t="shared" si="0"/>
        <v>-0.14445664328305208</v>
      </c>
      <c r="AF8" s="114">
        <f t="shared" si="1"/>
        <v>-9.0849014527366823E-2</v>
      </c>
    </row>
    <row r="9" spans="1:32" x14ac:dyDescent="0.25">
      <c r="A9" s="32" t="s">
        <v>15</v>
      </c>
      <c r="B9" s="75"/>
      <c r="C9" s="76"/>
      <c r="D9" s="77">
        <f>AD104</f>
        <v>76.679104477611943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51.670951156812336</v>
      </c>
      <c r="P9" s="78" t="s">
        <v>87</v>
      </c>
      <c r="S9" s="111" t="s">
        <v>7</v>
      </c>
      <c r="T9" s="112"/>
      <c r="U9" s="112"/>
      <c r="V9" s="112">
        <v>11905593</v>
      </c>
      <c r="W9" s="112">
        <v>13891081</v>
      </c>
      <c r="X9" s="112">
        <v>14827155</v>
      </c>
      <c r="Y9" s="112">
        <v>14689535</v>
      </c>
      <c r="Z9" s="112">
        <v>16208325</v>
      </c>
      <c r="AB9" s="113" t="str">
        <f>TEXT(Z9/1000000,"$#,###.0")&amp;" mil"</f>
        <v>$16.2 mil</v>
      </c>
      <c r="AD9" s="114">
        <f t="shared" si="0"/>
        <v>0.10339265334130721</v>
      </c>
      <c r="AF9" s="114">
        <f t="shared" si="1"/>
        <v>0.36140425764596529</v>
      </c>
    </row>
    <row r="10" spans="1:32" x14ac:dyDescent="0.25">
      <c r="A10" s="32" t="s">
        <v>18</v>
      </c>
      <c r="B10" s="75"/>
      <c r="C10" s="76"/>
      <c r="D10" s="77">
        <f>AD105</f>
        <v>21.828358208955223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47.55784061696658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96.401028277634964</v>
      </c>
      <c r="P11" s="78" t="s">
        <v>87</v>
      </c>
      <c r="S11" s="111" t="s">
        <v>30</v>
      </c>
      <c r="T11" s="116"/>
      <c r="U11" s="116"/>
      <c r="V11" s="116">
        <v>423</v>
      </c>
      <c r="W11" s="116">
        <v>497</v>
      </c>
      <c r="X11" s="116">
        <v>507</v>
      </c>
      <c r="Y11" s="116">
        <v>492</v>
      </c>
      <c r="Z11" s="116">
        <v>523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1.2853470437017995</v>
      </c>
      <c r="P12" s="78" t="s">
        <v>87</v>
      </c>
      <c r="S12" s="111" t="s">
        <v>31</v>
      </c>
      <c r="T12" s="116"/>
      <c r="U12" s="116"/>
      <c r="V12" s="116">
        <v>7</v>
      </c>
      <c r="W12" s="116">
        <v>14</v>
      </c>
      <c r="X12" s="116">
        <v>12</v>
      </c>
      <c r="Y12" s="116">
        <v>7</v>
      </c>
      <c r="Z12" s="116">
        <v>12</v>
      </c>
    </row>
    <row r="13" spans="1:32" ht="15" customHeight="1" x14ac:dyDescent="0.25">
      <c r="A13" s="32" t="s">
        <v>20</v>
      </c>
      <c r="B13" s="76"/>
      <c r="C13" s="76"/>
      <c r="D13" s="77">
        <f>AD108</f>
        <v>9.8880597014925371</v>
      </c>
      <c r="E13" s="78" t="s">
        <v>87</v>
      </c>
      <c r="F13" s="26"/>
      <c r="G13" s="144" t="s">
        <v>286</v>
      </c>
      <c r="H13" s="145"/>
      <c r="I13" s="145"/>
      <c r="J13" s="145"/>
      <c r="K13" s="145"/>
      <c r="L13" s="145"/>
      <c r="M13" s="85"/>
      <c r="N13" s="76"/>
      <c r="O13" s="77">
        <f>T132</f>
        <v>2.3136246786632388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15.111940298507461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39.7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52.985074626865668</v>
      </c>
      <c r="E15" s="78" t="s">
        <v>87</v>
      </c>
      <c r="F15" s="26"/>
      <c r="G15" s="35" t="s">
        <v>279</v>
      </c>
      <c r="H15" s="76"/>
      <c r="I15" s="76"/>
      <c r="J15" s="76"/>
      <c r="K15" s="86"/>
      <c r="L15" s="76"/>
      <c r="M15" s="76"/>
      <c r="N15" s="76"/>
      <c r="O15" s="77">
        <f>AB38</f>
        <v>23.52941176470588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37</v>
      </c>
      <c r="Z15" s="116">
        <v>38</v>
      </c>
      <c r="AB15" s="121">
        <f t="shared" ref="AB15:AB34" si="2">IF(Z15="np",0,Z15/$Z$34)</f>
        <v>7.0370370370370375E-2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21.455223880597014</v>
      </c>
      <c r="E16" s="89" t="s">
        <v>87</v>
      </c>
      <c r="F16" s="26"/>
      <c r="G16" s="90" t="s">
        <v>280</v>
      </c>
      <c r="H16" s="37"/>
      <c r="I16" s="37"/>
      <c r="J16" s="37"/>
      <c r="K16" s="38"/>
      <c r="L16" s="37"/>
      <c r="M16" s="37"/>
      <c r="N16" s="37"/>
      <c r="O16" s="88">
        <f>AB37</f>
        <v>76.470588235294116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35</v>
      </c>
      <c r="Z16" s="116">
        <v>45</v>
      </c>
      <c r="AB16" s="121">
        <f t="shared" si="2"/>
        <v>8.3333333333333329E-2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5</v>
      </c>
      <c r="Z17" s="116">
        <v>6</v>
      </c>
      <c r="AB17" s="121">
        <f t="shared" si="2"/>
        <v>1.1111111111111112E-2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0</v>
      </c>
      <c r="Z18" s="116">
        <v>0</v>
      </c>
      <c r="AB18" s="121">
        <f t="shared" si="2"/>
        <v>0</v>
      </c>
    </row>
    <row r="19" spans="1:28" x14ac:dyDescent="0.25">
      <c r="A19" s="67" t="str">
        <f>$S$1&amp;" ("&amp;$V$2&amp;" to "&amp;$Z$2&amp;")"</f>
        <v>Hope Vale (2015-16 to 2019-20)</v>
      </c>
      <c r="B19" s="67"/>
      <c r="C19" s="67"/>
      <c r="D19" s="67"/>
      <c r="E19" s="67"/>
      <c r="F19" s="67"/>
      <c r="G19" s="67" t="str">
        <f>$S$1&amp;" ("&amp;$V$2&amp;" to "&amp;$Z$2&amp;")"</f>
        <v>Hope Vale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25</v>
      </c>
      <c r="Z19" s="116">
        <v>22</v>
      </c>
      <c r="AB19" s="121">
        <f t="shared" si="2"/>
        <v>4.0740740740740744E-2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0</v>
      </c>
      <c r="Z20" s="116">
        <v>5</v>
      </c>
      <c r="AB20" s="121">
        <f t="shared" si="2"/>
        <v>9.2592592592592587E-3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17</v>
      </c>
      <c r="Z21" s="116">
        <v>27</v>
      </c>
      <c r="AB21" s="121">
        <f t="shared" si="2"/>
        <v>0.05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4</v>
      </c>
      <c r="Z22" s="116">
        <v>8</v>
      </c>
      <c r="AB22" s="121">
        <f t="shared" si="2"/>
        <v>1.4814814814814815E-2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5</v>
      </c>
      <c r="Z23" s="116">
        <v>4</v>
      </c>
      <c r="AB23" s="121">
        <f t="shared" si="2"/>
        <v>7.4074074074074077E-3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0</v>
      </c>
      <c r="Z24" s="116">
        <v>0</v>
      </c>
      <c r="AB24" s="121">
        <f t="shared" si="2"/>
        <v>0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0</v>
      </c>
      <c r="Z25" s="116">
        <v>0</v>
      </c>
      <c r="AB25" s="121">
        <f t="shared" si="2"/>
        <v>0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0</v>
      </c>
      <c r="Z26" s="116">
        <v>0</v>
      </c>
      <c r="AB26" s="121">
        <f t="shared" si="2"/>
        <v>0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11</v>
      </c>
      <c r="Z27" s="116">
        <v>23</v>
      </c>
      <c r="AB27" s="121">
        <f t="shared" si="2"/>
        <v>4.2592592592592592E-2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13</v>
      </c>
      <c r="Z28" s="116">
        <v>20</v>
      </c>
      <c r="AB28" s="121">
        <f t="shared" si="2"/>
        <v>3.7037037037037035E-2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139</v>
      </c>
      <c r="Z29" s="116">
        <v>101</v>
      </c>
      <c r="AB29" s="121">
        <f t="shared" si="2"/>
        <v>0.18703703703703703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57</v>
      </c>
      <c r="Z30" s="116">
        <v>55</v>
      </c>
      <c r="AB30" s="121">
        <f t="shared" si="2"/>
        <v>0.10185185185185185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68</v>
      </c>
      <c r="Z31" s="116">
        <v>84</v>
      </c>
      <c r="AB31" s="121">
        <f t="shared" si="2"/>
        <v>0.15555555555555556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35</v>
      </c>
      <c r="Z32" s="116">
        <v>39</v>
      </c>
      <c r="AB32" s="121">
        <f t="shared" si="2"/>
        <v>7.2222222222222215E-2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54</v>
      </c>
      <c r="Z33" s="116">
        <v>71</v>
      </c>
      <c r="AB33" s="121">
        <f t="shared" si="2"/>
        <v>0.13148148148148148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501</v>
      </c>
      <c r="Z34" s="124">
        <v>540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299</v>
      </c>
      <c r="AB37" s="136">
        <f>Z37/Z40*100</f>
        <v>76.470588235294116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92</v>
      </c>
      <c r="AB38" s="136">
        <f>Z38/Z40*100</f>
        <v>23.52941176470588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391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0</v>
      </c>
      <c r="Y44" s="116">
        <v>0</v>
      </c>
      <c r="Z44" s="116">
        <v>0</v>
      </c>
    </row>
    <row r="45" spans="19:32" x14ac:dyDescent="0.25">
      <c r="S45" s="119" t="s">
        <v>38</v>
      </c>
      <c r="T45" s="119"/>
      <c r="U45" s="116"/>
      <c r="V45" s="116">
        <v>0</v>
      </c>
      <c r="W45" s="116">
        <v>4</v>
      </c>
      <c r="X45" s="116">
        <v>0</v>
      </c>
      <c r="Y45" s="116">
        <v>0</v>
      </c>
      <c r="Z45" s="116">
        <v>0</v>
      </c>
    </row>
    <row r="46" spans="19:32" x14ac:dyDescent="0.25">
      <c r="S46" s="119" t="s">
        <v>39</v>
      </c>
      <c r="T46" s="119"/>
      <c r="U46" s="116"/>
      <c r="V46" s="116">
        <v>12</v>
      </c>
      <c r="W46" s="116">
        <v>12</v>
      </c>
      <c r="X46" s="116">
        <v>16</v>
      </c>
      <c r="Y46" s="116">
        <v>14</v>
      </c>
      <c r="Z46" s="116">
        <v>14</v>
      </c>
    </row>
    <row r="47" spans="19:32" x14ac:dyDescent="0.25">
      <c r="S47" s="119" t="s">
        <v>40</v>
      </c>
      <c r="T47" s="119"/>
      <c r="U47" s="116"/>
      <c r="V47" s="116">
        <v>36</v>
      </c>
      <c r="W47" s="116">
        <v>30</v>
      </c>
      <c r="X47" s="116">
        <v>30</v>
      </c>
      <c r="Y47" s="116">
        <v>28</v>
      </c>
      <c r="Z47" s="116">
        <v>23</v>
      </c>
    </row>
    <row r="48" spans="19:32" x14ac:dyDescent="0.25">
      <c r="S48" s="119" t="s">
        <v>41</v>
      </c>
      <c r="T48" s="119"/>
      <c r="U48" s="116"/>
      <c r="V48" s="116">
        <v>38</v>
      </c>
      <c r="W48" s="116">
        <v>51</v>
      </c>
      <c r="X48" s="116">
        <v>36</v>
      </c>
      <c r="Y48" s="116">
        <v>34</v>
      </c>
      <c r="Z48" s="116">
        <v>37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25</v>
      </c>
      <c r="W49" s="116">
        <v>35</v>
      </c>
      <c r="X49" s="116">
        <v>42</v>
      </c>
      <c r="Y49" s="116">
        <v>44</v>
      </c>
      <c r="Z49" s="116">
        <v>42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Hope Vale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36</v>
      </c>
      <c r="W50" s="116">
        <v>30</v>
      </c>
      <c r="X50" s="116">
        <v>29</v>
      </c>
      <c r="Y50" s="116">
        <v>26</v>
      </c>
      <c r="Z50" s="116">
        <v>43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32</v>
      </c>
      <c r="W51" s="116">
        <v>30</v>
      </c>
      <c r="X51" s="116">
        <v>35</v>
      </c>
      <c r="Y51" s="116">
        <v>34</v>
      </c>
      <c r="Z51" s="116">
        <v>20</v>
      </c>
    </row>
    <row r="52" spans="1:26" ht="15" customHeight="1" x14ac:dyDescent="0.25">
      <c r="S52" s="119" t="s">
        <v>45</v>
      </c>
      <c r="T52" s="119"/>
      <c r="U52" s="116"/>
      <c r="V52" s="116">
        <v>33</v>
      </c>
      <c r="W52" s="116">
        <v>41</v>
      </c>
      <c r="X52" s="116">
        <v>48</v>
      </c>
      <c r="Y52" s="116">
        <v>32</v>
      </c>
      <c r="Z52" s="116">
        <v>38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17</v>
      </c>
      <c r="W53" s="116">
        <v>18</v>
      </c>
      <c r="X53" s="116">
        <v>12</v>
      </c>
      <c r="Y53" s="116">
        <v>33</v>
      </c>
      <c r="Z53" s="116">
        <v>33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4</v>
      </c>
      <c r="W54" s="116">
        <v>12</v>
      </c>
      <c r="X54" s="116">
        <v>16</v>
      </c>
      <c r="Y54" s="116">
        <v>13</v>
      </c>
      <c r="Z54" s="116">
        <v>16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0</v>
      </c>
      <c r="W55" s="116">
        <v>9</v>
      </c>
      <c r="X55" s="116">
        <v>12</v>
      </c>
      <c r="Y55" s="116">
        <v>9</v>
      </c>
      <c r="Z55" s="116">
        <v>12</v>
      </c>
    </row>
    <row r="56" spans="1:26" ht="15" customHeight="1" x14ac:dyDescent="0.25">
      <c r="S56" s="119" t="s">
        <v>49</v>
      </c>
      <c r="T56" s="119"/>
      <c r="U56" s="116"/>
      <c r="V56" s="116">
        <v>3</v>
      </c>
      <c r="W56" s="116">
        <v>5</v>
      </c>
      <c r="X56" s="116">
        <v>5</v>
      </c>
      <c r="Y56" s="116">
        <v>6</v>
      </c>
      <c r="Z56" s="116">
        <v>5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3</v>
      </c>
      <c r="X57" s="116">
        <v>2</v>
      </c>
      <c r="Y57" s="116">
        <v>4</v>
      </c>
      <c r="Z57" s="116">
        <v>9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0</v>
      </c>
      <c r="W58" s="116">
        <v>0</v>
      </c>
      <c r="X58" s="116">
        <v>0</v>
      </c>
      <c r="Y58" s="116">
        <v>0</v>
      </c>
      <c r="Z58" s="116">
        <v>0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0</v>
      </c>
      <c r="X59" s="116">
        <v>0</v>
      </c>
      <c r="Y59" s="116">
        <v>0</v>
      </c>
      <c r="Z59" s="116">
        <v>0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0</v>
      </c>
      <c r="X60" s="116">
        <v>0</v>
      </c>
      <c r="Y60" s="116">
        <v>0</v>
      </c>
      <c r="Z60" s="116">
        <v>0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237</v>
      </c>
      <c r="W61" s="116">
        <v>281</v>
      </c>
      <c r="X61" s="116">
        <v>298</v>
      </c>
      <c r="Y61" s="116">
        <v>274</v>
      </c>
      <c r="Z61" s="116">
        <v>289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0</v>
      </c>
      <c r="W63" s="116">
        <v>0</v>
      </c>
      <c r="X63" s="116">
        <v>0</v>
      </c>
      <c r="Y63" s="116">
        <v>0</v>
      </c>
      <c r="Z63" s="116">
        <v>0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0</v>
      </c>
      <c r="X64" s="116">
        <v>0</v>
      </c>
      <c r="Y64" s="116">
        <v>0</v>
      </c>
      <c r="Z64" s="116">
        <v>0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Hope Vale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10</v>
      </c>
      <c r="W65" s="116">
        <v>13</v>
      </c>
      <c r="X65" s="116">
        <v>10</v>
      </c>
      <c r="Y65" s="116">
        <v>15</v>
      </c>
      <c r="Z65" s="116">
        <v>8</v>
      </c>
    </row>
    <row r="66" spans="1:26" x14ac:dyDescent="0.25">
      <c r="S66" s="119" t="s">
        <v>40</v>
      </c>
      <c r="T66" s="119"/>
      <c r="U66" s="116"/>
      <c r="V66" s="116">
        <v>31</v>
      </c>
      <c r="W66" s="116">
        <v>20</v>
      </c>
      <c r="X66" s="116">
        <v>18</v>
      </c>
      <c r="Y66" s="116">
        <v>18</v>
      </c>
      <c r="Z66" s="116">
        <v>23</v>
      </c>
    </row>
    <row r="67" spans="1:26" x14ac:dyDescent="0.25">
      <c r="S67" s="119" t="s">
        <v>41</v>
      </c>
      <c r="T67" s="119"/>
      <c r="U67" s="116"/>
      <c r="V67" s="116">
        <v>29</v>
      </c>
      <c r="W67" s="116">
        <v>41</v>
      </c>
      <c r="X67" s="116">
        <v>35</v>
      </c>
      <c r="Y67" s="116">
        <v>43</v>
      </c>
      <c r="Z67" s="116">
        <v>31</v>
      </c>
    </row>
    <row r="68" spans="1:26" x14ac:dyDescent="0.25">
      <c r="S68" s="119" t="s">
        <v>42</v>
      </c>
      <c r="T68" s="119"/>
      <c r="U68" s="116"/>
      <c r="V68" s="116">
        <v>31</v>
      </c>
      <c r="W68" s="116">
        <v>17</v>
      </c>
      <c r="X68" s="116">
        <v>26</v>
      </c>
      <c r="Y68" s="116">
        <v>32</v>
      </c>
      <c r="Z68" s="116">
        <v>44</v>
      </c>
    </row>
    <row r="69" spans="1:26" x14ac:dyDescent="0.25">
      <c r="S69" s="119" t="s">
        <v>43</v>
      </c>
      <c r="T69" s="119"/>
      <c r="U69" s="116"/>
      <c r="V69" s="116">
        <v>19</v>
      </c>
      <c r="W69" s="116">
        <v>24</v>
      </c>
      <c r="X69" s="116">
        <v>22</v>
      </c>
      <c r="Y69" s="116">
        <v>24</v>
      </c>
      <c r="Z69" s="116">
        <v>31</v>
      </c>
    </row>
    <row r="70" spans="1:26" x14ac:dyDescent="0.25">
      <c r="S70" s="119" t="s">
        <v>44</v>
      </c>
      <c r="T70" s="119"/>
      <c r="U70" s="116"/>
      <c r="V70" s="116">
        <v>18</v>
      </c>
      <c r="W70" s="116">
        <v>19</v>
      </c>
      <c r="X70" s="116">
        <v>28</v>
      </c>
      <c r="Y70" s="116">
        <v>24</v>
      </c>
      <c r="Z70" s="116">
        <v>14</v>
      </c>
    </row>
    <row r="71" spans="1:26" x14ac:dyDescent="0.25">
      <c r="S71" s="119" t="s">
        <v>45</v>
      </c>
      <c r="T71" s="119"/>
      <c r="U71" s="116"/>
      <c r="V71" s="116">
        <v>22</v>
      </c>
      <c r="W71" s="116">
        <v>33</v>
      </c>
      <c r="X71" s="116">
        <v>24</v>
      </c>
      <c r="Y71" s="116">
        <v>20</v>
      </c>
      <c r="Z71" s="116">
        <v>33</v>
      </c>
    </row>
    <row r="72" spans="1:26" x14ac:dyDescent="0.25">
      <c r="S72" s="119" t="s">
        <v>46</v>
      </c>
      <c r="T72" s="119"/>
      <c r="U72" s="116"/>
      <c r="V72" s="116">
        <v>13</v>
      </c>
      <c r="W72" s="116">
        <v>17</v>
      </c>
      <c r="X72" s="116">
        <v>16</v>
      </c>
      <c r="Y72" s="116">
        <v>17</v>
      </c>
      <c r="Z72" s="116">
        <v>23</v>
      </c>
    </row>
    <row r="73" spans="1:26" x14ac:dyDescent="0.25">
      <c r="S73" s="119" t="s">
        <v>47</v>
      </c>
      <c r="T73" s="119"/>
      <c r="U73" s="116"/>
      <c r="V73" s="116">
        <v>10</v>
      </c>
      <c r="W73" s="116">
        <v>17</v>
      </c>
      <c r="X73" s="116">
        <v>15</v>
      </c>
      <c r="Y73" s="116">
        <v>21</v>
      </c>
      <c r="Z73" s="116">
        <v>19</v>
      </c>
    </row>
    <row r="74" spans="1:26" x14ac:dyDescent="0.25">
      <c r="S74" s="119" t="s">
        <v>48</v>
      </c>
      <c r="T74" s="119"/>
      <c r="U74" s="116"/>
      <c r="V74" s="116">
        <v>3</v>
      </c>
      <c r="W74" s="116">
        <v>15</v>
      </c>
      <c r="X74" s="116">
        <v>14</v>
      </c>
      <c r="Y74" s="116">
        <v>17</v>
      </c>
      <c r="Z74" s="116">
        <v>15</v>
      </c>
    </row>
    <row r="75" spans="1:26" x14ac:dyDescent="0.25">
      <c r="S75" s="119" t="s">
        <v>49</v>
      </c>
      <c r="T75" s="119"/>
      <c r="U75" s="116"/>
      <c r="V75" s="116">
        <v>0</v>
      </c>
      <c r="W75" s="116">
        <v>6</v>
      </c>
      <c r="X75" s="116">
        <v>11</v>
      </c>
      <c r="Y75" s="116">
        <v>10</v>
      </c>
      <c r="Z75" s="116">
        <v>7</v>
      </c>
    </row>
    <row r="76" spans="1:26" x14ac:dyDescent="0.25">
      <c r="S76" s="119" t="s">
        <v>50</v>
      </c>
      <c r="T76" s="119"/>
      <c r="U76" s="116"/>
      <c r="V76" s="116">
        <v>0</v>
      </c>
      <c r="W76" s="116">
        <v>0</v>
      </c>
      <c r="X76" s="116">
        <v>0</v>
      </c>
      <c r="Y76" s="116">
        <v>4</v>
      </c>
      <c r="Z76" s="116">
        <v>7</v>
      </c>
    </row>
    <row r="77" spans="1:26" x14ac:dyDescent="0.25">
      <c r="S77" s="119" t="s">
        <v>51</v>
      </c>
      <c r="T77" s="119"/>
      <c r="U77" s="116"/>
      <c r="V77" s="116">
        <v>0</v>
      </c>
      <c r="W77" s="116">
        <v>0</v>
      </c>
      <c r="X77" s="116">
        <v>0</v>
      </c>
      <c r="Y77" s="116">
        <v>0</v>
      </c>
      <c r="Z77" s="116">
        <v>4</v>
      </c>
    </row>
    <row r="78" spans="1:26" x14ac:dyDescent="0.25">
      <c r="S78" s="119" t="s">
        <v>52</v>
      </c>
      <c r="T78" s="119"/>
      <c r="U78" s="116"/>
      <c r="V78" s="116">
        <v>0</v>
      </c>
      <c r="W78" s="116">
        <v>0</v>
      </c>
      <c r="X78" s="116">
        <v>0</v>
      </c>
      <c r="Y78" s="116">
        <v>0</v>
      </c>
      <c r="Z78" s="116">
        <v>0</v>
      </c>
    </row>
    <row r="79" spans="1:26" x14ac:dyDescent="0.25">
      <c r="S79" s="119" t="s">
        <v>53</v>
      </c>
      <c r="T79" s="119"/>
      <c r="U79" s="116"/>
      <c r="V79" s="116">
        <v>0</v>
      </c>
      <c r="W79" s="116">
        <v>0</v>
      </c>
      <c r="X79" s="116">
        <v>0</v>
      </c>
      <c r="Y79" s="116">
        <v>0</v>
      </c>
      <c r="Z79" s="116">
        <v>0</v>
      </c>
    </row>
    <row r="80" spans="1:26" x14ac:dyDescent="0.25">
      <c r="S80" s="122" t="s">
        <v>54</v>
      </c>
      <c r="T80" s="122"/>
      <c r="U80" s="116"/>
      <c r="V80" s="116">
        <v>195</v>
      </c>
      <c r="W80" s="116">
        <v>230</v>
      </c>
      <c r="X80" s="116">
        <v>229</v>
      </c>
      <c r="Y80" s="116">
        <v>232</v>
      </c>
      <c r="Z80" s="116">
        <v>252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6" t="str">
        <f>S1</f>
        <v>Hope Vale</v>
      </c>
      <c r="D83" s="146"/>
      <c r="E83" s="146"/>
      <c r="F83" s="146"/>
      <c r="G83" s="146"/>
      <c r="H83" s="49"/>
      <c r="I83" s="49"/>
      <c r="J83" s="147" t="str">
        <f>'State data for spotlight'!A1</f>
        <v>Queensland</v>
      </c>
      <c r="K83" s="147"/>
      <c r="L83" s="147"/>
      <c r="M83" s="147"/>
      <c r="N83" s="147"/>
      <c r="O83" s="147"/>
      <c r="S83" s="119" t="s">
        <v>57</v>
      </c>
      <c r="T83" s="119"/>
      <c r="U83" s="116"/>
      <c r="V83" s="116">
        <v>8</v>
      </c>
      <c r="W83" s="116">
        <v>5</v>
      </c>
      <c r="X83" s="116">
        <v>5</v>
      </c>
      <c r="Y83" s="116">
        <v>10</v>
      </c>
      <c r="Z83" s="116">
        <v>15</v>
      </c>
      <c r="AD83" s="121"/>
    </row>
    <row r="84" spans="1:30" ht="15" customHeight="1" x14ac:dyDescent="0.25">
      <c r="A84" s="48"/>
      <c r="B84" s="48"/>
      <c r="C84" s="50"/>
      <c r="D84" s="141" t="s">
        <v>0</v>
      </c>
      <c r="E84" s="141"/>
      <c r="F84" s="141" t="s">
        <v>202</v>
      </c>
      <c r="G84" s="141"/>
      <c r="H84" s="50"/>
      <c r="I84" s="50"/>
      <c r="J84" s="50"/>
      <c r="K84" s="50"/>
      <c r="L84" s="141" t="s">
        <v>0</v>
      </c>
      <c r="M84" s="141"/>
      <c r="N84" s="141" t="s">
        <v>202</v>
      </c>
      <c r="O84" s="141"/>
      <c r="S84" s="119" t="s">
        <v>58</v>
      </c>
      <c r="T84" s="119"/>
      <c r="U84" s="116"/>
      <c r="V84" s="116">
        <v>14</v>
      </c>
      <c r="W84" s="116">
        <v>28</v>
      </c>
      <c r="X84" s="116">
        <v>33</v>
      </c>
      <c r="Y84" s="116">
        <v>31</v>
      </c>
      <c r="Z84" s="116">
        <v>29</v>
      </c>
    </row>
    <row r="85" spans="1:30" ht="15" customHeight="1" x14ac:dyDescent="0.25">
      <c r="A85" s="48"/>
      <c r="B85" s="48"/>
      <c r="C85" s="62" t="s">
        <v>1</v>
      </c>
      <c r="D85" s="141" t="s">
        <v>2</v>
      </c>
      <c r="E85" s="141"/>
      <c r="F85" s="141" t="str">
        <f>"since "&amp;$V$2</f>
        <v>since 2015-16</v>
      </c>
      <c r="G85" s="141"/>
      <c r="H85" s="50"/>
      <c r="I85" s="50"/>
      <c r="J85" s="50"/>
      <c r="K85" s="62" t="s">
        <v>1</v>
      </c>
      <c r="L85" s="141" t="s">
        <v>2</v>
      </c>
      <c r="M85" s="141"/>
      <c r="N85" s="141" t="str">
        <f>"since "&amp;$V$2</f>
        <v>since 2015-16</v>
      </c>
      <c r="O85" s="141"/>
      <c r="S85" s="119" t="s">
        <v>197</v>
      </c>
      <c r="T85" s="119"/>
      <c r="U85" s="116"/>
      <c r="V85" s="116">
        <v>22</v>
      </c>
      <c r="W85" s="116">
        <v>18</v>
      </c>
      <c r="X85" s="116">
        <v>16</v>
      </c>
      <c r="Y85" s="116">
        <v>12</v>
      </c>
      <c r="Z85" s="116">
        <v>17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536</v>
      </c>
      <c r="D86" s="100">
        <f t="shared" ref="D86:D91" si="4">AD4</f>
        <v>5.9288537549407216E-2</v>
      </c>
      <c r="E86" s="101">
        <f t="shared" ref="E86:E91" si="5">AD4</f>
        <v>5.9288537549407216E-2</v>
      </c>
      <c r="F86" s="100">
        <f t="shared" ref="F86:F91" si="6">AF4</f>
        <v>0.23502304147465436</v>
      </c>
      <c r="G86" s="101">
        <f t="shared" ref="G86:G91" si="7">AF4</f>
        <v>0.23502304147465436</v>
      </c>
      <c r="H86" s="61"/>
      <c r="I86" s="61"/>
      <c r="J86" s="142" t="str">
        <f>'State data for spotlight'!J4</f>
        <v>4,043,913</v>
      </c>
      <c r="K86" s="142"/>
      <c r="L86" s="100">
        <f>'State data for spotlight'!L4</f>
        <v>-5.435055282670076E-3</v>
      </c>
      <c r="M86" s="101">
        <f>'State data for spotlight'!L4</f>
        <v>-5.435055282670076E-3</v>
      </c>
      <c r="N86" s="100">
        <f>'State data for spotlight'!N4</f>
        <v>7.968076645100175E-2</v>
      </c>
      <c r="O86" s="101">
        <f>'State data for spotlight'!N4</f>
        <v>7.968076645100175E-2</v>
      </c>
      <c r="S86" s="119" t="s">
        <v>198</v>
      </c>
      <c r="T86" s="119"/>
      <c r="U86" s="116"/>
      <c r="V86" s="116">
        <v>21</v>
      </c>
      <c r="W86" s="116">
        <v>20</v>
      </c>
      <c r="X86" s="116">
        <v>25</v>
      </c>
      <c r="Y86" s="116">
        <v>19</v>
      </c>
      <c r="Z86" s="116">
        <v>26</v>
      </c>
    </row>
    <row r="87" spans="1:30" ht="15" customHeight="1" x14ac:dyDescent="0.25">
      <c r="A87" s="102" t="s">
        <v>4</v>
      </c>
      <c r="B87" s="51"/>
      <c r="C87" s="61" t="str">
        <f t="shared" si="3"/>
        <v>287</v>
      </c>
      <c r="D87" s="100">
        <f t="shared" si="4"/>
        <v>5.9040590405904148E-2</v>
      </c>
      <c r="E87" s="101">
        <f t="shared" si="5"/>
        <v>5.9040590405904148E-2</v>
      </c>
      <c r="F87" s="100">
        <f t="shared" si="6"/>
        <v>0.20588235294117641</v>
      </c>
      <c r="G87" s="101">
        <f t="shared" si="7"/>
        <v>0.20588235294117641</v>
      </c>
      <c r="H87" s="61"/>
      <c r="I87" s="61"/>
      <c r="J87" s="142" t="str">
        <f>'State data for spotlight'!J5</f>
        <v>2,078,086</v>
      </c>
      <c r="K87" s="142"/>
      <c r="L87" s="100">
        <f>'State data for spotlight'!L5</f>
        <v>-9.7722570444783718E-3</v>
      </c>
      <c r="M87" s="101">
        <f>'State data for spotlight'!L5</f>
        <v>-9.7722570444783718E-3</v>
      </c>
      <c r="N87" s="100">
        <f>'State data for spotlight'!N5</f>
        <v>6.0267974446456485E-2</v>
      </c>
      <c r="O87" s="101">
        <f>'State data for spotlight'!N5</f>
        <v>6.0267974446456485E-2</v>
      </c>
      <c r="S87" s="119" t="s">
        <v>199</v>
      </c>
      <c r="T87" s="119"/>
      <c r="U87" s="116"/>
      <c r="V87" s="116">
        <v>4</v>
      </c>
      <c r="W87" s="116">
        <v>8</v>
      </c>
      <c r="X87" s="116">
        <v>5</v>
      </c>
      <c r="Y87" s="116">
        <v>8</v>
      </c>
      <c r="Z87" s="116">
        <v>3</v>
      </c>
    </row>
    <row r="88" spans="1:30" ht="15" customHeight="1" x14ac:dyDescent="0.25">
      <c r="A88" s="102" t="s">
        <v>5</v>
      </c>
      <c r="B88" s="51"/>
      <c r="C88" s="61" t="str">
        <f t="shared" si="3"/>
        <v>252</v>
      </c>
      <c r="D88" s="100">
        <f t="shared" si="4"/>
        <v>8.1545064377682497E-2</v>
      </c>
      <c r="E88" s="101">
        <f t="shared" si="5"/>
        <v>8.1545064377682497E-2</v>
      </c>
      <c r="F88" s="100">
        <f t="shared" si="6"/>
        <v>0.29230769230769238</v>
      </c>
      <c r="G88" s="101">
        <f t="shared" si="7"/>
        <v>0.29230769230769238</v>
      </c>
      <c r="H88" s="61"/>
      <c r="I88" s="61"/>
      <c r="J88" s="142" t="str">
        <f>'State data for spotlight'!J6</f>
        <v>1,965,825</v>
      </c>
      <c r="K88" s="142"/>
      <c r="L88" s="100">
        <f>'State data for spotlight'!L6</f>
        <v>-8.0765919120229235E-4</v>
      </c>
      <c r="M88" s="101">
        <f>'State data for spotlight'!L6</f>
        <v>-8.0765919120229235E-4</v>
      </c>
      <c r="N88" s="100">
        <f>'State data for spotlight'!N6</f>
        <v>0.10099473592536312</v>
      </c>
      <c r="O88" s="101">
        <f>'State data for spotlight'!N6</f>
        <v>0.10099473592536312</v>
      </c>
      <c r="S88" s="119" t="s">
        <v>200</v>
      </c>
      <c r="T88" s="119"/>
      <c r="U88" s="116"/>
      <c r="V88" s="116">
        <v>0</v>
      </c>
      <c r="W88" s="116">
        <v>0</v>
      </c>
      <c r="X88" s="116">
        <v>0</v>
      </c>
      <c r="Y88" s="116">
        <v>4</v>
      </c>
      <c r="Z88" s="116">
        <v>6</v>
      </c>
    </row>
    <row r="89" spans="1:30" ht="15" customHeight="1" x14ac:dyDescent="0.25">
      <c r="A89" s="51" t="s">
        <v>6</v>
      </c>
      <c r="B89" s="51"/>
      <c r="C89" s="61" t="str">
        <f t="shared" si="3"/>
        <v>389</v>
      </c>
      <c r="D89" s="100">
        <f t="shared" si="4"/>
        <v>0.10198300283286121</v>
      </c>
      <c r="E89" s="101">
        <f t="shared" si="5"/>
        <v>0.10198300283286121</v>
      </c>
      <c r="F89" s="100">
        <f t="shared" si="6"/>
        <v>0.21183800623052962</v>
      </c>
      <c r="G89" s="101">
        <f t="shared" si="7"/>
        <v>0.21183800623052962</v>
      </c>
      <c r="H89" s="61"/>
      <c r="I89" s="61"/>
      <c r="J89" s="142" t="str">
        <f>'State data for spotlight'!J7</f>
        <v>2,876,116</v>
      </c>
      <c r="K89" s="142"/>
      <c r="L89" s="100">
        <f>'State data for spotlight'!L7</f>
        <v>1.3469152455414024E-2</v>
      </c>
      <c r="M89" s="101">
        <f>'State data for spotlight'!L7</f>
        <v>1.3469152455414024E-2</v>
      </c>
      <c r="N89" s="100">
        <f>'State data for spotlight'!N7</f>
        <v>8.3508134271230716E-2</v>
      </c>
      <c r="O89" s="101">
        <f>'State data for spotlight'!N7</f>
        <v>8.3508134271230716E-2</v>
      </c>
      <c r="S89" s="119" t="s">
        <v>201</v>
      </c>
      <c r="T89" s="119"/>
      <c r="U89" s="116"/>
      <c r="V89" s="116">
        <v>19</v>
      </c>
      <c r="W89" s="116">
        <v>30</v>
      </c>
      <c r="X89" s="116">
        <v>34</v>
      </c>
      <c r="Y89" s="116">
        <v>30</v>
      </c>
      <c r="Z89" s="116">
        <v>26</v>
      </c>
    </row>
    <row r="90" spans="1:30" ht="15" customHeight="1" x14ac:dyDescent="0.25">
      <c r="A90" s="51" t="s">
        <v>100</v>
      </c>
      <c r="B90" s="51"/>
      <c r="C90" s="61" t="str">
        <f t="shared" si="3"/>
        <v>$27,804</v>
      </c>
      <c r="D90" s="100">
        <f t="shared" si="4"/>
        <v>-0.14445664328305208</v>
      </c>
      <c r="E90" s="101">
        <f t="shared" si="5"/>
        <v>-0.14445664328305208</v>
      </c>
      <c r="F90" s="100">
        <f t="shared" si="6"/>
        <v>-9.0849014527366823E-2</v>
      </c>
      <c r="G90" s="101">
        <f t="shared" si="7"/>
        <v>-9.0849014527366823E-2</v>
      </c>
      <c r="H90" s="61"/>
      <c r="I90" s="61"/>
      <c r="J90" s="61"/>
      <c r="K90" s="61" t="str">
        <f>'State data for spotlight'!J8</f>
        <v>$45,226</v>
      </c>
      <c r="L90" s="100">
        <f>'State data for spotlight'!L8</f>
        <v>1.6409018426646327E-3</v>
      </c>
      <c r="M90" s="101">
        <f>'State data for spotlight'!L8</f>
        <v>1.6409018426646327E-3</v>
      </c>
      <c r="N90" s="100">
        <f>'State data for spotlight'!N8</f>
        <v>6.7653739613496189E-2</v>
      </c>
      <c r="O90" s="101">
        <f>'State data for spotlight'!N8</f>
        <v>6.7653739613496189E-2</v>
      </c>
      <c r="S90" s="119" t="s">
        <v>59</v>
      </c>
      <c r="T90" s="119"/>
      <c r="U90" s="116"/>
      <c r="V90" s="116">
        <v>51</v>
      </c>
      <c r="W90" s="116">
        <v>54</v>
      </c>
      <c r="X90" s="116">
        <v>46</v>
      </c>
      <c r="Y90" s="116">
        <v>48</v>
      </c>
      <c r="Z90" s="116">
        <v>47</v>
      </c>
    </row>
    <row r="91" spans="1:30" ht="15" customHeight="1" x14ac:dyDescent="0.25">
      <c r="A91" s="51" t="s">
        <v>7</v>
      </c>
      <c r="B91" s="51"/>
      <c r="C91" s="61" t="str">
        <f t="shared" si="3"/>
        <v>$16.2 mil</v>
      </c>
      <c r="D91" s="100">
        <f t="shared" si="4"/>
        <v>0.10339265334130721</v>
      </c>
      <c r="E91" s="101">
        <f t="shared" si="5"/>
        <v>0.10339265334130721</v>
      </c>
      <c r="F91" s="100">
        <f t="shared" si="6"/>
        <v>0.36140425764596529</v>
      </c>
      <c r="G91" s="101">
        <f t="shared" si="7"/>
        <v>0.36140425764596529</v>
      </c>
      <c r="H91" s="61"/>
      <c r="I91" s="61"/>
      <c r="J91" s="61"/>
      <c r="K91" s="61" t="str">
        <f>'State data for spotlight'!J9</f>
        <v>$174.8 bil</v>
      </c>
      <c r="L91" s="100">
        <f>'State data for spotlight'!L9</f>
        <v>4.1540468779463158E-2</v>
      </c>
      <c r="M91" s="101">
        <f>'State data for spotlight'!L9</f>
        <v>4.1540468779463158E-2</v>
      </c>
      <c r="N91" s="100">
        <f>'State data for spotlight'!N9</f>
        <v>0.18082674757676354</v>
      </c>
      <c r="O91" s="101">
        <f>'State data for spotlight'!N9</f>
        <v>0.18082674757676354</v>
      </c>
      <c r="S91" s="122" t="s">
        <v>54</v>
      </c>
      <c r="T91" s="122"/>
      <c r="U91" s="116"/>
      <c r="V91" s="116">
        <v>172</v>
      </c>
      <c r="W91" s="116">
        <v>202</v>
      </c>
      <c r="X91" s="116">
        <v>208</v>
      </c>
      <c r="Y91" s="116">
        <v>184</v>
      </c>
      <c r="Z91" s="116">
        <v>203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203</v>
      </c>
      <c r="S93" s="119" t="s">
        <v>57</v>
      </c>
      <c r="T93" s="119"/>
      <c r="U93" s="116"/>
      <c r="V93" s="116">
        <v>9</v>
      </c>
      <c r="W93" s="116">
        <v>10</v>
      </c>
      <c r="X93" s="116">
        <v>18</v>
      </c>
      <c r="Y93" s="116">
        <v>11</v>
      </c>
      <c r="Z93" s="116">
        <v>12</v>
      </c>
    </row>
    <row r="94" spans="1:30" ht="15" customHeight="1" x14ac:dyDescent="0.25">
      <c r="A94" s="60" t="s">
        <v>204</v>
      </c>
      <c r="S94" s="119" t="s">
        <v>58</v>
      </c>
      <c r="T94" s="119"/>
      <c r="U94" s="116"/>
      <c r="V94" s="116">
        <v>16</v>
      </c>
      <c r="W94" s="116">
        <v>23</v>
      </c>
      <c r="X94" s="116">
        <v>22</v>
      </c>
      <c r="Y94" s="116">
        <v>20</v>
      </c>
      <c r="Z94" s="116">
        <v>28</v>
      </c>
    </row>
    <row r="95" spans="1:30" ht="15" customHeight="1" x14ac:dyDescent="0.25">
      <c r="A95" s="138" t="s">
        <v>287</v>
      </c>
      <c r="S95" s="119" t="s">
        <v>197</v>
      </c>
      <c r="T95" s="119"/>
      <c r="U95" s="116"/>
      <c r="V95" s="116">
        <v>0</v>
      </c>
      <c r="W95" s="116">
        <v>5</v>
      </c>
      <c r="X95" s="116">
        <v>5</v>
      </c>
      <c r="Y95" s="116">
        <v>0</v>
      </c>
      <c r="Z95" s="116">
        <v>0</v>
      </c>
    </row>
    <row r="96" spans="1:30" ht="15" customHeight="1" x14ac:dyDescent="0.25">
      <c r="A96" s="19" t="s">
        <v>278</v>
      </c>
      <c r="S96" s="119" t="s">
        <v>198</v>
      </c>
      <c r="T96" s="119"/>
      <c r="U96" s="116"/>
      <c r="V96" s="116">
        <v>38</v>
      </c>
      <c r="W96" s="116">
        <v>40</v>
      </c>
      <c r="X96" s="116">
        <v>50</v>
      </c>
      <c r="Y96" s="116">
        <v>61</v>
      </c>
      <c r="Z96" s="116">
        <v>57</v>
      </c>
    </row>
    <row r="97" spans="1:32" ht="15" customHeight="1" x14ac:dyDescent="0.25">
      <c r="S97" s="119" t="s">
        <v>199</v>
      </c>
      <c r="T97" s="119"/>
      <c r="U97" s="116"/>
      <c r="V97" s="116">
        <v>39</v>
      </c>
      <c r="W97" s="116">
        <v>35</v>
      </c>
      <c r="X97" s="116">
        <v>38</v>
      </c>
      <c r="Y97" s="116">
        <v>35</v>
      </c>
      <c r="Z97" s="116">
        <v>25</v>
      </c>
    </row>
    <row r="98" spans="1:32" ht="15" customHeight="1" x14ac:dyDescent="0.25">
      <c r="S98" s="119" t="s">
        <v>200</v>
      </c>
      <c r="T98" s="119"/>
      <c r="U98" s="116"/>
      <c r="V98" s="116">
        <v>2</v>
      </c>
      <c r="W98" s="116">
        <v>10</v>
      </c>
      <c r="X98" s="116">
        <v>9</v>
      </c>
      <c r="Y98" s="116">
        <v>12</v>
      </c>
      <c r="Z98" s="116">
        <v>6</v>
      </c>
    </row>
    <row r="99" spans="1:32" ht="15" customHeight="1" x14ac:dyDescent="0.25">
      <c r="S99" s="119" t="s">
        <v>201</v>
      </c>
      <c r="T99" s="119"/>
      <c r="U99" s="116"/>
      <c r="V99" s="116">
        <v>0</v>
      </c>
      <c r="W99" s="116">
        <v>0</v>
      </c>
      <c r="X99" s="116">
        <v>0</v>
      </c>
      <c r="Y99" s="116">
        <v>0</v>
      </c>
      <c r="Z99" s="116">
        <v>0</v>
      </c>
    </row>
    <row r="100" spans="1:32" ht="15" customHeight="1" x14ac:dyDescent="0.25">
      <c r="S100" s="119" t="s">
        <v>59</v>
      </c>
      <c r="T100" s="119"/>
      <c r="U100" s="116"/>
      <c r="V100" s="116">
        <v>19</v>
      </c>
      <c r="W100" s="116">
        <v>13</v>
      </c>
      <c r="X100" s="116">
        <v>8</v>
      </c>
      <c r="Y100" s="116">
        <v>13</v>
      </c>
      <c r="Z100" s="116">
        <v>16</v>
      </c>
    </row>
    <row r="101" spans="1:32" x14ac:dyDescent="0.25">
      <c r="A101" s="20"/>
      <c r="S101" s="122" t="s">
        <v>54</v>
      </c>
      <c r="T101" s="122"/>
      <c r="U101" s="116"/>
      <c r="V101" s="116">
        <v>147</v>
      </c>
      <c r="W101" s="116">
        <v>169</v>
      </c>
      <c r="X101" s="116">
        <v>171</v>
      </c>
      <c r="Y101" s="116">
        <v>168</v>
      </c>
      <c r="Z101" s="116">
        <v>187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205</v>
      </c>
      <c r="Z103" s="110" t="s">
        <v>282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341</v>
      </c>
      <c r="W104" s="116">
        <v>374</v>
      </c>
      <c r="X104" s="116">
        <v>388</v>
      </c>
      <c r="Y104" s="116">
        <v>367</v>
      </c>
      <c r="Z104" s="116">
        <v>411</v>
      </c>
      <c r="AB104" s="113" t="str">
        <f>TEXT(Z104,"###,###")</f>
        <v>411</v>
      </c>
      <c r="AD104" s="134">
        <f>Z104/($Z$4)*100</f>
        <v>76.679104477611943</v>
      </c>
      <c r="AF104" s="113"/>
    </row>
    <row r="105" spans="1:32" x14ac:dyDescent="0.25">
      <c r="S105" s="119" t="s">
        <v>18</v>
      </c>
      <c r="T105" s="119"/>
      <c r="U105" s="116"/>
      <c r="V105" s="116">
        <v>90</v>
      </c>
      <c r="W105" s="116">
        <v>108</v>
      </c>
      <c r="X105" s="116">
        <v>114</v>
      </c>
      <c r="Y105" s="116">
        <v>130</v>
      </c>
      <c r="Z105" s="116">
        <v>117</v>
      </c>
      <c r="AB105" s="113" t="str">
        <f>TEXT(Z105,"###,###")</f>
        <v>117</v>
      </c>
      <c r="AD105" s="134">
        <f>Z105/($Z$4)*100</f>
        <v>21.828358208955223</v>
      </c>
      <c r="AF105" s="113"/>
    </row>
    <row r="106" spans="1:32" x14ac:dyDescent="0.25">
      <c r="S106" s="122" t="s">
        <v>54</v>
      </c>
      <c r="T106" s="122"/>
      <c r="U106" s="124"/>
      <c r="V106" s="124">
        <v>431</v>
      </c>
      <c r="W106" s="124">
        <v>482</v>
      </c>
      <c r="X106" s="124">
        <v>502</v>
      </c>
      <c r="Y106" s="124">
        <v>497</v>
      </c>
      <c r="Z106" s="124">
        <v>528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29</v>
      </c>
      <c r="W108" s="116">
        <v>89</v>
      </c>
      <c r="X108" s="116">
        <v>93</v>
      </c>
      <c r="Y108" s="116">
        <v>39</v>
      </c>
      <c r="Z108" s="116">
        <v>53</v>
      </c>
      <c r="AB108" s="113" t="str">
        <f>TEXT(Z108,"###,###")</f>
        <v>53</v>
      </c>
      <c r="AD108" s="134">
        <f>Z108/($Z$4)*100</f>
        <v>9.8880597014925371</v>
      </c>
      <c r="AF108" s="113"/>
    </row>
    <row r="109" spans="1:32" x14ac:dyDescent="0.25">
      <c r="S109" s="119" t="s">
        <v>21</v>
      </c>
      <c r="T109" s="119"/>
      <c r="U109" s="116"/>
      <c r="V109" s="116">
        <v>34</v>
      </c>
      <c r="W109" s="116">
        <v>55</v>
      </c>
      <c r="X109" s="116">
        <v>54</v>
      </c>
      <c r="Y109" s="116">
        <v>69</v>
      </c>
      <c r="Z109" s="116">
        <v>81</v>
      </c>
      <c r="AB109" s="113" t="str">
        <f>TEXT(Z109,"###,###")</f>
        <v>81</v>
      </c>
      <c r="AD109" s="134">
        <f>Z109/($Z$4)*100</f>
        <v>15.111940298507461</v>
      </c>
      <c r="AF109" s="113"/>
    </row>
    <row r="110" spans="1:32" x14ac:dyDescent="0.25">
      <c r="S110" s="119" t="s">
        <v>22</v>
      </c>
      <c r="T110" s="119"/>
      <c r="U110" s="116"/>
      <c r="V110" s="116">
        <v>250</v>
      </c>
      <c r="W110" s="116">
        <v>214</v>
      </c>
      <c r="X110" s="116">
        <v>249</v>
      </c>
      <c r="Y110" s="116">
        <v>264</v>
      </c>
      <c r="Z110" s="116">
        <v>284</v>
      </c>
      <c r="AB110" s="113" t="str">
        <f>TEXT(Z110,"###,###")</f>
        <v>284</v>
      </c>
      <c r="AD110" s="134">
        <f>Z110/($Z$4)*100</f>
        <v>52.985074626865668</v>
      </c>
      <c r="AF110" s="113"/>
    </row>
    <row r="111" spans="1:32" x14ac:dyDescent="0.25">
      <c r="S111" s="119" t="s">
        <v>23</v>
      </c>
      <c r="T111" s="119"/>
      <c r="U111" s="116"/>
      <c r="V111" s="116">
        <v>113</v>
      </c>
      <c r="W111" s="116">
        <v>124</v>
      </c>
      <c r="X111" s="116">
        <v>109</v>
      </c>
      <c r="Y111" s="116">
        <v>122</v>
      </c>
      <c r="Z111" s="116">
        <v>115</v>
      </c>
      <c r="AB111" s="113" t="str">
        <f>TEXT(Z111,"###,###")</f>
        <v>115</v>
      </c>
      <c r="AD111" s="134">
        <f>Z111/($Z$4)*100</f>
        <v>21.455223880597014</v>
      </c>
      <c r="AF111" s="113"/>
    </row>
    <row r="112" spans="1:32" x14ac:dyDescent="0.25">
      <c r="S112" s="122" t="s">
        <v>54</v>
      </c>
      <c r="T112" s="122"/>
      <c r="U112" s="116"/>
      <c r="V112" s="116">
        <v>432</v>
      </c>
      <c r="W112" s="116">
        <v>511</v>
      </c>
      <c r="X112" s="116">
        <v>519</v>
      </c>
      <c r="Y112" s="116">
        <v>503</v>
      </c>
      <c r="Z112" s="116">
        <v>536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40.1</v>
      </c>
      <c r="W118" s="135">
        <v>38.19</v>
      </c>
      <c r="X118" s="135">
        <v>39.119999999999997</v>
      </c>
      <c r="Y118" s="135">
        <v>39.15</v>
      </c>
      <c r="Z118" s="135">
        <v>39.659999999999997</v>
      </c>
      <c r="AB118" s="113" t="str">
        <f>TEXT(Z118,"##.0")</f>
        <v>39.7</v>
      </c>
    </row>
    <row r="120" spans="19:32" x14ac:dyDescent="0.25">
      <c r="S120" s="105" t="s">
        <v>102</v>
      </c>
      <c r="T120" s="116"/>
      <c r="U120" s="116"/>
      <c r="V120" s="116">
        <v>313</v>
      </c>
      <c r="W120" s="116">
        <v>357</v>
      </c>
      <c r="X120" s="116">
        <v>360</v>
      </c>
      <c r="Y120" s="116">
        <v>347</v>
      </c>
      <c r="Z120" s="116">
        <v>375</v>
      </c>
      <c r="AB120" s="113" t="str">
        <f>TEXT(Z120,"###,###")</f>
        <v>375</v>
      </c>
    </row>
    <row r="121" spans="19:32" x14ac:dyDescent="0.25">
      <c r="S121" s="105" t="s">
        <v>103</v>
      </c>
      <c r="T121" s="116"/>
      <c r="U121" s="116"/>
      <c r="V121" s="116">
        <v>7</v>
      </c>
      <c r="W121" s="116">
        <v>4</v>
      </c>
      <c r="X121" s="116">
        <v>11</v>
      </c>
      <c r="Y121" s="116">
        <v>4</v>
      </c>
      <c r="Z121" s="116">
        <v>5</v>
      </c>
      <c r="AB121" s="113" t="str">
        <f>TEXT(Z121,"###,###")</f>
        <v>5</v>
      </c>
    </row>
    <row r="122" spans="19:32" x14ac:dyDescent="0.25">
      <c r="S122" s="105" t="s">
        <v>104</v>
      </c>
      <c r="T122" s="116"/>
      <c r="U122" s="116"/>
      <c r="V122" s="116">
        <v>4</v>
      </c>
      <c r="W122" s="116">
        <v>7</v>
      </c>
      <c r="X122" s="116">
        <v>6</v>
      </c>
      <c r="Y122" s="116">
        <v>7</v>
      </c>
      <c r="Z122" s="116">
        <v>9</v>
      </c>
      <c r="AB122" s="113" t="str">
        <f>TEXT(Z122,"###,###")</f>
        <v>9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317</v>
      </c>
      <c r="W124" s="116">
        <v>364</v>
      </c>
      <c r="X124" s="116">
        <v>366</v>
      </c>
      <c r="Y124" s="116">
        <v>354</v>
      </c>
      <c r="Z124" s="116">
        <v>384</v>
      </c>
      <c r="AB124" s="113" t="str">
        <f>TEXT(Z124,"###,###")</f>
        <v>384</v>
      </c>
      <c r="AD124" s="131">
        <f>Z124/$Z$7*100</f>
        <v>98.714652956298195</v>
      </c>
    </row>
    <row r="125" spans="19:32" x14ac:dyDescent="0.25">
      <c r="S125" s="105" t="s">
        <v>106</v>
      </c>
      <c r="T125" s="116"/>
      <c r="U125" s="116"/>
      <c r="V125" s="116">
        <v>11</v>
      </c>
      <c r="W125" s="116">
        <v>11</v>
      </c>
      <c r="X125" s="116">
        <v>17</v>
      </c>
      <c r="Y125" s="116">
        <v>11</v>
      </c>
      <c r="Z125" s="116">
        <v>14</v>
      </c>
      <c r="AB125" s="113" t="str">
        <f>TEXT(Z125,"###,###")</f>
        <v>14</v>
      </c>
      <c r="AD125" s="131">
        <f>Z125/$Z$7*100</f>
        <v>3.5989717223650386</v>
      </c>
    </row>
    <row r="127" spans="19:32" x14ac:dyDescent="0.25">
      <c r="S127" s="105" t="s">
        <v>107</v>
      </c>
      <c r="T127" s="116"/>
      <c r="U127" s="116"/>
      <c r="V127" s="116">
        <v>175</v>
      </c>
      <c r="W127" s="116">
        <v>202</v>
      </c>
      <c r="X127" s="116">
        <v>204</v>
      </c>
      <c r="Y127" s="116">
        <v>185</v>
      </c>
      <c r="Z127" s="116">
        <v>201</v>
      </c>
      <c r="AB127" s="113" t="str">
        <f>TEXT(Z127,"###,###")</f>
        <v>201</v>
      </c>
      <c r="AD127" s="131">
        <f>Z127/$Z$7*100</f>
        <v>51.670951156812336</v>
      </c>
    </row>
    <row r="128" spans="19:32" x14ac:dyDescent="0.25">
      <c r="S128" s="105" t="s">
        <v>108</v>
      </c>
      <c r="T128" s="116"/>
      <c r="U128" s="116"/>
      <c r="V128" s="116">
        <v>142</v>
      </c>
      <c r="W128" s="116">
        <v>169</v>
      </c>
      <c r="X128" s="116">
        <v>173</v>
      </c>
      <c r="Y128" s="116">
        <v>172</v>
      </c>
      <c r="Z128" s="116">
        <v>185</v>
      </c>
      <c r="AB128" s="113" t="str">
        <f>TEXT(Z128,"###,###")</f>
        <v>185</v>
      </c>
      <c r="AD128" s="131">
        <f>Z128/$Z$7*100</f>
        <v>47.55784061696658</v>
      </c>
    </row>
    <row r="130" spans="19:20" x14ac:dyDescent="0.25">
      <c r="S130" s="105" t="s">
        <v>283</v>
      </c>
      <c r="T130" s="131">
        <v>96.401028277634964</v>
      </c>
    </row>
    <row r="131" spans="19:20" x14ac:dyDescent="0.25">
      <c r="S131" s="105" t="s">
        <v>284</v>
      </c>
      <c r="T131" s="131">
        <v>1.2853470437017995</v>
      </c>
    </row>
    <row r="132" spans="19:20" x14ac:dyDescent="0.25">
      <c r="S132" s="105" t="s">
        <v>285</v>
      </c>
      <c r="T132" s="131">
        <v>2.3136246786632388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DE07D375-B0CB-4C5F-9A03-ABEBE9B0B76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E819E51B-FD25-4C16-832F-9A0D7C4A3DF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BCF321CB-F539-4635-A46C-708BDD0E7F4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9DFBBBC9-70E5-433A-98BD-7C309056F8D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D197DA-8396-4670-A5E4-D6481025329B}">
  <sheetPr codeName="Sheet98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145</v>
      </c>
      <c r="T1" s="103"/>
      <c r="U1" s="103"/>
      <c r="V1" s="103"/>
      <c r="W1" s="103"/>
      <c r="X1" s="103"/>
      <c r="Y1" s="104" t="s">
        <v>236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205</v>
      </c>
      <c r="Z2" s="107" t="s">
        <v>282</v>
      </c>
      <c r="AB2" s="143" t="str">
        <f>$Z$2</f>
        <v>2019-20</v>
      </c>
      <c r="AC2" s="143"/>
      <c r="AD2" s="143"/>
      <c r="AE2" s="143"/>
      <c r="AF2" s="143"/>
    </row>
    <row r="3" spans="1:32" ht="15" customHeight="1" x14ac:dyDescent="0.25">
      <c r="A3" s="64" t="s">
        <v>281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145</v>
      </c>
      <c r="Y3" s="109" t="s">
        <v>236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9.34 Ipswich, Queensland,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140773</v>
      </c>
      <c r="W4" s="112">
        <v>149790</v>
      </c>
      <c r="X4" s="112">
        <v>157007</v>
      </c>
      <c r="Y4" s="112">
        <v>163928</v>
      </c>
      <c r="Z4" s="112">
        <v>164927</v>
      </c>
      <c r="AB4" s="113" t="str">
        <f>TEXT(Z4,"###,###")</f>
        <v>164,927</v>
      </c>
      <c r="AD4" s="114">
        <f>Z4/Y4-1</f>
        <v>6.0941388902444604E-3</v>
      </c>
      <c r="AF4" s="114">
        <f>Z4/V4-1</f>
        <v>0.17158119809906736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76302</v>
      </c>
      <c r="W5" s="112">
        <v>81079</v>
      </c>
      <c r="X5" s="112">
        <v>85064</v>
      </c>
      <c r="Y5" s="112">
        <v>87512</v>
      </c>
      <c r="Z5" s="112">
        <v>87631</v>
      </c>
      <c r="AB5" s="113" t="str">
        <f>TEXT(Z5,"###,###")</f>
        <v>87,631</v>
      </c>
      <c r="AD5" s="114">
        <f t="shared" ref="AD5:AD9" si="0">Z5/Y5-1</f>
        <v>1.3598135112897758E-3</v>
      </c>
      <c r="AF5" s="114">
        <f t="shared" ref="AF5:AF9" si="1">Z5/V5-1</f>
        <v>0.14847579355718077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64471</v>
      </c>
      <c r="W6" s="112">
        <v>68711</v>
      </c>
      <c r="X6" s="112">
        <v>71943</v>
      </c>
      <c r="Y6" s="112">
        <v>76417</v>
      </c>
      <c r="Z6" s="112">
        <v>77296</v>
      </c>
      <c r="AB6" s="113" t="str">
        <f>TEXT(Z6,"###,###")</f>
        <v>77,296</v>
      </c>
      <c r="AD6" s="114">
        <f t="shared" si="0"/>
        <v>1.1502676106102117E-2</v>
      </c>
      <c r="AF6" s="114">
        <f t="shared" si="1"/>
        <v>0.19892664919110925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101139</v>
      </c>
      <c r="W7" s="112">
        <v>106485</v>
      </c>
      <c r="X7" s="112">
        <v>111437</v>
      </c>
      <c r="Y7" s="112">
        <v>116074</v>
      </c>
      <c r="Z7" s="112">
        <v>119517</v>
      </c>
      <c r="AB7" s="113" t="str">
        <f>TEXT(Z7,"###,###")</f>
        <v>119,517</v>
      </c>
      <c r="AD7" s="114">
        <f t="shared" si="0"/>
        <v>2.9662112100901084E-2</v>
      </c>
      <c r="AF7" s="114">
        <f t="shared" si="1"/>
        <v>0.18171031946133542</v>
      </c>
    </row>
    <row r="8" spans="1:32" ht="17.25" customHeight="1" x14ac:dyDescent="0.25">
      <c r="A8" s="68" t="s">
        <v>13</v>
      </c>
      <c r="B8" s="69"/>
      <c r="C8" s="31"/>
      <c r="D8" s="70" t="str">
        <f>AB4</f>
        <v>164,927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119,517</v>
      </c>
      <c r="P8" s="71"/>
      <c r="S8" s="111" t="s">
        <v>86</v>
      </c>
      <c r="T8" s="112"/>
      <c r="U8" s="112"/>
      <c r="V8" s="112">
        <v>45051.27</v>
      </c>
      <c r="W8" s="112">
        <v>45475.5</v>
      </c>
      <c r="X8" s="112">
        <v>46732</v>
      </c>
      <c r="Y8" s="112">
        <v>48094.06</v>
      </c>
      <c r="Z8" s="112">
        <v>48189.47</v>
      </c>
      <c r="AB8" s="113" t="str">
        <f>TEXT(Z8,"$###,###")</f>
        <v>$48,189</v>
      </c>
      <c r="AD8" s="114">
        <f t="shared" si="0"/>
        <v>1.983820871018338E-3</v>
      </c>
      <c r="AF8" s="114">
        <f t="shared" si="1"/>
        <v>6.9658413625187654E-2</v>
      </c>
    </row>
    <row r="9" spans="1:32" x14ac:dyDescent="0.25">
      <c r="A9" s="32" t="s">
        <v>15</v>
      </c>
      <c r="B9" s="75"/>
      <c r="C9" s="76"/>
      <c r="D9" s="77">
        <f>AD104</f>
        <v>74.147350039714539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52.301346251997629</v>
      </c>
      <c r="P9" s="78" t="s">
        <v>87</v>
      </c>
      <c r="S9" s="111" t="s">
        <v>7</v>
      </c>
      <c r="T9" s="112"/>
      <c r="U9" s="112"/>
      <c r="V9" s="112">
        <v>5304795185</v>
      </c>
      <c r="W9" s="112">
        <v>5656867241</v>
      </c>
      <c r="X9" s="112">
        <v>6118817283</v>
      </c>
      <c r="Y9" s="112">
        <v>6565630459</v>
      </c>
      <c r="Z9" s="112">
        <v>6951285940</v>
      </c>
      <c r="AB9" s="113" t="str">
        <f>TEXT(Z9/1000000,"$#,###.0")&amp;" mil"</f>
        <v>$6,951.3 mil</v>
      </c>
      <c r="AD9" s="114">
        <f t="shared" si="0"/>
        <v>5.8738529895686398E-2</v>
      </c>
      <c r="AF9" s="114">
        <f t="shared" si="1"/>
        <v>0.31037781810232135</v>
      </c>
    </row>
    <row r="10" spans="1:32" x14ac:dyDescent="0.25">
      <c r="A10" s="32" t="s">
        <v>18</v>
      </c>
      <c r="B10" s="75"/>
      <c r="C10" s="76"/>
      <c r="D10" s="77">
        <f>AD105</f>
        <v>20.454504113941319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47.700327150112535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89.811491252290466</v>
      </c>
      <c r="P11" s="78" t="s">
        <v>87</v>
      </c>
      <c r="S11" s="111" t="s">
        <v>30</v>
      </c>
      <c r="T11" s="116"/>
      <c r="U11" s="116"/>
      <c r="V11" s="116">
        <v>130754</v>
      </c>
      <c r="W11" s="116">
        <v>139207</v>
      </c>
      <c r="X11" s="116">
        <v>145957</v>
      </c>
      <c r="Y11" s="116">
        <v>152343</v>
      </c>
      <c r="Z11" s="116">
        <v>152744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4.4345155919241614</v>
      </c>
      <c r="P12" s="78" t="s">
        <v>87</v>
      </c>
      <c r="S12" s="111" t="s">
        <v>31</v>
      </c>
      <c r="T12" s="116"/>
      <c r="U12" s="116"/>
      <c r="V12" s="116">
        <v>10019</v>
      </c>
      <c r="W12" s="116">
        <v>10583</v>
      </c>
      <c r="X12" s="116">
        <v>11050</v>
      </c>
      <c r="Y12" s="116">
        <v>11588</v>
      </c>
      <c r="Z12" s="116">
        <v>12178</v>
      </c>
    </row>
    <row r="13" spans="1:32" ht="15" customHeight="1" x14ac:dyDescent="0.25">
      <c r="A13" s="32" t="s">
        <v>20</v>
      </c>
      <c r="B13" s="76"/>
      <c r="C13" s="76"/>
      <c r="D13" s="77">
        <f>AD108</f>
        <v>11.109157384782359</v>
      </c>
      <c r="E13" s="78" t="s">
        <v>87</v>
      </c>
      <c r="F13" s="26"/>
      <c r="G13" s="144" t="s">
        <v>286</v>
      </c>
      <c r="H13" s="145"/>
      <c r="I13" s="145"/>
      <c r="J13" s="145"/>
      <c r="K13" s="145"/>
      <c r="L13" s="145"/>
      <c r="M13" s="85"/>
      <c r="N13" s="76"/>
      <c r="O13" s="77">
        <f>T132</f>
        <v>5.75733996000569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11.304395277910833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39.0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21.446458129960526</v>
      </c>
      <c r="E15" s="78" t="s">
        <v>87</v>
      </c>
      <c r="F15" s="26"/>
      <c r="G15" s="35" t="s">
        <v>279</v>
      </c>
      <c r="H15" s="76"/>
      <c r="I15" s="76"/>
      <c r="J15" s="76"/>
      <c r="K15" s="86"/>
      <c r="L15" s="76"/>
      <c r="M15" s="76"/>
      <c r="N15" s="76"/>
      <c r="O15" s="77">
        <f>AB38</f>
        <v>15.770318435099814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1202</v>
      </c>
      <c r="Z15" s="116">
        <v>1166</v>
      </c>
      <c r="AB15" s="121">
        <f t="shared" ref="AB15:AB34" si="2">IF(Z15="np",0,Z15/$Z$34)</f>
        <v>7.0699659841259258E-3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50.438072601817773</v>
      </c>
      <c r="E16" s="89" t="s">
        <v>87</v>
      </c>
      <c r="F16" s="26"/>
      <c r="G16" s="90" t="s">
        <v>280</v>
      </c>
      <c r="H16" s="37"/>
      <c r="I16" s="37"/>
      <c r="J16" s="37"/>
      <c r="K16" s="38"/>
      <c r="L16" s="37"/>
      <c r="M16" s="37"/>
      <c r="N16" s="37"/>
      <c r="O16" s="88">
        <f>AB37</f>
        <v>84.229681564900176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998</v>
      </c>
      <c r="Z16" s="116">
        <v>1047</v>
      </c>
      <c r="AB16" s="121">
        <f t="shared" si="2"/>
        <v>6.348417140119935E-3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14697</v>
      </c>
      <c r="Z17" s="116">
        <v>14172</v>
      </c>
      <c r="AB17" s="121">
        <f t="shared" si="2"/>
        <v>8.5931010229015961E-2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1494</v>
      </c>
      <c r="Z18" s="116">
        <v>1483</v>
      </c>
      <c r="AB18" s="121">
        <f t="shared" si="2"/>
        <v>8.9920750895872616E-3</v>
      </c>
    </row>
    <row r="19" spans="1:28" x14ac:dyDescent="0.25">
      <c r="A19" s="67" t="str">
        <f>$S$1&amp;" ("&amp;$V$2&amp;" to "&amp;$Z$2&amp;")"</f>
        <v>Ipswich (2015-16 to 2019-20)</v>
      </c>
      <c r="B19" s="67"/>
      <c r="C19" s="67"/>
      <c r="D19" s="67"/>
      <c r="E19" s="67"/>
      <c r="F19" s="67"/>
      <c r="G19" s="67" t="str">
        <f>$S$1&amp;" ("&amp;$V$2&amp;" to "&amp;$Z$2&amp;")"</f>
        <v>Ipswich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11814</v>
      </c>
      <c r="Z19" s="116">
        <v>11409</v>
      </c>
      <c r="AB19" s="121">
        <f t="shared" si="2"/>
        <v>6.9177737489616364E-2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6542</v>
      </c>
      <c r="Z20" s="116">
        <v>6602</v>
      </c>
      <c r="AB20" s="121">
        <f t="shared" si="2"/>
        <v>4.0030802253172695E-2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15171</v>
      </c>
      <c r="Z21" s="116">
        <v>14964</v>
      </c>
      <c r="AB21" s="121">
        <f t="shared" si="2"/>
        <v>9.0733251274837348E-2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9627</v>
      </c>
      <c r="Z22" s="116">
        <v>9809</v>
      </c>
      <c r="AB22" s="121">
        <f t="shared" si="2"/>
        <v>5.9476240427350946E-2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7863</v>
      </c>
      <c r="Z23" s="116">
        <v>8711</v>
      </c>
      <c r="AB23" s="121">
        <f t="shared" si="2"/>
        <v>5.2818588068371301E-2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1221</v>
      </c>
      <c r="Z24" s="116">
        <v>1125</v>
      </c>
      <c r="AB24" s="121">
        <f t="shared" si="2"/>
        <v>6.8213651219053741E-3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5477</v>
      </c>
      <c r="Z25" s="116">
        <v>5672</v>
      </c>
      <c r="AB25" s="121">
        <f t="shared" si="2"/>
        <v>3.4391807085730919E-2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2992</v>
      </c>
      <c r="Z26" s="116">
        <v>2859</v>
      </c>
      <c r="AB26" s="121">
        <f t="shared" si="2"/>
        <v>1.7335362563135524E-2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8301</v>
      </c>
      <c r="Z27" s="116">
        <v>8429</v>
      </c>
      <c r="AB27" s="121">
        <f t="shared" si="2"/>
        <v>5.1108699211147017E-2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19402</v>
      </c>
      <c r="Z28" s="116">
        <v>19141</v>
      </c>
      <c r="AB28" s="121">
        <f t="shared" si="2"/>
        <v>0.11606022204301401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11717</v>
      </c>
      <c r="Z29" s="116">
        <v>11956</v>
      </c>
      <c r="AB29" s="121">
        <f t="shared" si="2"/>
        <v>7.2494436797778353E-2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11227</v>
      </c>
      <c r="Z30" s="116">
        <v>11516</v>
      </c>
      <c r="AB30" s="121">
        <f t="shared" si="2"/>
        <v>6.982652510565536E-2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20824</v>
      </c>
      <c r="Z31" s="116">
        <v>21425</v>
      </c>
      <c r="AB31" s="121">
        <f t="shared" si="2"/>
        <v>0.1299091090993979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2181</v>
      </c>
      <c r="Z32" s="116">
        <v>2260</v>
      </c>
      <c r="AB32" s="121">
        <f t="shared" si="2"/>
        <v>1.3703364600449908E-2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6602</v>
      </c>
      <c r="Z33" s="116">
        <v>6913</v>
      </c>
      <c r="AB33" s="121">
        <f t="shared" si="2"/>
        <v>4.1916530744650536E-2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163927</v>
      </c>
      <c r="Z34" s="124">
        <v>164923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100673</v>
      </c>
      <c r="AB37" s="136">
        <f>Z37/Z40*100</f>
        <v>84.229681564900176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18849</v>
      </c>
      <c r="AB38" s="136">
        <f>Z38/Z40*100</f>
        <v>15.770318435099814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119522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59</v>
      </c>
      <c r="W44" s="116">
        <v>57</v>
      </c>
      <c r="X44" s="116">
        <v>84</v>
      </c>
      <c r="Y44" s="116">
        <v>98</v>
      </c>
      <c r="Z44" s="116">
        <v>80</v>
      </c>
    </row>
    <row r="45" spans="19:32" x14ac:dyDescent="0.25">
      <c r="S45" s="119" t="s">
        <v>38</v>
      </c>
      <c r="T45" s="119"/>
      <c r="U45" s="116"/>
      <c r="V45" s="116">
        <v>1595</v>
      </c>
      <c r="W45" s="116">
        <v>1753</v>
      </c>
      <c r="X45" s="116">
        <v>1830</v>
      </c>
      <c r="Y45" s="116">
        <v>1736</v>
      </c>
      <c r="Z45" s="116">
        <v>1536</v>
      </c>
    </row>
    <row r="46" spans="19:32" x14ac:dyDescent="0.25">
      <c r="S46" s="119" t="s">
        <v>39</v>
      </c>
      <c r="T46" s="119"/>
      <c r="U46" s="116"/>
      <c r="V46" s="116">
        <v>5057</v>
      </c>
      <c r="W46" s="116">
        <v>5140</v>
      </c>
      <c r="X46" s="116">
        <v>5658</v>
      </c>
      <c r="Y46" s="116">
        <v>5728</v>
      </c>
      <c r="Z46" s="116">
        <v>5272</v>
      </c>
    </row>
    <row r="47" spans="19:32" x14ac:dyDescent="0.25">
      <c r="S47" s="119" t="s">
        <v>40</v>
      </c>
      <c r="T47" s="119"/>
      <c r="U47" s="116"/>
      <c r="V47" s="116">
        <v>8008</v>
      </c>
      <c r="W47" s="116">
        <v>8242</v>
      </c>
      <c r="X47" s="116">
        <v>8873</v>
      </c>
      <c r="Y47" s="116">
        <v>8773</v>
      </c>
      <c r="Z47" s="116">
        <v>8483</v>
      </c>
    </row>
    <row r="48" spans="19:32" x14ac:dyDescent="0.25">
      <c r="S48" s="119" t="s">
        <v>41</v>
      </c>
      <c r="T48" s="119"/>
      <c r="U48" s="116"/>
      <c r="V48" s="116">
        <v>10756</v>
      </c>
      <c r="W48" s="116">
        <v>11285</v>
      </c>
      <c r="X48" s="116">
        <v>11721</v>
      </c>
      <c r="Y48" s="116">
        <v>11873</v>
      </c>
      <c r="Z48" s="116">
        <v>11597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10205</v>
      </c>
      <c r="W49" s="116">
        <v>10954</v>
      </c>
      <c r="X49" s="116">
        <v>11163</v>
      </c>
      <c r="Y49" s="116">
        <v>11726</v>
      </c>
      <c r="Z49" s="116">
        <v>12032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Ipswich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8703</v>
      </c>
      <c r="W50" s="116">
        <v>9484</v>
      </c>
      <c r="X50" s="116">
        <v>9961</v>
      </c>
      <c r="Y50" s="116">
        <v>10861</v>
      </c>
      <c r="Z50" s="116">
        <v>11141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7891</v>
      </c>
      <c r="W51" s="116">
        <v>8435</v>
      </c>
      <c r="X51" s="116">
        <v>8752</v>
      </c>
      <c r="Y51" s="116">
        <v>8876</v>
      </c>
      <c r="Z51" s="116">
        <v>9054</v>
      </c>
    </row>
    <row r="52" spans="1:26" ht="15" customHeight="1" x14ac:dyDescent="0.25">
      <c r="S52" s="119" t="s">
        <v>45</v>
      </c>
      <c r="T52" s="119"/>
      <c r="U52" s="116"/>
      <c r="V52" s="116">
        <v>7387</v>
      </c>
      <c r="W52" s="116">
        <v>7925</v>
      </c>
      <c r="X52" s="116">
        <v>8191</v>
      </c>
      <c r="Y52" s="116">
        <v>8333</v>
      </c>
      <c r="Z52" s="116">
        <v>8256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6284</v>
      </c>
      <c r="W53" s="116">
        <v>6755</v>
      </c>
      <c r="X53" s="116">
        <v>6985</v>
      </c>
      <c r="Y53" s="116">
        <v>7099</v>
      </c>
      <c r="Z53" s="116">
        <v>7081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4988</v>
      </c>
      <c r="W54" s="116">
        <v>5305</v>
      </c>
      <c r="X54" s="116">
        <v>5634</v>
      </c>
      <c r="Y54" s="116">
        <v>5931</v>
      </c>
      <c r="Z54" s="116">
        <v>6239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3255</v>
      </c>
      <c r="W55" s="116">
        <v>3485</v>
      </c>
      <c r="X55" s="116">
        <v>3699</v>
      </c>
      <c r="Y55" s="116">
        <v>3956</v>
      </c>
      <c r="Z55" s="116">
        <v>4125</v>
      </c>
    </row>
    <row r="56" spans="1:26" ht="15" customHeight="1" x14ac:dyDescent="0.25">
      <c r="S56" s="119" t="s">
        <v>49</v>
      </c>
      <c r="T56" s="119"/>
      <c r="U56" s="116"/>
      <c r="V56" s="116">
        <v>1386</v>
      </c>
      <c r="W56" s="116">
        <v>1467</v>
      </c>
      <c r="X56" s="116">
        <v>1583</v>
      </c>
      <c r="Y56" s="116">
        <v>1622</v>
      </c>
      <c r="Z56" s="116">
        <v>1772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430</v>
      </c>
      <c r="W57" s="116">
        <v>496</v>
      </c>
      <c r="X57" s="116">
        <v>528</v>
      </c>
      <c r="Y57" s="116">
        <v>563</v>
      </c>
      <c r="Z57" s="116">
        <v>626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162</v>
      </c>
      <c r="W58" s="116">
        <v>176</v>
      </c>
      <c r="X58" s="116">
        <v>172</v>
      </c>
      <c r="Y58" s="116">
        <v>188</v>
      </c>
      <c r="Z58" s="116">
        <v>200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74</v>
      </c>
      <c r="W59" s="116">
        <v>84</v>
      </c>
      <c r="X59" s="116">
        <v>115</v>
      </c>
      <c r="Y59" s="116">
        <v>89</v>
      </c>
      <c r="Z59" s="116">
        <v>88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41</v>
      </c>
      <c r="W60" s="116">
        <v>36</v>
      </c>
      <c r="X60" s="116">
        <v>45</v>
      </c>
      <c r="Y60" s="116">
        <v>43</v>
      </c>
      <c r="Z60" s="116">
        <v>52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76302</v>
      </c>
      <c r="W61" s="116">
        <v>81079</v>
      </c>
      <c r="X61" s="116">
        <v>85064</v>
      </c>
      <c r="Y61" s="116">
        <v>87512</v>
      </c>
      <c r="Z61" s="116">
        <v>87628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107</v>
      </c>
      <c r="W63" s="116">
        <v>102</v>
      </c>
      <c r="X63" s="116">
        <v>134</v>
      </c>
      <c r="Y63" s="116">
        <v>157</v>
      </c>
      <c r="Z63" s="116">
        <v>113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2109</v>
      </c>
      <c r="W64" s="116">
        <v>2242</v>
      </c>
      <c r="X64" s="116">
        <v>2369</v>
      </c>
      <c r="Y64" s="116">
        <v>2351</v>
      </c>
      <c r="Z64" s="116">
        <v>2120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Ipswich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4717</v>
      </c>
      <c r="W65" s="116">
        <v>5037</v>
      </c>
      <c r="X65" s="116">
        <v>5360</v>
      </c>
      <c r="Y65" s="116">
        <v>5451</v>
      </c>
      <c r="Z65" s="116">
        <v>5269</v>
      </c>
    </row>
    <row r="66" spans="1:26" x14ac:dyDescent="0.25">
      <c r="S66" s="119" t="s">
        <v>40</v>
      </c>
      <c r="T66" s="119"/>
      <c r="U66" s="116"/>
      <c r="V66" s="116">
        <v>6849</v>
      </c>
      <c r="W66" s="116">
        <v>7263</v>
      </c>
      <c r="X66" s="116">
        <v>7405</v>
      </c>
      <c r="Y66" s="116">
        <v>7609</v>
      </c>
      <c r="Z66" s="116">
        <v>7604</v>
      </c>
    </row>
    <row r="67" spans="1:26" x14ac:dyDescent="0.25">
      <c r="S67" s="119" t="s">
        <v>41</v>
      </c>
      <c r="T67" s="119"/>
      <c r="U67" s="116"/>
      <c r="V67" s="116">
        <v>8370</v>
      </c>
      <c r="W67" s="116">
        <v>8955</v>
      </c>
      <c r="X67" s="116">
        <v>9489</v>
      </c>
      <c r="Y67" s="116">
        <v>10193</v>
      </c>
      <c r="Z67" s="116">
        <v>10147</v>
      </c>
    </row>
    <row r="68" spans="1:26" x14ac:dyDescent="0.25">
      <c r="S68" s="119" t="s">
        <v>42</v>
      </c>
      <c r="T68" s="119"/>
      <c r="U68" s="116"/>
      <c r="V68" s="116">
        <v>8003</v>
      </c>
      <c r="W68" s="116">
        <v>8636</v>
      </c>
      <c r="X68" s="116">
        <v>8870</v>
      </c>
      <c r="Y68" s="116">
        <v>9606</v>
      </c>
      <c r="Z68" s="116">
        <v>9949</v>
      </c>
    </row>
    <row r="69" spans="1:26" x14ac:dyDescent="0.25">
      <c r="S69" s="119" t="s">
        <v>43</v>
      </c>
      <c r="T69" s="119"/>
      <c r="U69" s="116"/>
      <c r="V69" s="116">
        <v>6780</v>
      </c>
      <c r="W69" s="116">
        <v>7435</v>
      </c>
      <c r="X69" s="116">
        <v>7824</v>
      </c>
      <c r="Y69" s="116">
        <v>8898</v>
      </c>
      <c r="Z69" s="116">
        <v>9351</v>
      </c>
    </row>
    <row r="70" spans="1:26" x14ac:dyDescent="0.25">
      <c r="S70" s="119" t="s">
        <v>44</v>
      </c>
      <c r="T70" s="119"/>
      <c r="U70" s="116"/>
      <c r="V70" s="116">
        <v>6911</v>
      </c>
      <c r="W70" s="116">
        <v>7090</v>
      </c>
      <c r="X70" s="116">
        <v>7256</v>
      </c>
      <c r="Y70" s="116">
        <v>7544</v>
      </c>
      <c r="Z70" s="116">
        <v>7699</v>
      </c>
    </row>
    <row r="71" spans="1:26" x14ac:dyDescent="0.25">
      <c r="S71" s="119" t="s">
        <v>45</v>
      </c>
      <c r="T71" s="119"/>
      <c r="U71" s="116"/>
      <c r="V71" s="116">
        <v>6500</v>
      </c>
      <c r="W71" s="116">
        <v>6811</v>
      </c>
      <c r="X71" s="116">
        <v>7224</v>
      </c>
      <c r="Y71" s="116">
        <v>7514</v>
      </c>
      <c r="Z71" s="116">
        <v>7546</v>
      </c>
    </row>
    <row r="72" spans="1:26" x14ac:dyDescent="0.25">
      <c r="S72" s="119" t="s">
        <v>46</v>
      </c>
      <c r="T72" s="119"/>
      <c r="U72" s="116"/>
      <c r="V72" s="116">
        <v>5759</v>
      </c>
      <c r="W72" s="116">
        <v>6014</v>
      </c>
      <c r="X72" s="116">
        <v>6208</v>
      </c>
      <c r="Y72" s="116">
        <v>6532</v>
      </c>
      <c r="Z72" s="116">
        <v>6538</v>
      </c>
    </row>
    <row r="73" spans="1:26" x14ac:dyDescent="0.25">
      <c r="S73" s="119" t="s">
        <v>47</v>
      </c>
      <c r="T73" s="119"/>
      <c r="U73" s="116"/>
      <c r="V73" s="116">
        <v>4278</v>
      </c>
      <c r="W73" s="116">
        <v>4732</v>
      </c>
      <c r="X73" s="116">
        <v>5003</v>
      </c>
      <c r="Y73" s="116">
        <v>5387</v>
      </c>
      <c r="Z73" s="116">
        <v>5490</v>
      </c>
    </row>
    <row r="74" spans="1:26" x14ac:dyDescent="0.25">
      <c r="S74" s="119" t="s">
        <v>48</v>
      </c>
      <c r="T74" s="119"/>
      <c r="U74" s="116"/>
      <c r="V74" s="116">
        <v>2549</v>
      </c>
      <c r="W74" s="116">
        <v>2728</v>
      </c>
      <c r="X74" s="116">
        <v>2965</v>
      </c>
      <c r="Y74" s="116">
        <v>3250</v>
      </c>
      <c r="Z74" s="116">
        <v>3397</v>
      </c>
    </row>
    <row r="75" spans="1:26" x14ac:dyDescent="0.25">
      <c r="S75" s="119" t="s">
        <v>49</v>
      </c>
      <c r="T75" s="119"/>
      <c r="U75" s="116"/>
      <c r="V75" s="116">
        <v>990</v>
      </c>
      <c r="W75" s="116">
        <v>1089</v>
      </c>
      <c r="X75" s="116">
        <v>1172</v>
      </c>
      <c r="Y75" s="116">
        <v>1276</v>
      </c>
      <c r="Z75" s="116">
        <v>1350</v>
      </c>
    </row>
    <row r="76" spans="1:26" x14ac:dyDescent="0.25">
      <c r="S76" s="119" t="s">
        <v>50</v>
      </c>
      <c r="T76" s="119"/>
      <c r="U76" s="116"/>
      <c r="V76" s="116">
        <v>243</v>
      </c>
      <c r="W76" s="116">
        <v>294</v>
      </c>
      <c r="X76" s="116">
        <v>319</v>
      </c>
      <c r="Y76" s="116">
        <v>357</v>
      </c>
      <c r="Z76" s="116">
        <v>397</v>
      </c>
    </row>
    <row r="77" spans="1:26" x14ac:dyDescent="0.25">
      <c r="S77" s="119" t="s">
        <v>51</v>
      </c>
      <c r="T77" s="119"/>
      <c r="U77" s="116"/>
      <c r="V77" s="116">
        <v>145</v>
      </c>
      <c r="W77" s="116">
        <v>137</v>
      </c>
      <c r="X77" s="116">
        <v>152</v>
      </c>
      <c r="Y77" s="116">
        <v>141</v>
      </c>
      <c r="Z77" s="116">
        <v>142</v>
      </c>
    </row>
    <row r="78" spans="1:26" x14ac:dyDescent="0.25">
      <c r="S78" s="119" t="s">
        <v>52</v>
      </c>
      <c r="T78" s="119"/>
      <c r="U78" s="116"/>
      <c r="V78" s="116">
        <v>91</v>
      </c>
      <c r="W78" s="116">
        <v>89</v>
      </c>
      <c r="X78" s="116">
        <v>106</v>
      </c>
      <c r="Y78" s="116">
        <v>89</v>
      </c>
      <c r="Z78" s="116">
        <v>88</v>
      </c>
    </row>
    <row r="79" spans="1:26" x14ac:dyDescent="0.25">
      <c r="S79" s="119" t="s">
        <v>53</v>
      </c>
      <c r="T79" s="119"/>
      <c r="U79" s="116"/>
      <c r="V79" s="116">
        <v>63</v>
      </c>
      <c r="W79" s="116">
        <v>57</v>
      </c>
      <c r="X79" s="116">
        <v>72</v>
      </c>
      <c r="Y79" s="116">
        <v>65</v>
      </c>
      <c r="Z79" s="116">
        <v>83</v>
      </c>
    </row>
    <row r="80" spans="1:26" x14ac:dyDescent="0.25">
      <c r="S80" s="122" t="s">
        <v>54</v>
      </c>
      <c r="T80" s="122"/>
      <c r="U80" s="116"/>
      <c r="V80" s="116">
        <v>64471</v>
      </c>
      <c r="W80" s="116">
        <v>68711</v>
      </c>
      <c r="X80" s="116">
        <v>71943</v>
      </c>
      <c r="Y80" s="116">
        <v>76418</v>
      </c>
      <c r="Z80" s="116">
        <v>77293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6" t="str">
        <f>S1</f>
        <v>Ipswich</v>
      </c>
      <c r="D83" s="146"/>
      <c r="E83" s="146"/>
      <c r="F83" s="146"/>
      <c r="G83" s="146"/>
      <c r="H83" s="49"/>
      <c r="I83" s="49"/>
      <c r="J83" s="147" t="str">
        <f>'State data for spotlight'!A1</f>
        <v>Queensland</v>
      </c>
      <c r="K83" s="147"/>
      <c r="L83" s="147"/>
      <c r="M83" s="147"/>
      <c r="N83" s="147"/>
      <c r="O83" s="147"/>
      <c r="S83" s="119" t="s">
        <v>57</v>
      </c>
      <c r="T83" s="119"/>
      <c r="U83" s="116"/>
      <c r="V83" s="116">
        <v>4867</v>
      </c>
      <c r="W83" s="116">
        <v>5245</v>
      </c>
      <c r="X83" s="116">
        <v>5509</v>
      </c>
      <c r="Y83" s="116">
        <v>5786</v>
      </c>
      <c r="Z83" s="116">
        <v>6080</v>
      </c>
      <c r="AD83" s="121"/>
    </row>
    <row r="84" spans="1:30" ht="15" customHeight="1" x14ac:dyDescent="0.25">
      <c r="A84" s="48"/>
      <c r="B84" s="48"/>
      <c r="C84" s="50"/>
      <c r="D84" s="141" t="s">
        <v>0</v>
      </c>
      <c r="E84" s="141"/>
      <c r="F84" s="141" t="s">
        <v>202</v>
      </c>
      <c r="G84" s="141"/>
      <c r="H84" s="50"/>
      <c r="I84" s="50"/>
      <c r="J84" s="50"/>
      <c r="K84" s="50"/>
      <c r="L84" s="141" t="s">
        <v>0</v>
      </c>
      <c r="M84" s="141"/>
      <c r="N84" s="141" t="s">
        <v>202</v>
      </c>
      <c r="O84" s="141"/>
      <c r="S84" s="119" t="s">
        <v>58</v>
      </c>
      <c r="T84" s="119"/>
      <c r="U84" s="116"/>
      <c r="V84" s="116">
        <v>4933</v>
      </c>
      <c r="W84" s="116">
        <v>5246</v>
      </c>
      <c r="X84" s="116">
        <v>5578</v>
      </c>
      <c r="Y84" s="116">
        <v>5996</v>
      </c>
      <c r="Z84" s="116">
        <v>6229</v>
      </c>
    </row>
    <row r="85" spans="1:30" ht="15" customHeight="1" x14ac:dyDescent="0.25">
      <c r="A85" s="48"/>
      <c r="B85" s="48"/>
      <c r="C85" s="62" t="s">
        <v>1</v>
      </c>
      <c r="D85" s="141" t="s">
        <v>2</v>
      </c>
      <c r="E85" s="141"/>
      <c r="F85" s="141" t="str">
        <f>"since "&amp;$V$2</f>
        <v>since 2015-16</v>
      </c>
      <c r="G85" s="141"/>
      <c r="H85" s="50"/>
      <c r="I85" s="50"/>
      <c r="J85" s="50"/>
      <c r="K85" s="62" t="s">
        <v>1</v>
      </c>
      <c r="L85" s="141" t="s">
        <v>2</v>
      </c>
      <c r="M85" s="141"/>
      <c r="N85" s="141" t="str">
        <f>"since "&amp;$V$2</f>
        <v>since 2015-16</v>
      </c>
      <c r="O85" s="141"/>
      <c r="S85" s="119" t="s">
        <v>197</v>
      </c>
      <c r="T85" s="119"/>
      <c r="U85" s="116"/>
      <c r="V85" s="116">
        <v>10509</v>
      </c>
      <c r="W85" s="116">
        <v>11263</v>
      </c>
      <c r="X85" s="116">
        <v>11883</v>
      </c>
      <c r="Y85" s="116">
        <v>12282</v>
      </c>
      <c r="Z85" s="116">
        <v>12470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164,927</v>
      </c>
      <c r="D86" s="100">
        <f t="shared" ref="D86:D91" si="4">AD4</f>
        <v>6.0941388902444604E-3</v>
      </c>
      <c r="E86" s="101">
        <f t="shared" ref="E86:E91" si="5">AD4</f>
        <v>6.0941388902444604E-3</v>
      </c>
      <c r="F86" s="100">
        <f t="shared" ref="F86:F91" si="6">AF4</f>
        <v>0.17158119809906736</v>
      </c>
      <c r="G86" s="101">
        <f t="shared" ref="G86:G91" si="7">AF4</f>
        <v>0.17158119809906736</v>
      </c>
      <c r="H86" s="61"/>
      <c r="I86" s="61"/>
      <c r="J86" s="142" t="str">
        <f>'State data for spotlight'!J4</f>
        <v>4,043,913</v>
      </c>
      <c r="K86" s="142"/>
      <c r="L86" s="100">
        <f>'State data for spotlight'!L4</f>
        <v>-5.435055282670076E-3</v>
      </c>
      <c r="M86" s="101">
        <f>'State data for spotlight'!L4</f>
        <v>-5.435055282670076E-3</v>
      </c>
      <c r="N86" s="100">
        <f>'State data for spotlight'!N4</f>
        <v>7.968076645100175E-2</v>
      </c>
      <c r="O86" s="101">
        <f>'State data for spotlight'!N4</f>
        <v>7.968076645100175E-2</v>
      </c>
      <c r="S86" s="119" t="s">
        <v>198</v>
      </c>
      <c r="T86" s="119"/>
      <c r="U86" s="116"/>
      <c r="V86" s="116">
        <v>3482</v>
      </c>
      <c r="W86" s="116">
        <v>3814</v>
      </c>
      <c r="X86" s="116">
        <v>4156</v>
      </c>
      <c r="Y86" s="116">
        <v>4472</v>
      </c>
      <c r="Z86" s="116">
        <v>4734</v>
      </c>
    </row>
    <row r="87" spans="1:30" ht="15" customHeight="1" x14ac:dyDescent="0.25">
      <c r="A87" s="102" t="s">
        <v>4</v>
      </c>
      <c r="B87" s="51"/>
      <c r="C87" s="61" t="str">
        <f t="shared" si="3"/>
        <v>87,631</v>
      </c>
      <c r="D87" s="100">
        <f t="shared" si="4"/>
        <v>1.3598135112897758E-3</v>
      </c>
      <c r="E87" s="101">
        <f t="shared" si="5"/>
        <v>1.3598135112897758E-3</v>
      </c>
      <c r="F87" s="100">
        <f t="shared" si="6"/>
        <v>0.14847579355718077</v>
      </c>
      <c r="G87" s="101">
        <f t="shared" si="7"/>
        <v>0.14847579355718077</v>
      </c>
      <c r="H87" s="61"/>
      <c r="I87" s="61"/>
      <c r="J87" s="142" t="str">
        <f>'State data for spotlight'!J5</f>
        <v>2,078,086</v>
      </c>
      <c r="K87" s="142"/>
      <c r="L87" s="100">
        <f>'State data for spotlight'!L5</f>
        <v>-9.7722570444783718E-3</v>
      </c>
      <c r="M87" s="101">
        <f>'State data for spotlight'!L5</f>
        <v>-9.7722570444783718E-3</v>
      </c>
      <c r="N87" s="100">
        <f>'State data for spotlight'!N5</f>
        <v>6.0267974446456485E-2</v>
      </c>
      <c r="O87" s="101">
        <f>'State data for spotlight'!N5</f>
        <v>6.0267974446456485E-2</v>
      </c>
      <c r="S87" s="119" t="s">
        <v>199</v>
      </c>
      <c r="T87" s="119"/>
      <c r="U87" s="116"/>
      <c r="V87" s="116">
        <v>2517</v>
      </c>
      <c r="W87" s="116">
        <v>2699</v>
      </c>
      <c r="X87" s="116">
        <v>2875</v>
      </c>
      <c r="Y87" s="116">
        <v>3061</v>
      </c>
      <c r="Z87" s="116">
        <v>3129</v>
      </c>
    </row>
    <row r="88" spans="1:30" ht="15" customHeight="1" x14ac:dyDescent="0.25">
      <c r="A88" s="102" t="s">
        <v>5</v>
      </c>
      <c r="B88" s="51"/>
      <c r="C88" s="61" t="str">
        <f t="shared" si="3"/>
        <v>77,296</v>
      </c>
      <c r="D88" s="100">
        <f t="shared" si="4"/>
        <v>1.1502676106102117E-2</v>
      </c>
      <c r="E88" s="101">
        <f t="shared" si="5"/>
        <v>1.1502676106102117E-2</v>
      </c>
      <c r="F88" s="100">
        <f t="shared" si="6"/>
        <v>0.19892664919110925</v>
      </c>
      <c r="G88" s="101">
        <f t="shared" si="7"/>
        <v>0.19892664919110925</v>
      </c>
      <c r="H88" s="61"/>
      <c r="I88" s="61"/>
      <c r="J88" s="142" t="str">
        <f>'State data for spotlight'!J6</f>
        <v>1,965,825</v>
      </c>
      <c r="K88" s="142"/>
      <c r="L88" s="100">
        <f>'State data for spotlight'!L6</f>
        <v>-8.0765919120229235E-4</v>
      </c>
      <c r="M88" s="101">
        <f>'State data for spotlight'!L6</f>
        <v>-8.0765919120229235E-4</v>
      </c>
      <c r="N88" s="100">
        <f>'State data for spotlight'!N6</f>
        <v>0.10099473592536312</v>
      </c>
      <c r="O88" s="101">
        <f>'State data for spotlight'!N6</f>
        <v>0.10099473592536312</v>
      </c>
      <c r="S88" s="119" t="s">
        <v>200</v>
      </c>
      <c r="T88" s="119"/>
      <c r="U88" s="116"/>
      <c r="V88" s="116">
        <v>2492</v>
      </c>
      <c r="W88" s="116">
        <v>2735</v>
      </c>
      <c r="X88" s="116">
        <v>2923</v>
      </c>
      <c r="Y88" s="116">
        <v>3015</v>
      </c>
      <c r="Z88" s="116">
        <v>3127</v>
      </c>
    </row>
    <row r="89" spans="1:30" ht="15" customHeight="1" x14ac:dyDescent="0.25">
      <c r="A89" s="51" t="s">
        <v>6</v>
      </c>
      <c r="B89" s="51"/>
      <c r="C89" s="61" t="str">
        <f t="shared" si="3"/>
        <v>119,517</v>
      </c>
      <c r="D89" s="100">
        <f t="shared" si="4"/>
        <v>2.9662112100901084E-2</v>
      </c>
      <c r="E89" s="101">
        <f t="shared" si="5"/>
        <v>2.9662112100901084E-2</v>
      </c>
      <c r="F89" s="100">
        <f t="shared" si="6"/>
        <v>0.18171031946133542</v>
      </c>
      <c r="G89" s="101">
        <f t="shared" si="7"/>
        <v>0.18171031946133542</v>
      </c>
      <c r="H89" s="61"/>
      <c r="I89" s="61"/>
      <c r="J89" s="142" t="str">
        <f>'State data for spotlight'!J7</f>
        <v>2,876,116</v>
      </c>
      <c r="K89" s="142"/>
      <c r="L89" s="100">
        <f>'State data for spotlight'!L7</f>
        <v>1.3469152455414024E-2</v>
      </c>
      <c r="M89" s="101">
        <f>'State data for spotlight'!L7</f>
        <v>1.3469152455414024E-2</v>
      </c>
      <c r="N89" s="100">
        <f>'State data for spotlight'!N7</f>
        <v>8.3508134271230716E-2</v>
      </c>
      <c r="O89" s="101">
        <f>'State data for spotlight'!N7</f>
        <v>8.3508134271230716E-2</v>
      </c>
      <c r="S89" s="119" t="s">
        <v>201</v>
      </c>
      <c r="T89" s="119"/>
      <c r="U89" s="116"/>
      <c r="V89" s="116">
        <v>7209</v>
      </c>
      <c r="W89" s="116">
        <v>7582</v>
      </c>
      <c r="X89" s="116">
        <v>8162</v>
      </c>
      <c r="Y89" s="116">
        <v>8628</v>
      </c>
      <c r="Z89" s="116">
        <v>8723</v>
      </c>
    </row>
    <row r="90" spans="1:30" ht="15" customHeight="1" x14ac:dyDescent="0.25">
      <c r="A90" s="51" t="s">
        <v>100</v>
      </c>
      <c r="B90" s="51"/>
      <c r="C90" s="61" t="str">
        <f t="shared" si="3"/>
        <v>$48,189</v>
      </c>
      <c r="D90" s="100">
        <f t="shared" si="4"/>
        <v>1.983820871018338E-3</v>
      </c>
      <c r="E90" s="101">
        <f t="shared" si="5"/>
        <v>1.983820871018338E-3</v>
      </c>
      <c r="F90" s="100">
        <f t="shared" si="6"/>
        <v>6.9658413625187654E-2</v>
      </c>
      <c r="G90" s="101">
        <f t="shared" si="7"/>
        <v>6.9658413625187654E-2</v>
      </c>
      <c r="H90" s="61"/>
      <c r="I90" s="61"/>
      <c r="J90" s="61"/>
      <c r="K90" s="61" t="str">
        <f>'State data for spotlight'!J8</f>
        <v>$45,226</v>
      </c>
      <c r="L90" s="100">
        <f>'State data for spotlight'!L8</f>
        <v>1.6409018426646327E-3</v>
      </c>
      <c r="M90" s="101">
        <f>'State data for spotlight'!L8</f>
        <v>1.6409018426646327E-3</v>
      </c>
      <c r="N90" s="100">
        <f>'State data for spotlight'!N8</f>
        <v>6.7653739613496189E-2</v>
      </c>
      <c r="O90" s="101">
        <f>'State data for spotlight'!N8</f>
        <v>6.7653739613496189E-2</v>
      </c>
      <c r="S90" s="119" t="s">
        <v>59</v>
      </c>
      <c r="T90" s="119"/>
      <c r="U90" s="116"/>
      <c r="V90" s="116">
        <v>8089</v>
      </c>
      <c r="W90" s="116">
        <v>8536</v>
      </c>
      <c r="X90" s="116">
        <v>9147</v>
      </c>
      <c r="Y90" s="116">
        <v>9540</v>
      </c>
      <c r="Z90" s="116">
        <v>9630</v>
      </c>
    </row>
    <row r="91" spans="1:30" ht="15" customHeight="1" x14ac:dyDescent="0.25">
      <c r="A91" s="51" t="s">
        <v>7</v>
      </c>
      <c r="B91" s="51"/>
      <c r="C91" s="61" t="str">
        <f t="shared" si="3"/>
        <v>$6,951.3 mil</v>
      </c>
      <c r="D91" s="100">
        <f t="shared" si="4"/>
        <v>5.8738529895686398E-2</v>
      </c>
      <c r="E91" s="101">
        <f t="shared" si="5"/>
        <v>5.8738529895686398E-2</v>
      </c>
      <c r="F91" s="100">
        <f t="shared" si="6"/>
        <v>0.31037781810232135</v>
      </c>
      <c r="G91" s="101">
        <f t="shared" si="7"/>
        <v>0.31037781810232135</v>
      </c>
      <c r="H91" s="61"/>
      <c r="I91" s="61"/>
      <c r="J91" s="61"/>
      <c r="K91" s="61" t="str">
        <f>'State data for spotlight'!J9</f>
        <v>$174.8 bil</v>
      </c>
      <c r="L91" s="100">
        <f>'State data for spotlight'!L9</f>
        <v>4.1540468779463158E-2</v>
      </c>
      <c r="M91" s="101">
        <f>'State data for spotlight'!L9</f>
        <v>4.1540468779463158E-2</v>
      </c>
      <c r="N91" s="100">
        <f>'State data for spotlight'!N9</f>
        <v>0.18082674757676354</v>
      </c>
      <c r="O91" s="101">
        <f>'State data for spotlight'!N9</f>
        <v>0.18082674757676354</v>
      </c>
      <c r="S91" s="122" t="s">
        <v>54</v>
      </c>
      <c r="T91" s="122"/>
      <c r="U91" s="116"/>
      <c r="V91" s="116">
        <v>53816</v>
      </c>
      <c r="W91" s="116">
        <v>56501</v>
      </c>
      <c r="X91" s="116">
        <v>58986</v>
      </c>
      <c r="Y91" s="116">
        <v>60949</v>
      </c>
      <c r="Z91" s="116">
        <v>62511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203</v>
      </c>
      <c r="S93" s="119" t="s">
        <v>57</v>
      </c>
      <c r="T93" s="119"/>
      <c r="U93" s="116"/>
      <c r="V93" s="116">
        <v>3532</v>
      </c>
      <c r="W93" s="116">
        <v>3954</v>
      </c>
      <c r="X93" s="116">
        <v>4252</v>
      </c>
      <c r="Y93" s="116">
        <v>4571</v>
      </c>
      <c r="Z93" s="116">
        <v>4715</v>
      </c>
    </row>
    <row r="94" spans="1:30" ht="15" customHeight="1" x14ac:dyDescent="0.25">
      <c r="A94" s="60" t="s">
        <v>204</v>
      </c>
      <c r="S94" s="119" t="s">
        <v>58</v>
      </c>
      <c r="T94" s="119"/>
      <c r="U94" s="116"/>
      <c r="V94" s="116">
        <v>7305</v>
      </c>
      <c r="W94" s="116">
        <v>7898</v>
      </c>
      <c r="X94" s="116">
        <v>8440</v>
      </c>
      <c r="Y94" s="116">
        <v>9180</v>
      </c>
      <c r="Z94" s="116">
        <v>9783</v>
      </c>
    </row>
    <row r="95" spans="1:30" ht="15" customHeight="1" x14ac:dyDescent="0.25">
      <c r="A95" s="138" t="s">
        <v>287</v>
      </c>
      <c r="S95" s="119" t="s">
        <v>197</v>
      </c>
      <c r="T95" s="119"/>
      <c r="U95" s="116"/>
      <c r="V95" s="116">
        <v>1588</v>
      </c>
      <c r="W95" s="116">
        <v>1675</v>
      </c>
      <c r="X95" s="116">
        <v>1811</v>
      </c>
      <c r="Y95" s="116">
        <v>1955</v>
      </c>
      <c r="Z95" s="116">
        <v>2114</v>
      </c>
    </row>
    <row r="96" spans="1:30" ht="15" customHeight="1" x14ac:dyDescent="0.25">
      <c r="A96" s="19" t="s">
        <v>278</v>
      </c>
      <c r="S96" s="119" t="s">
        <v>198</v>
      </c>
      <c r="T96" s="119"/>
      <c r="U96" s="116"/>
      <c r="V96" s="116">
        <v>7597</v>
      </c>
      <c r="W96" s="116">
        <v>8483</v>
      </c>
      <c r="X96" s="116">
        <v>9253</v>
      </c>
      <c r="Y96" s="116">
        <v>10100</v>
      </c>
      <c r="Z96" s="116">
        <v>10735</v>
      </c>
    </row>
    <row r="97" spans="1:32" ht="15" customHeight="1" x14ac:dyDescent="0.25">
      <c r="S97" s="119" t="s">
        <v>199</v>
      </c>
      <c r="T97" s="119"/>
      <c r="U97" s="116"/>
      <c r="V97" s="116">
        <v>9045</v>
      </c>
      <c r="W97" s="116">
        <v>10220</v>
      </c>
      <c r="X97" s="116">
        <v>10626</v>
      </c>
      <c r="Y97" s="116">
        <v>11068</v>
      </c>
      <c r="Z97" s="116">
        <v>11105</v>
      </c>
    </row>
    <row r="98" spans="1:32" ht="15" customHeight="1" x14ac:dyDescent="0.25">
      <c r="S98" s="119" t="s">
        <v>200</v>
      </c>
      <c r="T98" s="119"/>
      <c r="U98" s="116"/>
      <c r="V98" s="116">
        <v>4974</v>
      </c>
      <c r="W98" s="116">
        <v>5328</v>
      </c>
      <c r="X98" s="116">
        <v>5681</v>
      </c>
      <c r="Y98" s="116">
        <v>5818</v>
      </c>
      <c r="Z98" s="116">
        <v>5942</v>
      </c>
    </row>
    <row r="99" spans="1:32" ht="15" customHeight="1" x14ac:dyDescent="0.25">
      <c r="S99" s="119" t="s">
        <v>201</v>
      </c>
      <c r="T99" s="119"/>
      <c r="U99" s="116"/>
      <c r="V99" s="116">
        <v>758</v>
      </c>
      <c r="W99" s="116">
        <v>843</v>
      </c>
      <c r="X99" s="116">
        <v>948</v>
      </c>
      <c r="Y99" s="116">
        <v>1050</v>
      </c>
      <c r="Z99" s="116">
        <v>1101</v>
      </c>
    </row>
    <row r="100" spans="1:32" ht="15" customHeight="1" x14ac:dyDescent="0.25">
      <c r="S100" s="119" t="s">
        <v>59</v>
      </c>
      <c r="T100" s="119"/>
      <c r="U100" s="116"/>
      <c r="V100" s="116">
        <v>3743</v>
      </c>
      <c r="W100" s="116">
        <v>4076</v>
      </c>
      <c r="X100" s="116">
        <v>4413</v>
      </c>
      <c r="Y100" s="116">
        <v>4728</v>
      </c>
      <c r="Z100" s="116">
        <v>4870</v>
      </c>
    </row>
    <row r="101" spans="1:32" x14ac:dyDescent="0.25">
      <c r="A101" s="20"/>
      <c r="S101" s="122" t="s">
        <v>54</v>
      </c>
      <c r="T101" s="122"/>
      <c r="U101" s="116"/>
      <c r="V101" s="116">
        <v>47323</v>
      </c>
      <c r="W101" s="116">
        <v>49984</v>
      </c>
      <c r="X101" s="116">
        <v>52451</v>
      </c>
      <c r="Y101" s="116">
        <v>55128</v>
      </c>
      <c r="Z101" s="116">
        <v>57009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205</v>
      </c>
      <c r="Z103" s="110" t="s">
        <v>282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101127</v>
      </c>
      <c r="W104" s="116">
        <v>111415</v>
      </c>
      <c r="X104" s="116">
        <v>116734</v>
      </c>
      <c r="Y104" s="116">
        <v>122013</v>
      </c>
      <c r="Z104" s="116">
        <v>122289</v>
      </c>
      <c r="AB104" s="113" t="str">
        <f>TEXT(Z104,"###,###")</f>
        <v>122,289</v>
      </c>
      <c r="AD104" s="134">
        <f>Z104/($Z$4)*100</f>
        <v>74.147350039714539</v>
      </c>
      <c r="AF104" s="113"/>
    </row>
    <row r="105" spans="1:32" x14ac:dyDescent="0.25">
      <c r="S105" s="119" t="s">
        <v>18</v>
      </c>
      <c r="T105" s="119"/>
      <c r="U105" s="116"/>
      <c r="V105" s="116">
        <v>29083</v>
      </c>
      <c r="W105" s="116">
        <v>29132</v>
      </c>
      <c r="X105" s="116">
        <v>30193</v>
      </c>
      <c r="Y105" s="116">
        <v>32795</v>
      </c>
      <c r="Z105" s="116">
        <v>33735</v>
      </c>
      <c r="AB105" s="113" t="str">
        <f>TEXT(Z105,"###,###")</f>
        <v>33,735</v>
      </c>
      <c r="AD105" s="134">
        <f>Z105/($Z$4)*100</f>
        <v>20.454504113941319</v>
      </c>
      <c r="AF105" s="113"/>
    </row>
    <row r="106" spans="1:32" x14ac:dyDescent="0.25">
      <c r="S106" s="122" t="s">
        <v>54</v>
      </c>
      <c r="T106" s="122"/>
      <c r="U106" s="124"/>
      <c r="V106" s="124">
        <v>130210</v>
      </c>
      <c r="W106" s="124">
        <v>140547</v>
      </c>
      <c r="X106" s="124">
        <v>146927</v>
      </c>
      <c r="Y106" s="124">
        <v>154808</v>
      </c>
      <c r="Z106" s="124">
        <v>156024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14127</v>
      </c>
      <c r="W108" s="116">
        <v>15658</v>
      </c>
      <c r="X108" s="116">
        <v>20131</v>
      </c>
      <c r="Y108" s="116">
        <v>17532</v>
      </c>
      <c r="Z108" s="116">
        <v>18322</v>
      </c>
      <c r="AB108" s="113" t="str">
        <f>TEXT(Z108,"###,###")</f>
        <v>18,322</v>
      </c>
      <c r="AD108" s="134">
        <f>Z108/($Z$4)*100</f>
        <v>11.109157384782359</v>
      </c>
      <c r="AF108" s="113"/>
    </row>
    <row r="109" spans="1:32" x14ac:dyDescent="0.25">
      <c r="S109" s="119" t="s">
        <v>21</v>
      </c>
      <c r="T109" s="119"/>
      <c r="U109" s="116"/>
      <c r="V109" s="116">
        <v>17088</v>
      </c>
      <c r="W109" s="116">
        <v>18386</v>
      </c>
      <c r="X109" s="116">
        <v>19166</v>
      </c>
      <c r="Y109" s="116">
        <v>18932</v>
      </c>
      <c r="Z109" s="116">
        <v>18644</v>
      </c>
      <c r="AB109" s="113" t="str">
        <f>TEXT(Z109,"###,###")</f>
        <v>18,644</v>
      </c>
      <c r="AD109" s="134">
        <f>Z109/($Z$4)*100</f>
        <v>11.304395277910833</v>
      </c>
      <c r="AF109" s="113"/>
    </row>
    <row r="110" spans="1:32" x14ac:dyDescent="0.25">
      <c r="S110" s="119" t="s">
        <v>22</v>
      </c>
      <c r="T110" s="119"/>
      <c r="U110" s="116"/>
      <c r="V110" s="116">
        <v>30372</v>
      </c>
      <c r="W110" s="116">
        <v>33201</v>
      </c>
      <c r="X110" s="116">
        <v>33172</v>
      </c>
      <c r="Y110" s="116">
        <v>34791</v>
      </c>
      <c r="Z110" s="116">
        <v>35371</v>
      </c>
      <c r="AB110" s="113" t="str">
        <f>TEXT(Z110,"###,###")</f>
        <v>35,371</v>
      </c>
      <c r="AD110" s="134">
        <f>Z110/($Z$4)*100</f>
        <v>21.446458129960526</v>
      </c>
      <c r="AF110" s="113"/>
    </row>
    <row r="111" spans="1:32" x14ac:dyDescent="0.25">
      <c r="S111" s="119" t="s">
        <v>23</v>
      </c>
      <c r="T111" s="119"/>
      <c r="U111" s="116"/>
      <c r="V111" s="116">
        <v>68623</v>
      </c>
      <c r="W111" s="116">
        <v>73302</v>
      </c>
      <c r="X111" s="116">
        <v>74458</v>
      </c>
      <c r="Y111" s="116">
        <v>83540</v>
      </c>
      <c r="Z111" s="116">
        <v>83186</v>
      </c>
      <c r="AB111" s="113" t="str">
        <f>TEXT(Z111,"###,###")</f>
        <v>83,186</v>
      </c>
      <c r="AD111" s="134">
        <f>Z111/($Z$4)*100</f>
        <v>50.438072601817773</v>
      </c>
      <c r="AF111" s="113"/>
    </row>
    <row r="112" spans="1:32" x14ac:dyDescent="0.25">
      <c r="S112" s="122" t="s">
        <v>54</v>
      </c>
      <c r="T112" s="122"/>
      <c r="U112" s="116"/>
      <c r="V112" s="116">
        <v>140773</v>
      </c>
      <c r="W112" s="116">
        <v>149790</v>
      </c>
      <c r="X112" s="116">
        <v>157007</v>
      </c>
      <c r="Y112" s="116">
        <v>163925</v>
      </c>
      <c r="Z112" s="116">
        <v>164928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41.64</v>
      </c>
      <c r="W118" s="135">
        <v>38.67</v>
      </c>
      <c r="X118" s="135">
        <v>38.729999999999997</v>
      </c>
      <c r="Y118" s="135">
        <v>38.78</v>
      </c>
      <c r="Z118" s="135">
        <v>39.01</v>
      </c>
      <c r="AB118" s="113" t="str">
        <f>TEXT(Z118,"##.0")</f>
        <v>39.0</v>
      </c>
    </row>
    <row r="120" spans="19:32" x14ac:dyDescent="0.25">
      <c r="S120" s="105" t="s">
        <v>102</v>
      </c>
      <c r="T120" s="116"/>
      <c r="U120" s="116"/>
      <c r="V120" s="116">
        <v>91120</v>
      </c>
      <c r="W120" s="116">
        <v>95902</v>
      </c>
      <c r="X120" s="116">
        <v>100387</v>
      </c>
      <c r="Y120" s="116">
        <v>104486</v>
      </c>
      <c r="Z120" s="116">
        <v>107340</v>
      </c>
      <c r="AB120" s="113" t="str">
        <f>TEXT(Z120,"###,###")</f>
        <v>107,340</v>
      </c>
    </row>
    <row r="121" spans="19:32" x14ac:dyDescent="0.25">
      <c r="S121" s="105" t="s">
        <v>103</v>
      </c>
      <c r="T121" s="116"/>
      <c r="U121" s="116"/>
      <c r="V121" s="116">
        <v>4592</v>
      </c>
      <c r="W121" s="116">
        <v>4821</v>
      </c>
      <c r="X121" s="116">
        <v>4963</v>
      </c>
      <c r="Y121" s="116">
        <v>5135</v>
      </c>
      <c r="Z121" s="116">
        <v>5300</v>
      </c>
      <c r="AB121" s="113" t="str">
        <f>TEXT(Z121,"###,###")</f>
        <v>5,300</v>
      </c>
    </row>
    <row r="122" spans="19:32" x14ac:dyDescent="0.25">
      <c r="S122" s="105" t="s">
        <v>104</v>
      </c>
      <c r="T122" s="116"/>
      <c r="U122" s="116"/>
      <c r="V122" s="116">
        <v>5424</v>
      </c>
      <c r="W122" s="116">
        <v>5762</v>
      </c>
      <c r="X122" s="116">
        <v>6088</v>
      </c>
      <c r="Y122" s="116">
        <v>6453</v>
      </c>
      <c r="Z122" s="116">
        <v>6881</v>
      </c>
      <c r="AB122" s="113" t="str">
        <f>TEXT(Z122,"###,###")</f>
        <v>6,881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96544</v>
      </c>
      <c r="W124" s="116">
        <v>101664</v>
      </c>
      <c r="X124" s="116">
        <v>106475</v>
      </c>
      <c r="Y124" s="116">
        <v>110939</v>
      </c>
      <c r="Z124" s="116">
        <v>114221</v>
      </c>
      <c r="AB124" s="113" t="str">
        <f>TEXT(Z124,"###,###")</f>
        <v>114,221</v>
      </c>
      <c r="AD124" s="131">
        <f>Z124/$Z$7*100</f>
        <v>95.568831212296161</v>
      </c>
    </row>
    <row r="125" spans="19:32" x14ac:dyDescent="0.25">
      <c r="S125" s="105" t="s">
        <v>106</v>
      </c>
      <c r="T125" s="116"/>
      <c r="U125" s="116"/>
      <c r="V125" s="116">
        <v>10016</v>
      </c>
      <c r="W125" s="116">
        <v>10583</v>
      </c>
      <c r="X125" s="116">
        <v>11051</v>
      </c>
      <c r="Y125" s="116">
        <v>11588</v>
      </c>
      <c r="Z125" s="116">
        <v>12181</v>
      </c>
      <c r="AB125" s="113" t="str">
        <f>TEXT(Z125,"###,###")</f>
        <v>12,181</v>
      </c>
      <c r="AD125" s="131">
        <f>Z125/$Z$7*100</f>
        <v>10.191855551929851</v>
      </c>
    </row>
    <row r="127" spans="19:32" x14ac:dyDescent="0.25">
      <c r="S127" s="105" t="s">
        <v>107</v>
      </c>
      <c r="T127" s="116"/>
      <c r="U127" s="116"/>
      <c r="V127" s="116">
        <v>53816</v>
      </c>
      <c r="W127" s="116">
        <v>56501</v>
      </c>
      <c r="X127" s="116">
        <v>58986</v>
      </c>
      <c r="Y127" s="116">
        <v>60947</v>
      </c>
      <c r="Z127" s="116">
        <v>62509</v>
      </c>
      <c r="AB127" s="113" t="str">
        <f>TEXT(Z127,"###,###")</f>
        <v>62,509</v>
      </c>
      <c r="AD127" s="131">
        <f>Z127/$Z$7*100</f>
        <v>52.301346251997629</v>
      </c>
    </row>
    <row r="128" spans="19:32" x14ac:dyDescent="0.25">
      <c r="S128" s="105" t="s">
        <v>108</v>
      </c>
      <c r="T128" s="116"/>
      <c r="U128" s="116"/>
      <c r="V128" s="116">
        <v>47323</v>
      </c>
      <c r="W128" s="116">
        <v>49984</v>
      </c>
      <c r="X128" s="116">
        <v>52451</v>
      </c>
      <c r="Y128" s="116">
        <v>55129</v>
      </c>
      <c r="Z128" s="116">
        <v>57010</v>
      </c>
      <c r="AB128" s="113" t="str">
        <f>TEXT(Z128,"###,###")</f>
        <v>57,010</v>
      </c>
      <c r="AD128" s="131">
        <f>Z128/$Z$7*100</f>
        <v>47.700327150112535</v>
      </c>
    </row>
    <row r="130" spans="19:20" x14ac:dyDescent="0.25">
      <c r="S130" s="105" t="s">
        <v>283</v>
      </c>
      <c r="T130" s="131">
        <v>89.811491252290466</v>
      </c>
    </row>
    <row r="131" spans="19:20" x14ac:dyDescent="0.25">
      <c r="S131" s="105" t="s">
        <v>284</v>
      </c>
      <c r="T131" s="131">
        <v>4.4345155919241614</v>
      </c>
    </row>
    <row r="132" spans="19:20" x14ac:dyDescent="0.25">
      <c r="S132" s="105" t="s">
        <v>285</v>
      </c>
      <c r="T132" s="131">
        <v>5.75733996000569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4F7B55E3-BCDA-48B2-B685-3DD7B699102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BD7E77BF-229B-4E3D-AE6E-E5A2005723C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A776145C-B8D1-4F01-ABF9-5BCF1350D9C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DFD345A4-39DC-445C-B689-8C69590C401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808A5F-016D-4EA2-98B9-5A22F7313515}">
  <sheetPr codeName="Sheet99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146</v>
      </c>
      <c r="T1" s="103"/>
      <c r="U1" s="103"/>
      <c r="V1" s="103"/>
      <c r="W1" s="103"/>
      <c r="X1" s="103"/>
      <c r="Y1" s="104" t="s">
        <v>237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205</v>
      </c>
      <c r="Z2" s="107" t="s">
        <v>282</v>
      </c>
      <c r="AB2" s="143" t="str">
        <f>$Z$2</f>
        <v>2019-20</v>
      </c>
      <c r="AC2" s="143"/>
      <c r="AD2" s="143"/>
      <c r="AE2" s="143"/>
      <c r="AF2" s="143"/>
    </row>
    <row r="3" spans="1:32" ht="15" customHeight="1" x14ac:dyDescent="0.25">
      <c r="A3" s="64" t="s">
        <v>281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146</v>
      </c>
      <c r="Y3" s="109" t="s">
        <v>237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9.35 Isaac, Queensland,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14189</v>
      </c>
      <c r="W4" s="112">
        <v>14876</v>
      </c>
      <c r="X4" s="112">
        <v>17209</v>
      </c>
      <c r="Y4" s="112">
        <v>16719</v>
      </c>
      <c r="Z4" s="112">
        <v>17356</v>
      </c>
      <c r="AB4" s="113" t="str">
        <f>TEXT(Z4,"###,###")</f>
        <v>17,356</v>
      </c>
      <c r="AD4" s="114">
        <f>Z4/Y4-1</f>
        <v>3.8100364854357416E-2</v>
      </c>
      <c r="AF4" s="114">
        <f>Z4/V4-1</f>
        <v>0.22320107125237865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7871</v>
      </c>
      <c r="W5" s="112">
        <v>8085</v>
      </c>
      <c r="X5" s="112">
        <v>9337</v>
      </c>
      <c r="Y5" s="112">
        <v>8882</v>
      </c>
      <c r="Z5" s="112">
        <v>9307</v>
      </c>
      <c r="AB5" s="113" t="str">
        <f>TEXT(Z5,"###,###")</f>
        <v>9,307</v>
      </c>
      <c r="AD5" s="114">
        <f t="shared" ref="AD5:AD9" si="0">Z5/Y5-1</f>
        <v>4.7849583427155951E-2</v>
      </c>
      <c r="AF5" s="114">
        <f t="shared" ref="AF5:AF9" si="1">Z5/V5-1</f>
        <v>0.1824418752382162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6320</v>
      </c>
      <c r="W6" s="112">
        <v>6791</v>
      </c>
      <c r="X6" s="112">
        <v>7867</v>
      </c>
      <c r="Y6" s="112">
        <v>7841</v>
      </c>
      <c r="Z6" s="112">
        <v>8050</v>
      </c>
      <c r="AB6" s="113" t="str">
        <f>TEXT(Z6,"###,###")</f>
        <v>8,050</v>
      </c>
      <c r="AD6" s="114">
        <f t="shared" si="0"/>
        <v>2.6654763423032746E-2</v>
      </c>
      <c r="AF6" s="114">
        <f t="shared" si="1"/>
        <v>0.27373417721518978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10047</v>
      </c>
      <c r="W7" s="112">
        <v>10204</v>
      </c>
      <c r="X7" s="112">
        <v>11631</v>
      </c>
      <c r="Y7" s="112">
        <v>11350</v>
      </c>
      <c r="Z7" s="112">
        <v>12144</v>
      </c>
      <c r="AB7" s="113" t="str">
        <f>TEXT(Z7,"###,###")</f>
        <v>12,144</v>
      </c>
      <c r="AD7" s="114">
        <f t="shared" si="0"/>
        <v>6.9955947136563834E-2</v>
      </c>
      <c r="AF7" s="114">
        <f t="shared" si="1"/>
        <v>0.20871902060316505</v>
      </c>
    </row>
    <row r="8" spans="1:32" ht="17.25" customHeight="1" x14ac:dyDescent="0.25">
      <c r="A8" s="68" t="s">
        <v>13</v>
      </c>
      <c r="B8" s="69"/>
      <c r="C8" s="31"/>
      <c r="D8" s="70" t="str">
        <f>AB4</f>
        <v>17,356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12,144</v>
      </c>
      <c r="P8" s="71"/>
      <c r="S8" s="111" t="s">
        <v>86</v>
      </c>
      <c r="T8" s="112"/>
      <c r="U8" s="112"/>
      <c r="V8" s="112">
        <v>62926.85</v>
      </c>
      <c r="W8" s="112">
        <v>59753.17</v>
      </c>
      <c r="X8" s="112">
        <v>61217</v>
      </c>
      <c r="Y8" s="112">
        <v>67513.78</v>
      </c>
      <c r="Z8" s="112">
        <v>60028.46</v>
      </c>
      <c r="AB8" s="113" t="str">
        <f>TEXT(Z8,"$###,###")</f>
        <v>$60,028</v>
      </c>
      <c r="AD8" s="114">
        <f t="shared" si="0"/>
        <v>-0.1108709955212106</v>
      </c>
      <c r="AF8" s="114">
        <f t="shared" si="1"/>
        <v>-4.605967087181384E-2</v>
      </c>
    </row>
    <row r="9" spans="1:32" x14ac:dyDescent="0.25">
      <c r="A9" s="32" t="s">
        <v>15</v>
      </c>
      <c r="B9" s="75"/>
      <c r="C9" s="76"/>
      <c r="D9" s="77">
        <f>AD104</f>
        <v>78.468541138511185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55.072463768115945</v>
      </c>
      <c r="P9" s="78" t="s">
        <v>87</v>
      </c>
      <c r="S9" s="111" t="s">
        <v>7</v>
      </c>
      <c r="T9" s="112"/>
      <c r="U9" s="112"/>
      <c r="V9" s="112">
        <v>851992255</v>
      </c>
      <c r="W9" s="112">
        <v>853930790</v>
      </c>
      <c r="X9" s="112">
        <v>969592894</v>
      </c>
      <c r="Y9" s="112">
        <v>969863158</v>
      </c>
      <c r="Z9" s="112">
        <v>1047731033</v>
      </c>
      <c r="AB9" s="113" t="str">
        <f>TEXT(Z9/1000000,"$#,###.0")&amp;" mil"</f>
        <v>$1,047.7 mil</v>
      </c>
      <c r="AD9" s="114">
        <f t="shared" si="0"/>
        <v>8.0287486288864729E-2</v>
      </c>
      <c r="AF9" s="114">
        <f t="shared" si="1"/>
        <v>0.22974243821030971</v>
      </c>
    </row>
    <row r="10" spans="1:32" x14ac:dyDescent="0.25">
      <c r="A10" s="32" t="s">
        <v>18</v>
      </c>
      <c r="B10" s="75"/>
      <c r="C10" s="76"/>
      <c r="D10" s="77">
        <f>AD105</f>
        <v>10.693708227702235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44.968708827404477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85.029644268774703</v>
      </c>
      <c r="P11" s="78" t="s">
        <v>87</v>
      </c>
      <c r="S11" s="111" t="s">
        <v>30</v>
      </c>
      <c r="T11" s="116"/>
      <c r="U11" s="116"/>
      <c r="V11" s="116">
        <v>12938</v>
      </c>
      <c r="W11" s="116">
        <v>13509</v>
      </c>
      <c r="X11" s="116">
        <v>15360</v>
      </c>
      <c r="Y11" s="116">
        <v>15275</v>
      </c>
      <c r="Z11" s="116">
        <v>15537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6.8264163372859024</v>
      </c>
      <c r="P12" s="78" t="s">
        <v>87</v>
      </c>
      <c r="S12" s="111" t="s">
        <v>31</v>
      </c>
      <c r="T12" s="116"/>
      <c r="U12" s="116"/>
      <c r="V12" s="116">
        <v>1250</v>
      </c>
      <c r="W12" s="116">
        <v>1367</v>
      </c>
      <c r="X12" s="116">
        <v>1852</v>
      </c>
      <c r="Y12" s="116">
        <v>1450</v>
      </c>
      <c r="Z12" s="116">
        <v>1822</v>
      </c>
    </row>
    <row r="13" spans="1:32" ht="15" customHeight="1" x14ac:dyDescent="0.25">
      <c r="A13" s="32" t="s">
        <v>20</v>
      </c>
      <c r="B13" s="76"/>
      <c r="C13" s="76"/>
      <c r="D13" s="77">
        <f>AD108</f>
        <v>11.258354459552892</v>
      </c>
      <c r="E13" s="78" t="s">
        <v>87</v>
      </c>
      <c r="F13" s="26"/>
      <c r="G13" s="144" t="s">
        <v>286</v>
      </c>
      <c r="H13" s="145"/>
      <c r="I13" s="145"/>
      <c r="J13" s="145"/>
      <c r="K13" s="145"/>
      <c r="L13" s="145"/>
      <c r="M13" s="85"/>
      <c r="N13" s="76"/>
      <c r="O13" s="77">
        <f>T132</f>
        <v>8.1686429512516465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13.274948144733809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39.3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17.4291311362065</v>
      </c>
      <c r="E15" s="78" t="s">
        <v>87</v>
      </c>
      <c r="F15" s="26"/>
      <c r="G15" s="35" t="s">
        <v>279</v>
      </c>
      <c r="H15" s="76"/>
      <c r="I15" s="76"/>
      <c r="J15" s="76"/>
      <c r="K15" s="86"/>
      <c r="L15" s="76"/>
      <c r="M15" s="76"/>
      <c r="N15" s="76"/>
      <c r="O15" s="77">
        <f>AB38</f>
        <v>16.3633369019188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959</v>
      </c>
      <c r="Z15" s="116">
        <v>1251</v>
      </c>
      <c r="AB15" s="121">
        <f t="shared" ref="AB15:AB34" si="2">IF(Z15="np",0,Z15/$Z$34)</f>
        <v>7.2070515036294511E-2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46.93477759852501</v>
      </c>
      <c r="E16" s="89" t="s">
        <v>87</v>
      </c>
      <c r="F16" s="26"/>
      <c r="G16" s="90" t="s">
        <v>280</v>
      </c>
      <c r="H16" s="37"/>
      <c r="I16" s="37"/>
      <c r="J16" s="37"/>
      <c r="K16" s="38"/>
      <c r="L16" s="37"/>
      <c r="M16" s="37"/>
      <c r="N16" s="37"/>
      <c r="O16" s="88">
        <f>AB37</f>
        <v>83.6366630980812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2809</v>
      </c>
      <c r="Z16" s="116">
        <v>2442</v>
      </c>
      <c r="AB16" s="121">
        <f t="shared" si="2"/>
        <v>0.14068441064638784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592</v>
      </c>
      <c r="Z17" s="116">
        <v>601</v>
      </c>
      <c r="AB17" s="121">
        <f t="shared" si="2"/>
        <v>3.4623804585781771E-2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163</v>
      </c>
      <c r="Z18" s="116">
        <v>158</v>
      </c>
      <c r="AB18" s="121">
        <f t="shared" si="2"/>
        <v>9.1024311556630946E-3</v>
      </c>
    </row>
    <row r="19" spans="1:28" x14ac:dyDescent="0.25">
      <c r="A19" s="67" t="str">
        <f>$S$1&amp;" ("&amp;$V$2&amp;" to "&amp;$Z$2&amp;")"</f>
        <v>Isaac (2015-16 to 2019-20)</v>
      </c>
      <c r="B19" s="67"/>
      <c r="C19" s="67"/>
      <c r="D19" s="67"/>
      <c r="E19" s="67"/>
      <c r="F19" s="67"/>
      <c r="G19" s="67" t="str">
        <f>$S$1&amp;" ("&amp;$V$2&amp;" to "&amp;$Z$2&amp;")"</f>
        <v>Isaac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1237</v>
      </c>
      <c r="Z19" s="116">
        <v>1227</v>
      </c>
      <c r="AB19" s="121">
        <f t="shared" si="2"/>
        <v>7.0687867265814039E-2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358</v>
      </c>
      <c r="Z20" s="116">
        <v>376</v>
      </c>
      <c r="AB20" s="121">
        <f t="shared" si="2"/>
        <v>2.1661481737527365E-2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1069</v>
      </c>
      <c r="Z21" s="116">
        <v>1079</v>
      </c>
      <c r="AB21" s="121">
        <f t="shared" si="2"/>
        <v>6.2161539347851132E-2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1376</v>
      </c>
      <c r="Z22" s="116">
        <v>1357</v>
      </c>
      <c r="AB22" s="121">
        <f t="shared" si="2"/>
        <v>7.8177209355916585E-2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632</v>
      </c>
      <c r="Z23" s="116">
        <v>668</v>
      </c>
      <c r="AB23" s="121">
        <f t="shared" si="2"/>
        <v>3.8483696278373086E-2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23</v>
      </c>
      <c r="Z24" s="116">
        <v>23</v>
      </c>
      <c r="AB24" s="121">
        <f t="shared" si="2"/>
        <v>1.3250374467104506E-3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228</v>
      </c>
      <c r="Z25" s="116">
        <v>258</v>
      </c>
      <c r="AB25" s="121">
        <f t="shared" si="2"/>
        <v>1.4863463532665053E-2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412</v>
      </c>
      <c r="Z26" s="116">
        <v>456</v>
      </c>
      <c r="AB26" s="121">
        <f t="shared" si="2"/>
        <v>2.6270307639128933E-2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683</v>
      </c>
      <c r="Z27" s="116">
        <v>697</v>
      </c>
      <c r="AB27" s="121">
        <f t="shared" si="2"/>
        <v>4.0154395667703652E-2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2218</v>
      </c>
      <c r="Z28" s="116">
        <v>2132</v>
      </c>
      <c r="AB28" s="121">
        <f t="shared" si="2"/>
        <v>0.12282521027768176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734</v>
      </c>
      <c r="Z29" s="116">
        <v>656</v>
      </c>
      <c r="AB29" s="121">
        <f t="shared" si="2"/>
        <v>3.779237239313285E-2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899</v>
      </c>
      <c r="Z30" s="116">
        <v>889</v>
      </c>
      <c r="AB30" s="121">
        <f t="shared" si="2"/>
        <v>5.1215577831547413E-2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664</v>
      </c>
      <c r="Z31" s="116">
        <v>667</v>
      </c>
      <c r="AB31" s="121">
        <f t="shared" si="2"/>
        <v>3.8426085954603062E-2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197</v>
      </c>
      <c r="Z32" s="116">
        <v>229</v>
      </c>
      <c r="AB32" s="121">
        <f t="shared" si="2"/>
        <v>1.3192764143334486E-2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714</v>
      </c>
      <c r="Z33" s="116">
        <v>897</v>
      </c>
      <c r="AB33" s="121">
        <f t="shared" si="2"/>
        <v>5.1676460421707572E-2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16723</v>
      </c>
      <c r="Z34" s="124">
        <v>17358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10156</v>
      </c>
      <c r="AB37" s="136">
        <f>Z37/Z40*100</f>
        <v>83.6366630980812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1987</v>
      </c>
      <c r="AB38" s="136">
        <f>Z38/Z40*100</f>
        <v>16.3633369019188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12143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16</v>
      </c>
      <c r="W44" s="116">
        <v>18</v>
      </c>
      <c r="X44" s="116">
        <v>26</v>
      </c>
      <c r="Y44" s="116">
        <v>34</v>
      </c>
      <c r="Z44" s="116">
        <v>41</v>
      </c>
    </row>
    <row r="45" spans="19:32" x14ac:dyDescent="0.25">
      <c r="S45" s="119" t="s">
        <v>38</v>
      </c>
      <c r="T45" s="119"/>
      <c r="U45" s="116"/>
      <c r="V45" s="116">
        <v>181</v>
      </c>
      <c r="W45" s="116">
        <v>229</v>
      </c>
      <c r="X45" s="116">
        <v>311</v>
      </c>
      <c r="Y45" s="116">
        <v>299</v>
      </c>
      <c r="Z45" s="116">
        <v>293</v>
      </c>
    </row>
    <row r="46" spans="19:32" x14ac:dyDescent="0.25">
      <c r="S46" s="119" t="s">
        <v>39</v>
      </c>
      <c r="T46" s="119"/>
      <c r="U46" s="116"/>
      <c r="V46" s="116">
        <v>386</v>
      </c>
      <c r="W46" s="116">
        <v>412</v>
      </c>
      <c r="X46" s="116">
        <v>529</v>
      </c>
      <c r="Y46" s="116">
        <v>483</v>
      </c>
      <c r="Z46" s="116">
        <v>577</v>
      </c>
    </row>
    <row r="47" spans="19:32" x14ac:dyDescent="0.25">
      <c r="S47" s="119" t="s">
        <v>40</v>
      </c>
      <c r="T47" s="119"/>
      <c r="U47" s="116"/>
      <c r="V47" s="116">
        <v>646</v>
      </c>
      <c r="W47" s="116">
        <v>671</v>
      </c>
      <c r="X47" s="116">
        <v>773</v>
      </c>
      <c r="Y47" s="116">
        <v>705</v>
      </c>
      <c r="Z47" s="116">
        <v>687</v>
      </c>
    </row>
    <row r="48" spans="19:32" x14ac:dyDescent="0.25">
      <c r="S48" s="119" t="s">
        <v>41</v>
      </c>
      <c r="T48" s="119"/>
      <c r="U48" s="116"/>
      <c r="V48" s="116">
        <v>969</v>
      </c>
      <c r="W48" s="116">
        <v>995</v>
      </c>
      <c r="X48" s="116">
        <v>1119</v>
      </c>
      <c r="Y48" s="116">
        <v>1134</v>
      </c>
      <c r="Z48" s="116">
        <v>1213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1133</v>
      </c>
      <c r="W49" s="116">
        <v>1096</v>
      </c>
      <c r="X49" s="116">
        <v>1159</v>
      </c>
      <c r="Y49" s="116">
        <v>1101</v>
      </c>
      <c r="Z49" s="116">
        <v>1056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Isaac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1008</v>
      </c>
      <c r="W50" s="116">
        <v>1053</v>
      </c>
      <c r="X50" s="116">
        <v>1178</v>
      </c>
      <c r="Y50" s="116">
        <v>1191</v>
      </c>
      <c r="Z50" s="116">
        <v>1195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968</v>
      </c>
      <c r="W51" s="116">
        <v>957</v>
      </c>
      <c r="X51" s="116">
        <v>1000</v>
      </c>
      <c r="Y51" s="116">
        <v>908</v>
      </c>
      <c r="Z51" s="116">
        <v>883</v>
      </c>
    </row>
    <row r="52" spans="1:26" ht="15" customHeight="1" x14ac:dyDescent="0.25">
      <c r="S52" s="119" t="s">
        <v>45</v>
      </c>
      <c r="T52" s="119"/>
      <c r="U52" s="116"/>
      <c r="V52" s="116">
        <v>825</v>
      </c>
      <c r="W52" s="116">
        <v>755</v>
      </c>
      <c r="X52" s="116">
        <v>939</v>
      </c>
      <c r="Y52" s="116">
        <v>914</v>
      </c>
      <c r="Z52" s="116">
        <v>948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646</v>
      </c>
      <c r="W53" s="116">
        <v>661</v>
      </c>
      <c r="X53" s="116">
        <v>783</v>
      </c>
      <c r="Y53" s="116">
        <v>717</v>
      </c>
      <c r="Z53" s="116">
        <v>777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552</v>
      </c>
      <c r="W54" s="116">
        <v>614</v>
      </c>
      <c r="X54" s="116">
        <v>680</v>
      </c>
      <c r="Y54" s="116">
        <v>628</v>
      </c>
      <c r="Z54" s="116">
        <v>698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334</v>
      </c>
      <c r="W55" s="116">
        <v>374</v>
      </c>
      <c r="X55" s="116">
        <v>500</v>
      </c>
      <c r="Y55" s="116">
        <v>472</v>
      </c>
      <c r="Z55" s="116">
        <v>561</v>
      </c>
    </row>
    <row r="56" spans="1:26" ht="15" customHeight="1" x14ac:dyDescent="0.25">
      <c r="S56" s="119" t="s">
        <v>49</v>
      </c>
      <c r="T56" s="119"/>
      <c r="U56" s="116"/>
      <c r="V56" s="116">
        <v>145</v>
      </c>
      <c r="W56" s="116">
        <v>172</v>
      </c>
      <c r="X56" s="116">
        <v>214</v>
      </c>
      <c r="Y56" s="116">
        <v>193</v>
      </c>
      <c r="Z56" s="116">
        <v>246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45</v>
      </c>
      <c r="W57" s="116">
        <v>52</v>
      </c>
      <c r="X57" s="116">
        <v>76</v>
      </c>
      <c r="Y57" s="116">
        <v>67</v>
      </c>
      <c r="Z57" s="116">
        <v>95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11</v>
      </c>
      <c r="W58" s="116">
        <v>19</v>
      </c>
      <c r="X58" s="116">
        <v>33</v>
      </c>
      <c r="Y58" s="116">
        <v>25</v>
      </c>
      <c r="Z58" s="116">
        <v>34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6</v>
      </c>
      <c r="W59" s="116">
        <v>3</v>
      </c>
      <c r="X59" s="116">
        <v>16</v>
      </c>
      <c r="Y59" s="116">
        <v>9</v>
      </c>
      <c r="Z59" s="116">
        <v>8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5</v>
      </c>
      <c r="X60" s="116">
        <v>7</v>
      </c>
      <c r="Y60" s="116">
        <v>0</v>
      </c>
      <c r="Z60" s="116">
        <v>4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7870</v>
      </c>
      <c r="W61" s="116">
        <v>8085</v>
      </c>
      <c r="X61" s="116">
        <v>9341</v>
      </c>
      <c r="Y61" s="116">
        <v>8878</v>
      </c>
      <c r="Z61" s="116">
        <v>9311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15</v>
      </c>
      <c r="W63" s="116">
        <v>18</v>
      </c>
      <c r="X63" s="116">
        <v>24</v>
      </c>
      <c r="Y63" s="116">
        <v>37</v>
      </c>
      <c r="Z63" s="116">
        <v>36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190</v>
      </c>
      <c r="W64" s="116">
        <v>194</v>
      </c>
      <c r="X64" s="116">
        <v>258</v>
      </c>
      <c r="Y64" s="116">
        <v>258</v>
      </c>
      <c r="Z64" s="116">
        <v>276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Isaac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363</v>
      </c>
      <c r="W65" s="116">
        <v>425</v>
      </c>
      <c r="X65" s="116">
        <v>524</v>
      </c>
      <c r="Y65" s="116">
        <v>510</v>
      </c>
      <c r="Z65" s="116">
        <v>559</v>
      </c>
    </row>
    <row r="66" spans="1:26" x14ac:dyDescent="0.25">
      <c r="S66" s="119" t="s">
        <v>40</v>
      </c>
      <c r="T66" s="119"/>
      <c r="U66" s="116"/>
      <c r="V66" s="116">
        <v>612</v>
      </c>
      <c r="W66" s="116">
        <v>663</v>
      </c>
      <c r="X66" s="116">
        <v>705</v>
      </c>
      <c r="Y66" s="116">
        <v>750</v>
      </c>
      <c r="Z66" s="116">
        <v>705</v>
      </c>
    </row>
    <row r="67" spans="1:26" x14ac:dyDescent="0.25">
      <c r="S67" s="119" t="s">
        <v>41</v>
      </c>
      <c r="T67" s="119"/>
      <c r="U67" s="116"/>
      <c r="V67" s="116">
        <v>906</v>
      </c>
      <c r="W67" s="116">
        <v>938</v>
      </c>
      <c r="X67" s="116">
        <v>1087</v>
      </c>
      <c r="Y67" s="116">
        <v>1094</v>
      </c>
      <c r="Z67" s="116">
        <v>1102</v>
      </c>
    </row>
    <row r="68" spans="1:26" x14ac:dyDescent="0.25">
      <c r="S68" s="119" t="s">
        <v>42</v>
      </c>
      <c r="T68" s="119"/>
      <c r="U68" s="116"/>
      <c r="V68" s="116">
        <v>904</v>
      </c>
      <c r="W68" s="116">
        <v>964</v>
      </c>
      <c r="X68" s="116">
        <v>1110</v>
      </c>
      <c r="Y68" s="116">
        <v>1135</v>
      </c>
      <c r="Z68" s="116">
        <v>1114</v>
      </c>
    </row>
    <row r="69" spans="1:26" x14ac:dyDescent="0.25">
      <c r="S69" s="119" t="s">
        <v>43</v>
      </c>
      <c r="T69" s="119"/>
      <c r="U69" s="116"/>
      <c r="V69" s="116">
        <v>770</v>
      </c>
      <c r="W69" s="116">
        <v>822</v>
      </c>
      <c r="X69" s="116">
        <v>977</v>
      </c>
      <c r="Y69" s="116">
        <v>960</v>
      </c>
      <c r="Z69" s="116">
        <v>988</v>
      </c>
    </row>
    <row r="70" spans="1:26" x14ac:dyDescent="0.25">
      <c r="S70" s="119" t="s">
        <v>44</v>
      </c>
      <c r="T70" s="119"/>
      <c r="U70" s="116"/>
      <c r="V70" s="116">
        <v>737</v>
      </c>
      <c r="W70" s="116">
        <v>797</v>
      </c>
      <c r="X70" s="116">
        <v>860</v>
      </c>
      <c r="Y70" s="116">
        <v>851</v>
      </c>
      <c r="Z70" s="116">
        <v>835</v>
      </c>
    </row>
    <row r="71" spans="1:26" x14ac:dyDescent="0.25">
      <c r="S71" s="119" t="s">
        <v>45</v>
      </c>
      <c r="T71" s="119"/>
      <c r="U71" s="116"/>
      <c r="V71" s="116">
        <v>603</v>
      </c>
      <c r="W71" s="116">
        <v>664</v>
      </c>
      <c r="X71" s="116">
        <v>800</v>
      </c>
      <c r="Y71" s="116">
        <v>774</v>
      </c>
      <c r="Z71" s="116">
        <v>773</v>
      </c>
    </row>
    <row r="72" spans="1:26" x14ac:dyDescent="0.25">
      <c r="S72" s="119" t="s">
        <v>46</v>
      </c>
      <c r="T72" s="119"/>
      <c r="U72" s="116"/>
      <c r="V72" s="116">
        <v>557</v>
      </c>
      <c r="W72" s="116">
        <v>532</v>
      </c>
      <c r="X72" s="116">
        <v>572</v>
      </c>
      <c r="Y72" s="116">
        <v>566</v>
      </c>
      <c r="Z72" s="116">
        <v>642</v>
      </c>
    </row>
    <row r="73" spans="1:26" x14ac:dyDescent="0.25">
      <c r="S73" s="119" t="s">
        <v>47</v>
      </c>
      <c r="T73" s="119"/>
      <c r="U73" s="116"/>
      <c r="V73" s="116">
        <v>373</v>
      </c>
      <c r="W73" s="116">
        <v>452</v>
      </c>
      <c r="X73" s="116">
        <v>518</v>
      </c>
      <c r="Y73" s="116">
        <v>490</v>
      </c>
      <c r="Z73" s="116">
        <v>531</v>
      </c>
    </row>
    <row r="74" spans="1:26" x14ac:dyDescent="0.25">
      <c r="S74" s="119" t="s">
        <v>48</v>
      </c>
      <c r="T74" s="119"/>
      <c r="U74" s="116"/>
      <c r="V74" s="116">
        <v>186</v>
      </c>
      <c r="W74" s="116">
        <v>186</v>
      </c>
      <c r="X74" s="116">
        <v>244</v>
      </c>
      <c r="Y74" s="116">
        <v>255</v>
      </c>
      <c r="Z74" s="116">
        <v>273</v>
      </c>
    </row>
    <row r="75" spans="1:26" x14ac:dyDescent="0.25">
      <c r="S75" s="119" t="s">
        <v>49</v>
      </c>
      <c r="T75" s="119"/>
      <c r="U75" s="116"/>
      <c r="V75" s="116">
        <v>69</v>
      </c>
      <c r="W75" s="116">
        <v>88</v>
      </c>
      <c r="X75" s="116">
        <v>103</v>
      </c>
      <c r="Y75" s="116">
        <v>102</v>
      </c>
      <c r="Z75" s="116">
        <v>123</v>
      </c>
    </row>
    <row r="76" spans="1:26" x14ac:dyDescent="0.25">
      <c r="S76" s="119" t="s">
        <v>50</v>
      </c>
      <c r="T76" s="119"/>
      <c r="U76" s="116"/>
      <c r="V76" s="116">
        <v>22</v>
      </c>
      <c r="W76" s="116">
        <v>29</v>
      </c>
      <c r="X76" s="116">
        <v>54</v>
      </c>
      <c r="Y76" s="116">
        <v>30</v>
      </c>
      <c r="Z76" s="116">
        <v>58</v>
      </c>
    </row>
    <row r="77" spans="1:26" x14ac:dyDescent="0.25">
      <c r="S77" s="119" t="s">
        <v>51</v>
      </c>
      <c r="T77" s="119"/>
      <c r="U77" s="116"/>
      <c r="V77" s="116">
        <v>10</v>
      </c>
      <c r="W77" s="116">
        <v>10</v>
      </c>
      <c r="X77" s="116">
        <v>16</v>
      </c>
      <c r="Y77" s="116">
        <v>20</v>
      </c>
      <c r="Z77" s="116">
        <v>24</v>
      </c>
    </row>
    <row r="78" spans="1:26" x14ac:dyDescent="0.25">
      <c r="S78" s="119" t="s">
        <v>52</v>
      </c>
      <c r="T78" s="119"/>
      <c r="U78" s="116"/>
      <c r="V78" s="116">
        <v>0</v>
      </c>
      <c r="W78" s="116">
        <v>4</v>
      </c>
      <c r="X78" s="116">
        <v>5</v>
      </c>
      <c r="Y78" s="116">
        <v>9</v>
      </c>
      <c r="Z78" s="116">
        <v>9</v>
      </c>
    </row>
    <row r="79" spans="1:26" x14ac:dyDescent="0.25">
      <c r="S79" s="119" t="s">
        <v>53</v>
      </c>
      <c r="T79" s="119"/>
      <c r="U79" s="116"/>
      <c r="V79" s="116">
        <v>9</v>
      </c>
      <c r="W79" s="116">
        <v>3</v>
      </c>
      <c r="X79" s="116">
        <v>8</v>
      </c>
      <c r="Y79" s="116">
        <v>3</v>
      </c>
      <c r="Z79" s="116">
        <v>6</v>
      </c>
    </row>
    <row r="80" spans="1:26" x14ac:dyDescent="0.25">
      <c r="S80" s="122" t="s">
        <v>54</v>
      </c>
      <c r="T80" s="122"/>
      <c r="U80" s="116"/>
      <c r="V80" s="116">
        <v>6317</v>
      </c>
      <c r="W80" s="116">
        <v>6791</v>
      </c>
      <c r="X80" s="116">
        <v>7871</v>
      </c>
      <c r="Y80" s="116">
        <v>7844</v>
      </c>
      <c r="Z80" s="116">
        <v>8051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6" t="str">
        <f>S1</f>
        <v>Isaac</v>
      </c>
      <c r="D83" s="146"/>
      <c r="E83" s="146"/>
      <c r="F83" s="146"/>
      <c r="G83" s="146"/>
      <c r="H83" s="49"/>
      <c r="I83" s="49"/>
      <c r="J83" s="147" t="str">
        <f>'State data for spotlight'!A1</f>
        <v>Queensland</v>
      </c>
      <c r="K83" s="147"/>
      <c r="L83" s="147"/>
      <c r="M83" s="147"/>
      <c r="N83" s="147"/>
      <c r="O83" s="147"/>
      <c r="S83" s="119" t="s">
        <v>57</v>
      </c>
      <c r="T83" s="119"/>
      <c r="U83" s="116"/>
      <c r="V83" s="116">
        <v>270</v>
      </c>
      <c r="W83" s="116">
        <v>311</v>
      </c>
      <c r="X83" s="116">
        <v>349</v>
      </c>
      <c r="Y83" s="116">
        <v>325</v>
      </c>
      <c r="Z83" s="116">
        <v>368</v>
      </c>
      <c r="AD83" s="121"/>
    </row>
    <row r="84" spans="1:30" ht="15" customHeight="1" x14ac:dyDescent="0.25">
      <c r="A84" s="48"/>
      <c r="B84" s="48"/>
      <c r="C84" s="50"/>
      <c r="D84" s="141" t="s">
        <v>0</v>
      </c>
      <c r="E84" s="141"/>
      <c r="F84" s="141" t="s">
        <v>202</v>
      </c>
      <c r="G84" s="141"/>
      <c r="H84" s="50"/>
      <c r="I84" s="50"/>
      <c r="J84" s="50"/>
      <c r="K84" s="50"/>
      <c r="L84" s="141" t="s">
        <v>0</v>
      </c>
      <c r="M84" s="141"/>
      <c r="N84" s="141" t="s">
        <v>202</v>
      </c>
      <c r="O84" s="141"/>
      <c r="S84" s="119" t="s">
        <v>58</v>
      </c>
      <c r="T84" s="119"/>
      <c r="U84" s="116"/>
      <c r="V84" s="116">
        <v>433</v>
      </c>
      <c r="W84" s="116">
        <v>369</v>
      </c>
      <c r="X84" s="116">
        <v>375</v>
      </c>
      <c r="Y84" s="116">
        <v>369</v>
      </c>
      <c r="Z84" s="116">
        <v>393</v>
      </c>
    </row>
    <row r="85" spans="1:30" ht="15" customHeight="1" x14ac:dyDescent="0.25">
      <c r="A85" s="48"/>
      <c r="B85" s="48"/>
      <c r="C85" s="62" t="s">
        <v>1</v>
      </c>
      <c r="D85" s="141" t="s">
        <v>2</v>
      </c>
      <c r="E85" s="141"/>
      <c r="F85" s="141" t="str">
        <f>"since "&amp;$V$2</f>
        <v>since 2015-16</v>
      </c>
      <c r="G85" s="141"/>
      <c r="H85" s="50"/>
      <c r="I85" s="50"/>
      <c r="J85" s="50"/>
      <c r="K85" s="62" t="s">
        <v>1</v>
      </c>
      <c r="L85" s="141" t="s">
        <v>2</v>
      </c>
      <c r="M85" s="141"/>
      <c r="N85" s="141" t="str">
        <f>"since "&amp;$V$2</f>
        <v>since 2015-16</v>
      </c>
      <c r="O85" s="141"/>
      <c r="S85" s="119" t="s">
        <v>197</v>
      </c>
      <c r="T85" s="119"/>
      <c r="U85" s="116"/>
      <c r="V85" s="116">
        <v>1535</v>
      </c>
      <c r="W85" s="116">
        <v>1535</v>
      </c>
      <c r="X85" s="116">
        <v>1634</v>
      </c>
      <c r="Y85" s="116">
        <v>1672</v>
      </c>
      <c r="Z85" s="116">
        <v>1722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17,356</v>
      </c>
      <c r="D86" s="100">
        <f t="shared" ref="D86:D91" si="4">AD4</f>
        <v>3.8100364854357416E-2</v>
      </c>
      <c r="E86" s="101">
        <f t="shared" ref="E86:E91" si="5">AD4</f>
        <v>3.8100364854357416E-2</v>
      </c>
      <c r="F86" s="100">
        <f t="shared" ref="F86:F91" si="6">AF4</f>
        <v>0.22320107125237865</v>
      </c>
      <c r="G86" s="101">
        <f t="shared" ref="G86:G91" si="7">AF4</f>
        <v>0.22320107125237865</v>
      </c>
      <c r="H86" s="61"/>
      <c r="I86" s="61"/>
      <c r="J86" s="142" t="str">
        <f>'State data for spotlight'!J4</f>
        <v>4,043,913</v>
      </c>
      <c r="K86" s="142"/>
      <c r="L86" s="100">
        <f>'State data for spotlight'!L4</f>
        <v>-5.435055282670076E-3</v>
      </c>
      <c r="M86" s="101">
        <f>'State data for spotlight'!L4</f>
        <v>-5.435055282670076E-3</v>
      </c>
      <c r="N86" s="100">
        <f>'State data for spotlight'!N4</f>
        <v>7.968076645100175E-2</v>
      </c>
      <c r="O86" s="101">
        <f>'State data for spotlight'!N4</f>
        <v>7.968076645100175E-2</v>
      </c>
      <c r="S86" s="119" t="s">
        <v>198</v>
      </c>
      <c r="T86" s="119"/>
      <c r="U86" s="116"/>
      <c r="V86" s="116">
        <v>93</v>
      </c>
      <c r="W86" s="116">
        <v>92</v>
      </c>
      <c r="X86" s="116">
        <v>103</v>
      </c>
      <c r="Y86" s="116">
        <v>94</v>
      </c>
      <c r="Z86" s="116">
        <v>102</v>
      </c>
    </row>
    <row r="87" spans="1:30" ht="15" customHeight="1" x14ac:dyDescent="0.25">
      <c r="A87" s="102" t="s">
        <v>4</v>
      </c>
      <c r="B87" s="51"/>
      <c r="C87" s="61" t="str">
        <f t="shared" si="3"/>
        <v>9,307</v>
      </c>
      <c r="D87" s="100">
        <f t="shared" si="4"/>
        <v>4.7849583427155951E-2</v>
      </c>
      <c r="E87" s="101">
        <f t="shared" si="5"/>
        <v>4.7849583427155951E-2</v>
      </c>
      <c r="F87" s="100">
        <f t="shared" si="6"/>
        <v>0.1824418752382162</v>
      </c>
      <c r="G87" s="101">
        <f t="shared" si="7"/>
        <v>0.1824418752382162</v>
      </c>
      <c r="H87" s="61"/>
      <c r="I87" s="61"/>
      <c r="J87" s="142" t="str">
        <f>'State data for spotlight'!J5</f>
        <v>2,078,086</v>
      </c>
      <c r="K87" s="142"/>
      <c r="L87" s="100">
        <f>'State data for spotlight'!L5</f>
        <v>-9.7722570444783718E-3</v>
      </c>
      <c r="M87" s="101">
        <f>'State data for spotlight'!L5</f>
        <v>-9.7722570444783718E-3</v>
      </c>
      <c r="N87" s="100">
        <f>'State data for spotlight'!N5</f>
        <v>6.0267974446456485E-2</v>
      </c>
      <c r="O87" s="101">
        <f>'State data for spotlight'!N5</f>
        <v>6.0267974446456485E-2</v>
      </c>
      <c r="S87" s="119" t="s">
        <v>199</v>
      </c>
      <c r="T87" s="119"/>
      <c r="U87" s="116"/>
      <c r="V87" s="116">
        <v>72</v>
      </c>
      <c r="W87" s="116">
        <v>69</v>
      </c>
      <c r="X87" s="116">
        <v>79</v>
      </c>
      <c r="Y87" s="116">
        <v>70</v>
      </c>
      <c r="Z87" s="116">
        <v>89</v>
      </c>
    </row>
    <row r="88" spans="1:30" ht="15" customHeight="1" x14ac:dyDescent="0.25">
      <c r="A88" s="102" t="s">
        <v>5</v>
      </c>
      <c r="B88" s="51"/>
      <c r="C88" s="61" t="str">
        <f t="shared" si="3"/>
        <v>8,050</v>
      </c>
      <c r="D88" s="100">
        <f t="shared" si="4"/>
        <v>2.6654763423032746E-2</v>
      </c>
      <c r="E88" s="101">
        <f t="shared" si="5"/>
        <v>2.6654763423032746E-2</v>
      </c>
      <c r="F88" s="100">
        <f t="shared" si="6"/>
        <v>0.27373417721518978</v>
      </c>
      <c r="G88" s="101">
        <f t="shared" si="7"/>
        <v>0.27373417721518978</v>
      </c>
      <c r="H88" s="61"/>
      <c r="I88" s="61"/>
      <c r="J88" s="142" t="str">
        <f>'State data for spotlight'!J6</f>
        <v>1,965,825</v>
      </c>
      <c r="K88" s="142"/>
      <c r="L88" s="100">
        <f>'State data for spotlight'!L6</f>
        <v>-8.0765919120229235E-4</v>
      </c>
      <c r="M88" s="101">
        <f>'State data for spotlight'!L6</f>
        <v>-8.0765919120229235E-4</v>
      </c>
      <c r="N88" s="100">
        <f>'State data for spotlight'!N6</f>
        <v>0.10099473592536312</v>
      </c>
      <c r="O88" s="101">
        <f>'State data for spotlight'!N6</f>
        <v>0.10099473592536312</v>
      </c>
      <c r="S88" s="119" t="s">
        <v>200</v>
      </c>
      <c r="T88" s="119"/>
      <c r="U88" s="116"/>
      <c r="V88" s="116">
        <v>77</v>
      </c>
      <c r="W88" s="116">
        <v>83</v>
      </c>
      <c r="X88" s="116">
        <v>95</v>
      </c>
      <c r="Y88" s="116">
        <v>98</v>
      </c>
      <c r="Z88" s="116">
        <v>113</v>
      </c>
    </row>
    <row r="89" spans="1:30" ht="15" customHeight="1" x14ac:dyDescent="0.25">
      <c r="A89" s="51" t="s">
        <v>6</v>
      </c>
      <c r="B89" s="51"/>
      <c r="C89" s="61" t="str">
        <f t="shared" si="3"/>
        <v>12,144</v>
      </c>
      <c r="D89" s="100">
        <f t="shared" si="4"/>
        <v>6.9955947136563834E-2</v>
      </c>
      <c r="E89" s="101">
        <f t="shared" si="5"/>
        <v>6.9955947136563834E-2</v>
      </c>
      <c r="F89" s="100">
        <f t="shared" si="6"/>
        <v>0.20871902060316505</v>
      </c>
      <c r="G89" s="101">
        <f t="shared" si="7"/>
        <v>0.20871902060316505</v>
      </c>
      <c r="H89" s="61"/>
      <c r="I89" s="61"/>
      <c r="J89" s="142" t="str">
        <f>'State data for spotlight'!J7</f>
        <v>2,876,116</v>
      </c>
      <c r="K89" s="142"/>
      <c r="L89" s="100">
        <f>'State data for spotlight'!L7</f>
        <v>1.3469152455414024E-2</v>
      </c>
      <c r="M89" s="101">
        <f>'State data for spotlight'!L7</f>
        <v>1.3469152455414024E-2</v>
      </c>
      <c r="N89" s="100">
        <f>'State data for spotlight'!N7</f>
        <v>8.3508134271230716E-2</v>
      </c>
      <c r="O89" s="101">
        <f>'State data for spotlight'!N7</f>
        <v>8.3508134271230716E-2</v>
      </c>
      <c r="S89" s="119" t="s">
        <v>201</v>
      </c>
      <c r="T89" s="119"/>
      <c r="U89" s="116"/>
      <c r="V89" s="116">
        <v>1736</v>
      </c>
      <c r="W89" s="116">
        <v>1747</v>
      </c>
      <c r="X89" s="116">
        <v>1942</v>
      </c>
      <c r="Y89" s="116">
        <v>1924</v>
      </c>
      <c r="Z89" s="116">
        <v>1935</v>
      </c>
    </row>
    <row r="90" spans="1:30" ht="15" customHeight="1" x14ac:dyDescent="0.25">
      <c r="A90" s="51" t="s">
        <v>100</v>
      </c>
      <c r="B90" s="51"/>
      <c r="C90" s="61" t="str">
        <f t="shared" si="3"/>
        <v>$60,028</v>
      </c>
      <c r="D90" s="100">
        <f t="shared" si="4"/>
        <v>-0.1108709955212106</v>
      </c>
      <c r="E90" s="101">
        <f t="shared" si="5"/>
        <v>-0.1108709955212106</v>
      </c>
      <c r="F90" s="100">
        <f t="shared" si="6"/>
        <v>-4.605967087181384E-2</v>
      </c>
      <c r="G90" s="101">
        <f t="shared" si="7"/>
        <v>-4.605967087181384E-2</v>
      </c>
      <c r="H90" s="61"/>
      <c r="I90" s="61"/>
      <c r="J90" s="61"/>
      <c r="K90" s="61" t="str">
        <f>'State data for spotlight'!J8</f>
        <v>$45,226</v>
      </c>
      <c r="L90" s="100">
        <f>'State data for spotlight'!L8</f>
        <v>1.6409018426646327E-3</v>
      </c>
      <c r="M90" s="101">
        <f>'State data for spotlight'!L8</f>
        <v>1.6409018426646327E-3</v>
      </c>
      <c r="N90" s="100">
        <f>'State data for spotlight'!N8</f>
        <v>6.7653739613496189E-2</v>
      </c>
      <c r="O90" s="101">
        <f>'State data for spotlight'!N8</f>
        <v>6.7653739613496189E-2</v>
      </c>
      <c r="S90" s="119" t="s">
        <v>59</v>
      </c>
      <c r="T90" s="119"/>
      <c r="U90" s="116"/>
      <c r="V90" s="116">
        <v>500</v>
      </c>
      <c r="W90" s="116">
        <v>573</v>
      </c>
      <c r="X90" s="116">
        <v>763</v>
      </c>
      <c r="Y90" s="116">
        <v>714</v>
      </c>
      <c r="Z90" s="116">
        <v>762</v>
      </c>
    </row>
    <row r="91" spans="1:30" ht="15" customHeight="1" x14ac:dyDescent="0.25">
      <c r="A91" s="51" t="s">
        <v>7</v>
      </c>
      <c r="B91" s="51"/>
      <c r="C91" s="61" t="str">
        <f t="shared" si="3"/>
        <v>$1,047.7 mil</v>
      </c>
      <c r="D91" s="100">
        <f t="shared" si="4"/>
        <v>8.0287486288864729E-2</v>
      </c>
      <c r="E91" s="101">
        <f t="shared" si="5"/>
        <v>8.0287486288864729E-2</v>
      </c>
      <c r="F91" s="100">
        <f t="shared" si="6"/>
        <v>0.22974243821030971</v>
      </c>
      <c r="G91" s="101">
        <f t="shared" si="7"/>
        <v>0.22974243821030971</v>
      </c>
      <c r="H91" s="61"/>
      <c r="I91" s="61"/>
      <c r="J91" s="61"/>
      <c r="K91" s="61" t="str">
        <f>'State data for spotlight'!J9</f>
        <v>$174.8 bil</v>
      </c>
      <c r="L91" s="100">
        <f>'State data for spotlight'!L9</f>
        <v>4.1540468779463158E-2</v>
      </c>
      <c r="M91" s="101">
        <f>'State data for spotlight'!L9</f>
        <v>4.1540468779463158E-2</v>
      </c>
      <c r="N91" s="100">
        <f>'State data for spotlight'!N9</f>
        <v>0.18082674757676354</v>
      </c>
      <c r="O91" s="101">
        <f>'State data for spotlight'!N9</f>
        <v>0.18082674757676354</v>
      </c>
      <c r="S91" s="122" t="s">
        <v>54</v>
      </c>
      <c r="T91" s="122"/>
      <c r="U91" s="116"/>
      <c r="V91" s="116">
        <v>5685</v>
      </c>
      <c r="W91" s="116">
        <v>5694</v>
      </c>
      <c r="X91" s="116">
        <v>6457</v>
      </c>
      <c r="Y91" s="116">
        <v>6229</v>
      </c>
      <c r="Z91" s="116">
        <v>6687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203</v>
      </c>
      <c r="S93" s="119" t="s">
        <v>57</v>
      </c>
      <c r="T93" s="119"/>
      <c r="U93" s="116"/>
      <c r="V93" s="116">
        <v>219</v>
      </c>
      <c r="W93" s="116">
        <v>257</v>
      </c>
      <c r="X93" s="116">
        <v>279</v>
      </c>
      <c r="Y93" s="116">
        <v>287</v>
      </c>
      <c r="Z93" s="116">
        <v>331</v>
      </c>
    </row>
    <row r="94" spans="1:30" ht="15" customHeight="1" x14ac:dyDescent="0.25">
      <c r="A94" s="60" t="s">
        <v>204</v>
      </c>
      <c r="S94" s="119" t="s">
        <v>58</v>
      </c>
      <c r="T94" s="119"/>
      <c r="U94" s="116"/>
      <c r="V94" s="116">
        <v>586</v>
      </c>
      <c r="W94" s="116">
        <v>595</v>
      </c>
      <c r="X94" s="116">
        <v>630</v>
      </c>
      <c r="Y94" s="116">
        <v>618</v>
      </c>
      <c r="Z94" s="116">
        <v>656</v>
      </c>
    </row>
    <row r="95" spans="1:30" ht="15" customHeight="1" x14ac:dyDescent="0.25">
      <c r="A95" s="138" t="s">
        <v>287</v>
      </c>
      <c r="S95" s="119" t="s">
        <v>197</v>
      </c>
      <c r="T95" s="119"/>
      <c r="U95" s="116"/>
      <c r="V95" s="116">
        <v>188</v>
      </c>
      <c r="W95" s="116">
        <v>207</v>
      </c>
      <c r="X95" s="116">
        <v>225</v>
      </c>
      <c r="Y95" s="116">
        <v>263</v>
      </c>
      <c r="Z95" s="116">
        <v>303</v>
      </c>
    </row>
    <row r="96" spans="1:30" ht="15" customHeight="1" x14ac:dyDescent="0.25">
      <c r="A96" s="19" t="s">
        <v>278</v>
      </c>
      <c r="S96" s="119" t="s">
        <v>198</v>
      </c>
      <c r="T96" s="119"/>
      <c r="U96" s="116"/>
      <c r="V96" s="116">
        <v>485</v>
      </c>
      <c r="W96" s="116">
        <v>502</v>
      </c>
      <c r="X96" s="116">
        <v>531</v>
      </c>
      <c r="Y96" s="116">
        <v>569</v>
      </c>
      <c r="Z96" s="116">
        <v>556</v>
      </c>
    </row>
    <row r="97" spans="1:32" ht="15" customHeight="1" x14ac:dyDescent="0.25">
      <c r="S97" s="119" t="s">
        <v>199</v>
      </c>
      <c r="T97" s="119"/>
      <c r="U97" s="116"/>
      <c r="V97" s="116">
        <v>753</v>
      </c>
      <c r="W97" s="116">
        <v>826</v>
      </c>
      <c r="X97" s="116">
        <v>908</v>
      </c>
      <c r="Y97" s="116">
        <v>883</v>
      </c>
      <c r="Z97" s="116">
        <v>891</v>
      </c>
    </row>
    <row r="98" spans="1:32" ht="15" customHeight="1" x14ac:dyDescent="0.25">
      <c r="S98" s="119" t="s">
        <v>200</v>
      </c>
      <c r="T98" s="119"/>
      <c r="U98" s="116"/>
      <c r="V98" s="116">
        <v>364</v>
      </c>
      <c r="W98" s="116">
        <v>385</v>
      </c>
      <c r="X98" s="116">
        <v>444</v>
      </c>
      <c r="Y98" s="116">
        <v>437</v>
      </c>
      <c r="Z98" s="116">
        <v>406</v>
      </c>
    </row>
    <row r="99" spans="1:32" ht="15" customHeight="1" x14ac:dyDescent="0.25">
      <c r="S99" s="119" t="s">
        <v>201</v>
      </c>
      <c r="T99" s="119"/>
      <c r="U99" s="116"/>
      <c r="V99" s="116">
        <v>282</v>
      </c>
      <c r="W99" s="116">
        <v>345</v>
      </c>
      <c r="X99" s="116">
        <v>493</v>
      </c>
      <c r="Y99" s="116">
        <v>549</v>
      </c>
      <c r="Z99" s="116">
        <v>567</v>
      </c>
    </row>
    <row r="100" spans="1:32" ht="15" customHeight="1" x14ac:dyDescent="0.25">
      <c r="S100" s="119" t="s">
        <v>59</v>
      </c>
      <c r="T100" s="119"/>
      <c r="U100" s="116"/>
      <c r="V100" s="116">
        <v>510</v>
      </c>
      <c r="W100" s="116">
        <v>548</v>
      </c>
      <c r="X100" s="116">
        <v>671</v>
      </c>
      <c r="Y100" s="116">
        <v>658</v>
      </c>
      <c r="Z100" s="116">
        <v>737</v>
      </c>
    </row>
    <row r="101" spans="1:32" x14ac:dyDescent="0.25">
      <c r="A101" s="20"/>
      <c r="S101" s="122" t="s">
        <v>54</v>
      </c>
      <c r="T101" s="122"/>
      <c r="U101" s="116"/>
      <c r="V101" s="116">
        <v>4356</v>
      </c>
      <c r="W101" s="116">
        <v>4510</v>
      </c>
      <c r="X101" s="116">
        <v>5174</v>
      </c>
      <c r="Y101" s="116">
        <v>5119</v>
      </c>
      <c r="Z101" s="116">
        <v>5456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205</v>
      </c>
      <c r="Z103" s="110" t="s">
        <v>282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11116</v>
      </c>
      <c r="W104" s="116">
        <v>11884</v>
      </c>
      <c r="X104" s="116">
        <v>13722</v>
      </c>
      <c r="Y104" s="116">
        <v>13559</v>
      </c>
      <c r="Z104" s="116">
        <v>13619</v>
      </c>
      <c r="AB104" s="113" t="str">
        <f>TEXT(Z104,"###,###")</f>
        <v>13,619</v>
      </c>
      <c r="AD104" s="134">
        <f>Z104/($Z$4)*100</f>
        <v>78.468541138511185</v>
      </c>
      <c r="AF104" s="113"/>
    </row>
    <row r="105" spans="1:32" x14ac:dyDescent="0.25">
      <c r="S105" s="119" t="s">
        <v>18</v>
      </c>
      <c r="T105" s="119"/>
      <c r="U105" s="116"/>
      <c r="V105" s="116">
        <v>1879</v>
      </c>
      <c r="W105" s="116">
        <v>1873</v>
      </c>
      <c r="X105" s="116">
        <v>1926</v>
      </c>
      <c r="Y105" s="116">
        <v>1939</v>
      </c>
      <c r="Z105" s="116">
        <v>1856</v>
      </c>
      <c r="AB105" s="113" t="str">
        <f>TEXT(Z105,"###,###")</f>
        <v>1,856</v>
      </c>
      <c r="AD105" s="134">
        <f>Z105/($Z$4)*100</f>
        <v>10.693708227702235</v>
      </c>
      <c r="AF105" s="113"/>
    </row>
    <row r="106" spans="1:32" x14ac:dyDescent="0.25">
      <c r="S106" s="122" t="s">
        <v>54</v>
      </c>
      <c r="T106" s="122"/>
      <c r="U106" s="124"/>
      <c r="V106" s="124">
        <v>12995</v>
      </c>
      <c r="W106" s="124">
        <v>13757</v>
      </c>
      <c r="X106" s="124">
        <v>15648</v>
      </c>
      <c r="Y106" s="124">
        <v>15498</v>
      </c>
      <c r="Z106" s="124">
        <v>15475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1381</v>
      </c>
      <c r="W108" s="116">
        <v>1644</v>
      </c>
      <c r="X108" s="116">
        <v>2331</v>
      </c>
      <c r="Y108" s="116">
        <v>1886</v>
      </c>
      <c r="Z108" s="116">
        <v>1954</v>
      </c>
      <c r="AB108" s="113" t="str">
        <f>TEXT(Z108,"###,###")</f>
        <v>1,954</v>
      </c>
      <c r="AD108" s="134">
        <f>Z108/($Z$4)*100</f>
        <v>11.258354459552892</v>
      </c>
      <c r="AF108" s="113"/>
    </row>
    <row r="109" spans="1:32" x14ac:dyDescent="0.25">
      <c r="S109" s="119" t="s">
        <v>21</v>
      </c>
      <c r="T109" s="119"/>
      <c r="U109" s="116"/>
      <c r="V109" s="116">
        <v>1815</v>
      </c>
      <c r="W109" s="116">
        <v>1971</v>
      </c>
      <c r="X109" s="116">
        <v>2406</v>
      </c>
      <c r="Y109" s="116">
        <v>2194</v>
      </c>
      <c r="Z109" s="116">
        <v>2304</v>
      </c>
      <c r="AB109" s="113" t="str">
        <f>TEXT(Z109,"###,###")</f>
        <v>2,304</v>
      </c>
      <c r="AD109" s="134">
        <f>Z109/($Z$4)*100</f>
        <v>13.274948144733809</v>
      </c>
      <c r="AF109" s="113"/>
    </row>
    <row r="110" spans="1:32" x14ac:dyDescent="0.25">
      <c r="S110" s="119" t="s">
        <v>22</v>
      </c>
      <c r="T110" s="119"/>
      <c r="U110" s="116"/>
      <c r="V110" s="116">
        <v>2201</v>
      </c>
      <c r="W110" s="116">
        <v>2321</v>
      </c>
      <c r="X110" s="116">
        <v>2564</v>
      </c>
      <c r="Y110" s="116">
        <v>2813</v>
      </c>
      <c r="Z110" s="116">
        <v>3025</v>
      </c>
      <c r="AB110" s="113" t="str">
        <f>TEXT(Z110,"###,###")</f>
        <v>3,025</v>
      </c>
      <c r="AD110" s="134">
        <f>Z110/($Z$4)*100</f>
        <v>17.4291311362065</v>
      </c>
      <c r="AF110" s="113"/>
    </row>
    <row r="111" spans="1:32" x14ac:dyDescent="0.25">
      <c r="S111" s="119" t="s">
        <v>23</v>
      </c>
      <c r="T111" s="119"/>
      <c r="U111" s="116"/>
      <c r="V111" s="116">
        <v>7595</v>
      </c>
      <c r="W111" s="116">
        <v>7821</v>
      </c>
      <c r="X111" s="116">
        <v>8351</v>
      </c>
      <c r="Y111" s="116">
        <v>8605</v>
      </c>
      <c r="Z111" s="116">
        <v>8146</v>
      </c>
      <c r="AB111" s="113" t="str">
        <f>TEXT(Z111,"###,###")</f>
        <v>8,146</v>
      </c>
      <c r="AD111" s="134">
        <f>Z111/($Z$4)*100</f>
        <v>46.93477759852501</v>
      </c>
      <c r="AF111" s="113"/>
    </row>
    <row r="112" spans="1:32" x14ac:dyDescent="0.25">
      <c r="S112" s="122" t="s">
        <v>54</v>
      </c>
      <c r="T112" s="122"/>
      <c r="U112" s="116"/>
      <c r="V112" s="116">
        <v>14189</v>
      </c>
      <c r="W112" s="116">
        <v>14876</v>
      </c>
      <c r="X112" s="116">
        <v>17209</v>
      </c>
      <c r="Y112" s="116">
        <v>16722</v>
      </c>
      <c r="Z112" s="116">
        <v>17358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38.53</v>
      </c>
      <c r="W118" s="135">
        <v>38.79</v>
      </c>
      <c r="X118" s="135">
        <v>39.21</v>
      </c>
      <c r="Y118" s="135">
        <v>38.78</v>
      </c>
      <c r="Z118" s="135">
        <v>39.31</v>
      </c>
      <c r="AB118" s="113" t="str">
        <f>TEXT(Z118,"##.0")</f>
        <v>39.3</v>
      </c>
    </row>
    <row r="120" spans="19:32" x14ac:dyDescent="0.25">
      <c r="S120" s="105" t="s">
        <v>102</v>
      </c>
      <c r="T120" s="116"/>
      <c r="U120" s="116"/>
      <c r="V120" s="116">
        <v>8799</v>
      </c>
      <c r="W120" s="116">
        <v>8837</v>
      </c>
      <c r="X120" s="116">
        <v>9781</v>
      </c>
      <c r="Y120" s="116">
        <v>9906</v>
      </c>
      <c r="Z120" s="116">
        <v>10326</v>
      </c>
      <c r="AB120" s="113" t="str">
        <f>TEXT(Z120,"###,###")</f>
        <v>10,326</v>
      </c>
    </row>
    <row r="121" spans="19:32" x14ac:dyDescent="0.25">
      <c r="S121" s="105" t="s">
        <v>103</v>
      </c>
      <c r="T121" s="116"/>
      <c r="U121" s="116"/>
      <c r="V121" s="116">
        <v>534</v>
      </c>
      <c r="W121" s="116">
        <v>550</v>
      </c>
      <c r="X121" s="116">
        <v>867</v>
      </c>
      <c r="Y121" s="116">
        <v>589</v>
      </c>
      <c r="Z121" s="116">
        <v>829</v>
      </c>
      <c r="AB121" s="113" t="str">
        <f>TEXT(Z121,"###,###")</f>
        <v>829</v>
      </c>
    </row>
    <row r="122" spans="19:32" x14ac:dyDescent="0.25">
      <c r="S122" s="105" t="s">
        <v>104</v>
      </c>
      <c r="T122" s="116"/>
      <c r="U122" s="116"/>
      <c r="V122" s="116">
        <v>716</v>
      </c>
      <c r="W122" s="116">
        <v>817</v>
      </c>
      <c r="X122" s="116">
        <v>984</v>
      </c>
      <c r="Y122" s="116">
        <v>859</v>
      </c>
      <c r="Z122" s="116">
        <v>992</v>
      </c>
      <c r="AB122" s="113" t="str">
        <f>TEXT(Z122,"###,###")</f>
        <v>992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9515</v>
      </c>
      <c r="W124" s="116">
        <v>9654</v>
      </c>
      <c r="X124" s="116">
        <v>10765</v>
      </c>
      <c r="Y124" s="116">
        <v>10765</v>
      </c>
      <c r="Z124" s="116">
        <v>11318</v>
      </c>
      <c r="AB124" s="113" t="str">
        <f>TEXT(Z124,"###,###")</f>
        <v>11,318</v>
      </c>
      <c r="AD124" s="131">
        <f>Z124/$Z$7*100</f>
        <v>93.198287220026359</v>
      </c>
    </row>
    <row r="125" spans="19:32" x14ac:dyDescent="0.25">
      <c r="S125" s="105" t="s">
        <v>106</v>
      </c>
      <c r="T125" s="116"/>
      <c r="U125" s="116"/>
      <c r="V125" s="116">
        <v>1250</v>
      </c>
      <c r="W125" s="116">
        <v>1367</v>
      </c>
      <c r="X125" s="116">
        <v>1851</v>
      </c>
      <c r="Y125" s="116">
        <v>1448</v>
      </c>
      <c r="Z125" s="116">
        <v>1821</v>
      </c>
      <c r="AB125" s="113" t="str">
        <f>TEXT(Z125,"###,###")</f>
        <v>1,821</v>
      </c>
      <c r="AD125" s="131">
        <f>Z125/$Z$7*100</f>
        <v>14.995059288537549</v>
      </c>
    </row>
    <row r="127" spans="19:32" x14ac:dyDescent="0.25">
      <c r="S127" s="105" t="s">
        <v>107</v>
      </c>
      <c r="T127" s="116"/>
      <c r="U127" s="116"/>
      <c r="V127" s="116">
        <v>5687</v>
      </c>
      <c r="W127" s="116">
        <v>5694</v>
      </c>
      <c r="X127" s="116">
        <v>6452</v>
      </c>
      <c r="Y127" s="116">
        <v>6230</v>
      </c>
      <c r="Z127" s="116">
        <v>6688</v>
      </c>
      <c r="AB127" s="113" t="str">
        <f>TEXT(Z127,"###,###")</f>
        <v>6,688</v>
      </c>
      <c r="AD127" s="131">
        <f>Z127/$Z$7*100</f>
        <v>55.072463768115945</v>
      </c>
    </row>
    <row r="128" spans="19:32" x14ac:dyDescent="0.25">
      <c r="S128" s="105" t="s">
        <v>108</v>
      </c>
      <c r="T128" s="116"/>
      <c r="U128" s="116"/>
      <c r="V128" s="116">
        <v>4356</v>
      </c>
      <c r="W128" s="116">
        <v>4510</v>
      </c>
      <c r="X128" s="116">
        <v>5175</v>
      </c>
      <c r="Y128" s="116">
        <v>5121</v>
      </c>
      <c r="Z128" s="116">
        <v>5461</v>
      </c>
      <c r="AB128" s="113" t="str">
        <f>TEXT(Z128,"###,###")</f>
        <v>5,461</v>
      </c>
      <c r="AD128" s="131">
        <f>Z128/$Z$7*100</f>
        <v>44.968708827404477</v>
      </c>
    </row>
    <row r="130" spans="19:20" x14ac:dyDescent="0.25">
      <c r="S130" s="105" t="s">
        <v>283</v>
      </c>
      <c r="T130" s="131">
        <v>85.029644268774703</v>
      </c>
    </row>
    <row r="131" spans="19:20" x14ac:dyDescent="0.25">
      <c r="S131" s="105" t="s">
        <v>284</v>
      </c>
      <c r="T131" s="131">
        <v>6.8264163372859024</v>
      </c>
    </row>
    <row r="132" spans="19:20" x14ac:dyDescent="0.25">
      <c r="S132" s="105" t="s">
        <v>285</v>
      </c>
      <c r="T132" s="131">
        <v>8.1686429512516465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3F4980A0-EA18-4633-85FD-C746B43578E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D78E190B-C540-4F66-BB83-F78E3E4F1F0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1123C1A6-FC77-41EE-B823-A16361AA6A6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61123725-4028-439B-98A0-606A2764D6B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E5CD75-C41F-419A-9C08-35C0B0BC55D2}">
  <sheetPr codeName="Sheet100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147</v>
      </c>
      <c r="T1" s="103"/>
      <c r="U1" s="103"/>
      <c r="V1" s="103"/>
      <c r="W1" s="103"/>
      <c r="X1" s="103"/>
      <c r="Y1" s="104" t="s">
        <v>238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205</v>
      </c>
      <c r="Z2" s="107" t="s">
        <v>282</v>
      </c>
      <c r="AB2" s="143" t="str">
        <f>$Z$2</f>
        <v>2019-20</v>
      </c>
      <c r="AC2" s="143"/>
      <c r="AD2" s="143"/>
      <c r="AE2" s="143"/>
      <c r="AF2" s="143"/>
    </row>
    <row r="3" spans="1:32" ht="15" customHeight="1" x14ac:dyDescent="0.25">
      <c r="A3" s="64" t="s">
        <v>281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147</v>
      </c>
      <c r="Y3" s="109" t="s">
        <v>238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9.36 Kowanyama, Queensland,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475</v>
      </c>
      <c r="W4" s="112">
        <v>574</v>
      </c>
      <c r="X4" s="112">
        <v>572</v>
      </c>
      <c r="Y4" s="112">
        <v>613</v>
      </c>
      <c r="Z4" s="112">
        <v>495</v>
      </c>
      <c r="AB4" s="113" t="str">
        <f>TEXT(Z4,"###,###")</f>
        <v>495</v>
      </c>
      <c r="AD4" s="114">
        <f>Z4/Y4-1</f>
        <v>-0.19249592169657426</v>
      </c>
      <c r="AF4" s="114">
        <f>Z4/V4-1</f>
        <v>4.2105263157894646E-2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228</v>
      </c>
      <c r="W5" s="112">
        <v>288</v>
      </c>
      <c r="X5" s="112">
        <v>304</v>
      </c>
      <c r="Y5" s="112">
        <v>300</v>
      </c>
      <c r="Z5" s="112">
        <v>237</v>
      </c>
      <c r="AB5" s="113" t="str">
        <f>TEXT(Z5,"###,###")</f>
        <v>237</v>
      </c>
      <c r="AD5" s="114">
        <f t="shared" ref="AD5:AD9" si="0">Z5/Y5-1</f>
        <v>-0.20999999999999996</v>
      </c>
      <c r="AF5" s="114">
        <f t="shared" ref="AF5:AF9" si="1">Z5/V5-1</f>
        <v>3.9473684210526327E-2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244</v>
      </c>
      <c r="W6" s="112">
        <v>286</v>
      </c>
      <c r="X6" s="112">
        <v>268</v>
      </c>
      <c r="Y6" s="112">
        <v>307</v>
      </c>
      <c r="Z6" s="112">
        <v>264</v>
      </c>
      <c r="AB6" s="113" t="str">
        <f>TEXT(Z6,"###,###")</f>
        <v>264</v>
      </c>
      <c r="AD6" s="114">
        <f t="shared" si="0"/>
        <v>-0.14006514657980451</v>
      </c>
      <c r="AF6" s="114">
        <f t="shared" si="1"/>
        <v>8.1967213114754189E-2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346</v>
      </c>
      <c r="W7" s="112">
        <v>384</v>
      </c>
      <c r="X7" s="112">
        <v>403</v>
      </c>
      <c r="Y7" s="112">
        <v>429</v>
      </c>
      <c r="Z7" s="112">
        <v>375</v>
      </c>
      <c r="AB7" s="113" t="str">
        <f>TEXT(Z7,"###,###")</f>
        <v>375</v>
      </c>
      <c r="AD7" s="114">
        <f t="shared" si="0"/>
        <v>-0.12587412587412583</v>
      </c>
      <c r="AF7" s="114">
        <f t="shared" si="1"/>
        <v>8.381502890173409E-2</v>
      </c>
    </row>
    <row r="8" spans="1:32" ht="17.25" customHeight="1" x14ac:dyDescent="0.25">
      <c r="A8" s="68" t="s">
        <v>13</v>
      </c>
      <c r="B8" s="69"/>
      <c r="C8" s="31"/>
      <c r="D8" s="70" t="str">
        <f>AB4</f>
        <v>495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375</v>
      </c>
      <c r="P8" s="71"/>
      <c r="S8" s="111" t="s">
        <v>86</v>
      </c>
      <c r="T8" s="112"/>
      <c r="U8" s="112"/>
      <c r="V8" s="112">
        <v>21785</v>
      </c>
      <c r="W8" s="112">
        <v>20786</v>
      </c>
      <c r="X8" s="112">
        <v>20904.55</v>
      </c>
      <c r="Y8" s="112">
        <v>21377.57</v>
      </c>
      <c r="Z8" s="112">
        <v>25038.080000000002</v>
      </c>
      <c r="AB8" s="113" t="str">
        <f>TEXT(Z8,"$###,###")</f>
        <v>$25,038</v>
      </c>
      <c r="AD8" s="114">
        <f t="shared" si="0"/>
        <v>0.17123134200940537</v>
      </c>
      <c r="AF8" s="114">
        <f t="shared" si="1"/>
        <v>0.14932660087215988</v>
      </c>
    </row>
    <row r="9" spans="1:32" x14ac:dyDescent="0.25">
      <c r="A9" s="32" t="s">
        <v>15</v>
      </c>
      <c r="B9" s="75"/>
      <c r="C9" s="76"/>
      <c r="D9" s="77">
        <f>AD104</f>
        <v>26.262626262626267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47.733333333333334</v>
      </c>
      <c r="P9" s="78" t="s">
        <v>87</v>
      </c>
      <c r="S9" s="111" t="s">
        <v>7</v>
      </c>
      <c r="T9" s="112"/>
      <c r="U9" s="112"/>
      <c r="V9" s="112">
        <v>10113553</v>
      </c>
      <c r="W9" s="112">
        <v>11259170</v>
      </c>
      <c r="X9" s="112">
        <v>12696502</v>
      </c>
      <c r="Y9" s="112">
        <v>14549911</v>
      </c>
      <c r="Z9" s="112">
        <v>16027871</v>
      </c>
      <c r="AB9" s="113" t="str">
        <f>TEXT(Z9/1000000,"$#,###.0")&amp;" mil"</f>
        <v>$16.0 mil</v>
      </c>
      <c r="AD9" s="114">
        <f t="shared" si="0"/>
        <v>0.10157862821291475</v>
      </c>
      <c r="AF9" s="114">
        <f t="shared" si="1"/>
        <v>0.58479131913383942</v>
      </c>
    </row>
    <row r="10" spans="1:32" x14ac:dyDescent="0.25">
      <c r="A10" s="32" t="s">
        <v>18</v>
      </c>
      <c r="B10" s="75"/>
      <c r="C10" s="76"/>
      <c r="D10" s="77">
        <f>AD105</f>
        <v>72.727272727272734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53.6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99.466666666666669</v>
      </c>
      <c r="P11" s="78" t="s">
        <v>87</v>
      </c>
      <c r="S11" s="111" t="s">
        <v>30</v>
      </c>
      <c r="T11" s="116"/>
      <c r="U11" s="116"/>
      <c r="V11" s="116">
        <v>464</v>
      </c>
      <c r="W11" s="116">
        <v>559</v>
      </c>
      <c r="X11" s="116">
        <v>562</v>
      </c>
      <c r="Y11" s="116">
        <v>605</v>
      </c>
      <c r="Z11" s="116">
        <v>494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1.0666666666666667</v>
      </c>
      <c r="P12" s="78" t="s">
        <v>87</v>
      </c>
      <c r="S12" s="111" t="s">
        <v>31</v>
      </c>
      <c r="T12" s="116"/>
      <c r="U12" s="116"/>
      <c r="V12" s="116">
        <v>9</v>
      </c>
      <c r="W12" s="116">
        <v>15</v>
      </c>
      <c r="X12" s="116">
        <v>12</v>
      </c>
      <c r="Y12" s="116">
        <v>4</v>
      </c>
      <c r="Z12" s="116">
        <v>3</v>
      </c>
    </row>
    <row r="13" spans="1:32" ht="15" customHeight="1" x14ac:dyDescent="0.25">
      <c r="A13" s="32" t="s">
        <v>20</v>
      </c>
      <c r="B13" s="76"/>
      <c r="C13" s="76"/>
      <c r="D13" s="77">
        <f>AD108</f>
        <v>5.858585858585859</v>
      </c>
      <c r="E13" s="78" t="s">
        <v>87</v>
      </c>
      <c r="F13" s="26"/>
      <c r="G13" s="144" t="s">
        <v>286</v>
      </c>
      <c r="H13" s="145"/>
      <c r="I13" s="145"/>
      <c r="J13" s="145"/>
      <c r="K13" s="145"/>
      <c r="L13" s="145"/>
      <c r="M13" s="85"/>
      <c r="N13" s="76"/>
      <c r="O13" s="77">
        <f>T132</f>
        <v>0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9.8989898989898997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40.0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38.98989898989899</v>
      </c>
      <c r="E15" s="78" t="s">
        <v>87</v>
      </c>
      <c r="F15" s="26"/>
      <c r="G15" s="35" t="s">
        <v>279</v>
      </c>
      <c r="H15" s="76"/>
      <c r="I15" s="76"/>
      <c r="J15" s="76"/>
      <c r="K15" s="86"/>
      <c r="L15" s="76"/>
      <c r="M15" s="76"/>
      <c r="N15" s="76"/>
      <c r="O15" s="77">
        <f>AB38</f>
        <v>17.414248021108179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16</v>
      </c>
      <c r="Z15" s="116">
        <v>6</v>
      </c>
      <c r="AB15" s="121">
        <f t="shared" ref="AB15:AB34" si="2">IF(Z15="np",0,Z15/$Z$34)</f>
        <v>1.2096774193548387E-2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45.050505050505052</v>
      </c>
      <c r="E16" s="89" t="s">
        <v>87</v>
      </c>
      <c r="F16" s="26"/>
      <c r="G16" s="90" t="s">
        <v>280</v>
      </c>
      <c r="H16" s="37"/>
      <c r="I16" s="37"/>
      <c r="J16" s="37"/>
      <c r="K16" s="38"/>
      <c r="L16" s="37"/>
      <c r="M16" s="37"/>
      <c r="N16" s="37"/>
      <c r="O16" s="88">
        <f>AB37</f>
        <v>82.585751978891821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0</v>
      </c>
      <c r="Z16" s="116">
        <v>0</v>
      </c>
      <c r="AB16" s="121">
        <f t="shared" si="2"/>
        <v>0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0</v>
      </c>
      <c r="Z17" s="116">
        <v>0</v>
      </c>
      <c r="AB17" s="121">
        <f t="shared" si="2"/>
        <v>0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0</v>
      </c>
      <c r="Z18" s="116">
        <v>0</v>
      </c>
      <c r="AB18" s="121">
        <f t="shared" si="2"/>
        <v>0</v>
      </c>
    </row>
    <row r="19" spans="1:28" x14ac:dyDescent="0.25">
      <c r="A19" s="67" t="str">
        <f>$S$1&amp;" ("&amp;$V$2&amp;" to "&amp;$Z$2&amp;")"</f>
        <v>Kowanyama (2015-16 to 2019-20)</v>
      </c>
      <c r="B19" s="67"/>
      <c r="C19" s="67"/>
      <c r="D19" s="67"/>
      <c r="E19" s="67"/>
      <c r="F19" s="67"/>
      <c r="G19" s="67" t="str">
        <f>$S$1&amp;" ("&amp;$V$2&amp;" to "&amp;$Z$2&amp;")"</f>
        <v>Kowanyama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21</v>
      </c>
      <c r="Z19" s="116">
        <v>14</v>
      </c>
      <c r="AB19" s="121">
        <f t="shared" si="2"/>
        <v>2.8225806451612902E-2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0</v>
      </c>
      <c r="Z20" s="116">
        <v>0</v>
      </c>
      <c r="AB20" s="121">
        <f t="shared" si="2"/>
        <v>0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36</v>
      </c>
      <c r="Z21" s="116">
        <v>37</v>
      </c>
      <c r="AB21" s="121">
        <f t="shared" si="2"/>
        <v>7.459677419354839E-2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49</v>
      </c>
      <c r="Z22" s="116">
        <v>30</v>
      </c>
      <c r="AB22" s="121">
        <f t="shared" si="2"/>
        <v>6.0483870967741937E-2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0</v>
      </c>
      <c r="Z23" s="116">
        <v>0</v>
      </c>
      <c r="AB23" s="121">
        <f t="shared" si="2"/>
        <v>0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0</v>
      </c>
      <c r="Z24" s="116">
        <v>0</v>
      </c>
      <c r="AB24" s="121">
        <f t="shared" si="2"/>
        <v>0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0</v>
      </c>
      <c r="Z25" s="116">
        <v>0</v>
      </c>
      <c r="AB25" s="121">
        <f t="shared" si="2"/>
        <v>0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12</v>
      </c>
      <c r="Z26" s="116">
        <v>13</v>
      </c>
      <c r="AB26" s="121">
        <f t="shared" si="2"/>
        <v>2.620967741935484E-2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3</v>
      </c>
      <c r="Z27" s="116">
        <v>6</v>
      </c>
      <c r="AB27" s="121">
        <f t="shared" si="2"/>
        <v>1.2096774193548387E-2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44</v>
      </c>
      <c r="Z28" s="116">
        <v>23</v>
      </c>
      <c r="AB28" s="121">
        <f t="shared" si="2"/>
        <v>4.6370967741935484E-2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195</v>
      </c>
      <c r="Z29" s="116">
        <v>174</v>
      </c>
      <c r="AB29" s="121">
        <f t="shared" si="2"/>
        <v>0.35080645161290325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139</v>
      </c>
      <c r="Z30" s="116">
        <v>107</v>
      </c>
      <c r="AB30" s="121">
        <f t="shared" si="2"/>
        <v>0.21572580645161291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38</v>
      </c>
      <c r="Z31" s="116">
        <v>38</v>
      </c>
      <c r="AB31" s="121">
        <f t="shared" si="2"/>
        <v>7.6612903225806453E-2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6</v>
      </c>
      <c r="Z32" s="116">
        <v>0</v>
      </c>
      <c r="AB32" s="121">
        <f t="shared" si="2"/>
        <v>0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44</v>
      </c>
      <c r="Z33" s="116">
        <v>41</v>
      </c>
      <c r="AB33" s="121">
        <f t="shared" si="2"/>
        <v>8.2661290322580641E-2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612</v>
      </c>
      <c r="Z34" s="124">
        <v>496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313</v>
      </c>
      <c r="AB37" s="136">
        <f>Z37/Z40*100</f>
        <v>82.585751978891821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66</v>
      </c>
      <c r="AB38" s="136">
        <f>Z38/Z40*100</f>
        <v>17.414248021108179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379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0</v>
      </c>
      <c r="Y44" s="116">
        <v>0</v>
      </c>
      <c r="Z44" s="116">
        <v>0</v>
      </c>
    </row>
    <row r="45" spans="19:32" x14ac:dyDescent="0.25">
      <c r="S45" s="119" t="s">
        <v>38</v>
      </c>
      <c r="T45" s="119"/>
      <c r="U45" s="116"/>
      <c r="V45" s="116">
        <v>8</v>
      </c>
      <c r="W45" s="116">
        <v>6</v>
      </c>
      <c r="X45" s="116">
        <v>0</v>
      </c>
      <c r="Y45" s="116">
        <v>4</v>
      </c>
      <c r="Z45" s="116">
        <v>0</v>
      </c>
    </row>
    <row r="46" spans="19:32" x14ac:dyDescent="0.25">
      <c r="S46" s="119" t="s">
        <v>39</v>
      </c>
      <c r="T46" s="119"/>
      <c r="U46" s="116"/>
      <c r="V46" s="116">
        <v>10</v>
      </c>
      <c r="W46" s="116">
        <v>11</v>
      </c>
      <c r="X46" s="116">
        <v>23</v>
      </c>
      <c r="Y46" s="116">
        <v>25</v>
      </c>
      <c r="Z46" s="116">
        <v>12</v>
      </c>
    </row>
    <row r="47" spans="19:32" x14ac:dyDescent="0.25">
      <c r="S47" s="119" t="s">
        <v>40</v>
      </c>
      <c r="T47" s="119"/>
      <c r="U47" s="116"/>
      <c r="V47" s="116">
        <v>18</v>
      </c>
      <c r="W47" s="116">
        <v>32</v>
      </c>
      <c r="X47" s="116">
        <v>16</v>
      </c>
      <c r="Y47" s="116">
        <v>10</v>
      </c>
      <c r="Z47" s="116">
        <v>11</v>
      </c>
    </row>
    <row r="48" spans="19:32" x14ac:dyDescent="0.25">
      <c r="S48" s="119" t="s">
        <v>41</v>
      </c>
      <c r="T48" s="119"/>
      <c r="U48" s="116"/>
      <c r="V48" s="116">
        <v>26</v>
      </c>
      <c r="W48" s="116">
        <v>41</v>
      </c>
      <c r="X48" s="116">
        <v>54</v>
      </c>
      <c r="Y48" s="116">
        <v>27</v>
      </c>
      <c r="Z48" s="116">
        <v>29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27</v>
      </c>
      <c r="W49" s="116">
        <v>33</v>
      </c>
      <c r="X49" s="116">
        <v>19</v>
      </c>
      <c r="Y49" s="116">
        <v>33</v>
      </c>
      <c r="Z49" s="116">
        <v>23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Kowanyama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30</v>
      </c>
      <c r="W50" s="116">
        <v>37</v>
      </c>
      <c r="X50" s="116">
        <v>34</v>
      </c>
      <c r="Y50" s="116">
        <v>41</v>
      </c>
      <c r="Z50" s="116">
        <v>31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33</v>
      </c>
      <c r="W51" s="116">
        <v>29</v>
      </c>
      <c r="X51" s="116">
        <v>42</v>
      </c>
      <c r="Y51" s="116">
        <v>32</v>
      </c>
      <c r="Z51" s="116">
        <v>16</v>
      </c>
    </row>
    <row r="52" spans="1:26" ht="15" customHeight="1" x14ac:dyDescent="0.25">
      <c r="S52" s="119" t="s">
        <v>45</v>
      </c>
      <c r="T52" s="119"/>
      <c r="U52" s="116"/>
      <c r="V52" s="116">
        <v>28</v>
      </c>
      <c r="W52" s="116">
        <v>41</v>
      </c>
      <c r="X52" s="116">
        <v>47</v>
      </c>
      <c r="Y52" s="116">
        <v>61</v>
      </c>
      <c r="Z52" s="116">
        <v>48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20</v>
      </c>
      <c r="W53" s="116">
        <v>29</v>
      </c>
      <c r="X53" s="116">
        <v>33</v>
      </c>
      <c r="Y53" s="116">
        <v>38</v>
      </c>
      <c r="Z53" s="116">
        <v>36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15</v>
      </c>
      <c r="W54" s="116">
        <v>13</v>
      </c>
      <c r="X54" s="116">
        <v>16</v>
      </c>
      <c r="Y54" s="116">
        <v>9</v>
      </c>
      <c r="Z54" s="116">
        <v>9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10</v>
      </c>
      <c r="W55" s="116">
        <v>11</v>
      </c>
      <c r="X55" s="116">
        <v>17</v>
      </c>
      <c r="Y55" s="116">
        <v>21</v>
      </c>
      <c r="Z55" s="116">
        <v>19</v>
      </c>
    </row>
    <row r="56" spans="1:26" ht="15" customHeight="1" x14ac:dyDescent="0.25">
      <c r="S56" s="119" t="s">
        <v>49</v>
      </c>
      <c r="T56" s="119"/>
      <c r="U56" s="116"/>
      <c r="V56" s="116">
        <v>0</v>
      </c>
      <c r="W56" s="116">
        <v>0</v>
      </c>
      <c r="X56" s="116">
        <v>0</v>
      </c>
      <c r="Y56" s="116">
        <v>9</v>
      </c>
      <c r="Z56" s="116">
        <v>4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0</v>
      </c>
      <c r="X57" s="116">
        <v>0</v>
      </c>
      <c r="Y57" s="116">
        <v>0</v>
      </c>
      <c r="Z57" s="116">
        <v>0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0</v>
      </c>
      <c r="W58" s="116">
        <v>0</v>
      </c>
      <c r="X58" s="116">
        <v>0</v>
      </c>
      <c r="Y58" s="116">
        <v>0</v>
      </c>
      <c r="Z58" s="116">
        <v>0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0</v>
      </c>
      <c r="X59" s="116">
        <v>0</v>
      </c>
      <c r="Y59" s="116">
        <v>0</v>
      </c>
      <c r="Z59" s="116">
        <v>0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0</v>
      </c>
      <c r="X60" s="116">
        <v>0</v>
      </c>
      <c r="Y60" s="116">
        <v>0</v>
      </c>
      <c r="Z60" s="116">
        <v>0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225</v>
      </c>
      <c r="W61" s="116">
        <v>288</v>
      </c>
      <c r="X61" s="116">
        <v>302</v>
      </c>
      <c r="Y61" s="116">
        <v>301</v>
      </c>
      <c r="Z61" s="116">
        <v>238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0</v>
      </c>
      <c r="W63" s="116">
        <v>0</v>
      </c>
      <c r="X63" s="116">
        <v>0</v>
      </c>
      <c r="Y63" s="116">
        <v>0</v>
      </c>
      <c r="Z63" s="116">
        <v>0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9</v>
      </c>
      <c r="W64" s="116">
        <v>5</v>
      </c>
      <c r="X64" s="116">
        <v>7</v>
      </c>
      <c r="Y64" s="116">
        <v>0</v>
      </c>
      <c r="Z64" s="116">
        <v>0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Kowanyama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13</v>
      </c>
      <c r="W65" s="116">
        <v>19</v>
      </c>
      <c r="X65" s="116">
        <v>29</v>
      </c>
      <c r="Y65" s="116">
        <v>31</v>
      </c>
      <c r="Z65" s="116">
        <v>24</v>
      </c>
    </row>
    <row r="66" spans="1:26" x14ac:dyDescent="0.25">
      <c r="S66" s="119" t="s">
        <v>40</v>
      </c>
      <c r="T66" s="119"/>
      <c r="U66" s="116"/>
      <c r="V66" s="116">
        <v>31</v>
      </c>
      <c r="W66" s="116">
        <v>23</v>
      </c>
      <c r="X66" s="116">
        <v>18</v>
      </c>
      <c r="Y66" s="116">
        <v>34</v>
      </c>
      <c r="Z66" s="116">
        <v>26</v>
      </c>
    </row>
    <row r="67" spans="1:26" x14ac:dyDescent="0.25">
      <c r="S67" s="119" t="s">
        <v>41</v>
      </c>
      <c r="T67" s="119"/>
      <c r="U67" s="116"/>
      <c r="V67" s="116">
        <v>39</v>
      </c>
      <c r="W67" s="116">
        <v>38</v>
      </c>
      <c r="X67" s="116">
        <v>33</v>
      </c>
      <c r="Y67" s="116">
        <v>35</v>
      </c>
      <c r="Z67" s="116">
        <v>39</v>
      </c>
    </row>
    <row r="68" spans="1:26" x14ac:dyDescent="0.25">
      <c r="S68" s="119" t="s">
        <v>42</v>
      </c>
      <c r="T68" s="119"/>
      <c r="U68" s="116"/>
      <c r="V68" s="116">
        <v>25</v>
      </c>
      <c r="W68" s="116">
        <v>39</v>
      </c>
      <c r="X68" s="116">
        <v>32</v>
      </c>
      <c r="Y68" s="116">
        <v>37</v>
      </c>
      <c r="Z68" s="116">
        <v>32</v>
      </c>
    </row>
    <row r="69" spans="1:26" x14ac:dyDescent="0.25">
      <c r="S69" s="119" t="s">
        <v>43</v>
      </c>
      <c r="T69" s="119"/>
      <c r="U69" s="116"/>
      <c r="V69" s="116">
        <v>21</v>
      </c>
      <c r="W69" s="116">
        <v>28</v>
      </c>
      <c r="X69" s="116">
        <v>29</v>
      </c>
      <c r="Y69" s="116">
        <v>20</v>
      </c>
      <c r="Z69" s="116">
        <v>19</v>
      </c>
    </row>
    <row r="70" spans="1:26" x14ac:dyDescent="0.25">
      <c r="S70" s="119" t="s">
        <v>44</v>
      </c>
      <c r="T70" s="119"/>
      <c r="U70" s="116"/>
      <c r="V70" s="116">
        <v>31</v>
      </c>
      <c r="W70" s="116">
        <v>41</v>
      </c>
      <c r="X70" s="116">
        <v>29</v>
      </c>
      <c r="Y70" s="116">
        <v>37</v>
      </c>
      <c r="Z70" s="116">
        <v>22</v>
      </c>
    </row>
    <row r="71" spans="1:26" x14ac:dyDescent="0.25">
      <c r="S71" s="119" t="s">
        <v>45</v>
      </c>
      <c r="T71" s="119"/>
      <c r="U71" s="116"/>
      <c r="V71" s="116">
        <v>37</v>
      </c>
      <c r="W71" s="116">
        <v>35</v>
      </c>
      <c r="X71" s="116">
        <v>38</v>
      </c>
      <c r="Y71" s="116">
        <v>48</v>
      </c>
      <c r="Z71" s="116">
        <v>33</v>
      </c>
    </row>
    <row r="72" spans="1:26" x14ac:dyDescent="0.25">
      <c r="S72" s="119" t="s">
        <v>46</v>
      </c>
      <c r="T72" s="119"/>
      <c r="U72" s="116"/>
      <c r="V72" s="116">
        <v>19</v>
      </c>
      <c r="W72" s="116">
        <v>29</v>
      </c>
      <c r="X72" s="116">
        <v>27</v>
      </c>
      <c r="Y72" s="116">
        <v>33</v>
      </c>
      <c r="Z72" s="116">
        <v>26</v>
      </c>
    </row>
    <row r="73" spans="1:26" x14ac:dyDescent="0.25">
      <c r="S73" s="119" t="s">
        <v>47</v>
      </c>
      <c r="T73" s="119"/>
      <c r="U73" s="116"/>
      <c r="V73" s="116">
        <v>11</v>
      </c>
      <c r="W73" s="116">
        <v>13</v>
      </c>
      <c r="X73" s="116">
        <v>8</v>
      </c>
      <c r="Y73" s="116">
        <v>24</v>
      </c>
      <c r="Z73" s="116">
        <v>16</v>
      </c>
    </row>
    <row r="74" spans="1:26" x14ac:dyDescent="0.25">
      <c r="S74" s="119" t="s">
        <v>48</v>
      </c>
      <c r="T74" s="119"/>
      <c r="U74" s="116"/>
      <c r="V74" s="116">
        <v>10</v>
      </c>
      <c r="W74" s="116">
        <v>11</v>
      </c>
      <c r="X74" s="116">
        <v>8</v>
      </c>
      <c r="Y74" s="116">
        <v>12</v>
      </c>
      <c r="Z74" s="116">
        <v>9</v>
      </c>
    </row>
    <row r="75" spans="1:26" x14ac:dyDescent="0.25">
      <c r="S75" s="119" t="s">
        <v>49</v>
      </c>
      <c r="T75" s="119"/>
      <c r="U75" s="116"/>
      <c r="V75" s="116">
        <v>0</v>
      </c>
      <c r="W75" s="116">
        <v>6</v>
      </c>
      <c r="X75" s="116">
        <v>9</v>
      </c>
      <c r="Y75" s="116">
        <v>5</v>
      </c>
      <c r="Z75" s="116">
        <v>6</v>
      </c>
    </row>
    <row r="76" spans="1:26" x14ac:dyDescent="0.25">
      <c r="S76" s="119" t="s">
        <v>50</v>
      </c>
      <c r="T76" s="119"/>
      <c r="U76" s="116"/>
      <c r="V76" s="116">
        <v>0</v>
      </c>
      <c r="W76" s="116">
        <v>0</v>
      </c>
      <c r="X76" s="116">
        <v>0</v>
      </c>
      <c r="Y76" s="116">
        <v>0</v>
      </c>
      <c r="Z76" s="116">
        <v>0</v>
      </c>
    </row>
    <row r="77" spans="1:26" x14ac:dyDescent="0.25">
      <c r="S77" s="119" t="s">
        <v>51</v>
      </c>
      <c r="T77" s="119"/>
      <c r="U77" s="116"/>
      <c r="V77" s="116">
        <v>0</v>
      </c>
      <c r="W77" s="116">
        <v>0</v>
      </c>
      <c r="X77" s="116">
        <v>0</v>
      </c>
      <c r="Y77" s="116">
        <v>0</v>
      </c>
      <c r="Z77" s="116">
        <v>0</v>
      </c>
    </row>
    <row r="78" spans="1:26" x14ac:dyDescent="0.25">
      <c r="S78" s="119" t="s">
        <v>52</v>
      </c>
      <c r="T78" s="119"/>
      <c r="U78" s="116"/>
      <c r="V78" s="116">
        <v>0</v>
      </c>
      <c r="W78" s="116">
        <v>0</v>
      </c>
      <c r="X78" s="116">
        <v>0</v>
      </c>
      <c r="Y78" s="116">
        <v>0</v>
      </c>
      <c r="Z78" s="116">
        <v>0</v>
      </c>
    </row>
    <row r="79" spans="1:26" x14ac:dyDescent="0.25">
      <c r="S79" s="119" t="s">
        <v>53</v>
      </c>
      <c r="T79" s="119"/>
      <c r="U79" s="116"/>
      <c r="V79" s="116">
        <v>0</v>
      </c>
      <c r="W79" s="116">
        <v>0</v>
      </c>
      <c r="X79" s="116">
        <v>0</v>
      </c>
      <c r="Y79" s="116">
        <v>0</v>
      </c>
      <c r="Z79" s="116">
        <v>0</v>
      </c>
    </row>
    <row r="80" spans="1:26" x14ac:dyDescent="0.25">
      <c r="S80" s="122" t="s">
        <v>54</v>
      </c>
      <c r="T80" s="122"/>
      <c r="U80" s="116"/>
      <c r="V80" s="116">
        <v>247</v>
      </c>
      <c r="W80" s="116">
        <v>286</v>
      </c>
      <c r="X80" s="116">
        <v>269</v>
      </c>
      <c r="Y80" s="116">
        <v>312</v>
      </c>
      <c r="Z80" s="116">
        <v>260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6" t="str">
        <f>S1</f>
        <v>Kowanyama</v>
      </c>
      <c r="D83" s="146"/>
      <c r="E83" s="146"/>
      <c r="F83" s="146"/>
      <c r="G83" s="146"/>
      <c r="H83" s="49"/>
      <c r="I83" s="49"/>
      <c r="J83" s="147" t="str">
        <f>'State data for spotlight'!A1</f>
        <v>Queensland</v>
      </c>
      <c r="K83" s="147"/>
      <c r="L83" s="147"/>
      <c r="M83" s="147"/>
      <c r="N83" s="147"/>
      <c r="O83" s="147"/>
      <c r="S83" s="119" t="s">
        <v>57</v>
      </c>
      <c r="T83" s="119"/>
      <c r="U83" s="116"/>
      <c r="V83" s="116">
        <v>14</v>
      </c>
      <c r="W83" s="116">
        <v>14</v>
      </c>
      <c r="X83" s="116">
        <v>14</v>
      </c>
      <c r="Y83" s="116">
        <v>16</v>
      </c>
      <c r="Z83" s="116">
        <v>17</v>
      </c>
      <c r="AD83" s="121"/>
    </row>
    <row r="84" spans="1:30" ht="15" customHeight="1" x14ac:dyDescent="0.25">
      <c r="A84" s="48"/>
      <c r="B84" s="48"/>
      <c r="C84" s="50"/>
      <c r="D84" s="141" t="s">
        <v>0</v>
      </c>
      <c r="E84" s="141"/>
      <c r="F84" s="141" t="s">
        <v>202</v>
      </c>
      <c r="G84" s="141"/>
      <c r="H84" s="50"/>
      <c r="I84" s="50"/>
      <c r="J84" s="50"/>
      <c r="K84" s="50"/>
      <c r="L84" s="141" t="s">
        <v>0</v>
      </c>
      <c r="M84" s="141"/>
      <c r="N84" s="141" t="s">
        <v>202</v>
      </c>
      <c r="O84" s="141"/>
      <c r="S84" s="119" t="s">
        <v>58</v>
      </c>
      <c r="T84" s="119"/>
      <c r="U84" s="116"/>
      <c r="V84" s="116">
        <v>9</v>
      </c>
      <c r="W84" s="116">
        <v>18</v>
      </c>
      <c r="X84" s="116">
        <v>22</v>
      </c>
      <c r="Y84" s="116">
        <v>19</v>
      </c>
      <c r="Z84" s="116">
        <v>23</v>
      </c>
    </row>
    <row r="85" spans="1:30" ht="15" customHeight="1" x14ac:dyDescent="0.25">
      <c r="A85" s="48"/>
      <c r="B85" s="48"/>
      <c r="C85" s="62" t="s">
        <v>1</v>
      </c>
      <c r="D85" s="141" t="s">
        <v>2</v>
      </c>
      <c r="E85" s="141"/>
      <c r="F85" s="141" t="str">
        <f>"since "&amp;$V$2</f>
        <v>since 2015-16</v>
      </c>
      <c r="G85" s="141"/>
      <c r="H85" s="50"/>
      <c r="I85" s="50"/>
      <c r="J85" s="50"/>
      <c r="K85" s="62" t="s">
        <v>1</v>
      </c>
      <c r="L85" s="141" t="s">
        <v>2</v>
      </c>
      <c r="M85" s="141"/>
      <c r="N85" s="141" t="str">
        <f>"since "&amp;$V$2</f>
        <v>since 2015-16</v>
      </c>
      <c r="O85" s="141"/>
      <c r="S85" s="119" t="s">
        <v>197</v>
      </c>
      <c r="T85" s="119"/>
      <c r="U85" s="116"/>
      <c r="V85" s="116">
        <v>23</v>
      </c>
      <c r="W85" s="116">
        <v>30</v>
      </c>
      <c r="X85" s="116">
        <v>31</v>
      </c>
      <c r="Y85" s="116">
        <v>28</v>
      </c>
      <c r="Z85" s="116">
        <v>29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495</v>
      </c>
      <c r="D86" s="100">
        <f t="shared" ref="D86:D91" si="4">AD4</f>
        <v>-0.19249592169657426</v>
      </c>
      <c r="E86" s="101">
        <f t="shared" ref="E86:E91" si="5">AD4</f>
        <v>-0.19249592169657426</v>
      </c>
      <c r="F86" s="100">
        <f t="shared" ref="F86:F91" si="6">AF4</f>
        <v>4.2105263157894646E-2</v>
      </c>
      <c r="G86" s="101">
        <f t="shared" ref="G86:G91" si="7">AF4</f>
        <v>4.2105263157894646E-2</v>
      </c>
      <c r="H86" s="61"/>
      <c r="I86" s="61"/>
      <c r="J86" s="142" t="str">
        <f>'State data for spotlight'!J4</f>
        <v>4,043,913</v>
      </c>
      <c r="K86" s="142"/>
      <c r="L86" s="100">
        <f>'State data for spotlight'!L4</f>
        <v>-5.435055282670076E-3</v>
      </c>
      <c r="M86" s="101">
        <f>'State data for spotlight'!L4</f>
        <v>-5.435055282670076E-3</v>
      </c>
      <c r="N86" s="100">
        <f>'State data for spotlight'!N4</f>
        <v>7.968076645100175E-2</v>
      </c>
      <c r="O86" s="101">
        <f>'State data for spotlight'!N4</f>
        <v>7.968076645100175E-2</v>
      </c>
      <c r="S86" s="119" t="s">
        <v>198</v>
      </c>
      <c r="T86" s="119"/>
      <c r="U86" s="116"/>
      <c r="V86" s="116">
        <v>24</v>
      </c>
      <c r="W86" s="116">
        <v>28</v>
      </c>
      <c r="X86" s="116">
        <v>21</v>
      </c>
      <c r="Y86" s="116">
        <v>32</v>
      </c>
      <c r="Z86" s="116">
        <v>30</v>
      </c>
    </row>
    <row r="87" spans="1:30" ht="15" customHeight="1" x14ac:dyDescent="0.25">
      <c r="A87" s="102" t="s">
        <v>4</v>
      </c>
      <c r="B87" s="51"/>
      <c r="C87" s="61" t="str">
        <f t="shared" si="3"/>
        <v>237</v>
      </c>
      <c r="D87" s="100">
        <f t="shared" si="4"/>
        <v>-0.20999999999999996</v>
      </c>
      <c r="E87" s="101">
        <f t="shared" si="5"/>
        <v>-0.20999999999999996</v>
      </c>
      <c r="F87" s="100">
        <f t="shared" si="6"/>
        <v>3.9473684210526327E-2</v>
      </c>
      <c r="G87" s="101">
        <f t="shared" si="7"/>
        <v>3.9473684210526327E-2</v>
      </c>
      <c r="H87" s="61"/>
      <c r="I87" s="61"/>
      <c r="J87" s="142" t="str">
        <f>'State data for spotlight'!J5</f>
        <v>2,078,086</v>
      </c>
      <c r="K87" s="142"/>
      <c r="L87" s="100">
        <f>'State data for spotlight'!L5</f>
        <v>-9.7722570444783718E-3</v>
      </c>
      <c r="M87" s="101">
        <f>'State data for spotlight'!L5</f>
        <v>-9.7722570444783718E-3</v>
      </c>
      <c r="N87" s="100">
        <f>'State data for spotlight'!N5</f>
        <v>6.0267974446456485E-2</v>
      </c>
      <c r="O87" s="101">
        <f>'State data for spotlight'!N5</f>
        <v>6.0267974446456485E-2</v>
      </c>
      <c r="S87" s="119" t="s">
        <v>199</v>
      </c>
      <c r="T87" s="119"/>
      <c r="U87" s="116"/>
      <c r="V87" s="116">
        <v>3</v>
      </c>
      <c r="W87" s="116">
        <v>7</v>
      </c>
      <c r="X87" s="116">
        <v>3</v>
      </c>
      <c r="Y87" s="116">
        <v>5</v>
      </c>
      <c r="Z87" s="116">
        <v>6</v>
      </c>
    </row>
    <row r="88" spans="1:30" ht="15" customHeight="1" x14ac:dyDescent="0.25">
      <c r="A88" s="102" t="s">
        <v>5</v>
      </c>
      <c r="B88" s="51"/>
      <c r="C88" s="61" t="str">
        <f t="shared" si="3"/>
        <v>264</v>
      </c>
      <c r="D88" s="100">
        <f t="shared" si="4"/>
        <v>-0.14006514657980451</v>
      </c>
      <c r="E88" s="101">
        <f t="shared" si="5"/>
        <v>-0.14006514657980451</v>
      </c>
      <c r="F88" s="100">
        <f t="shared" si="6"/>
        <v>8.1967213114754189E-2</v>
      </c>
      <c r="G88" s="101">
        <f t="shared" si="7"/>
        <v>8.1967213114754189E-2</v>
      </c>
      <c r="H88" s="61"/>
      <c r="I88" s="61"/>
      <c r="J88" s="142" t="str">
        <f>'State data for spotlight'!J6</f>
        <v>1,965,825</v>
      </c>
      <c r="K88" s="142"/>
      <c r="L88" s="100">
        <f>'State data for spotlight'!L6</f>
        <v>-8.0765919120229235E-4</v>
      </c>
      <c r="M88" s="101">
        <f>'State data for spotlight'!L6</f>
        <v>-8.0765919120229235E-4</v>
      </c>
      <c r="N88" s="100">
        <f>'State data for spotlight'!N6</f>
        <v>0.10099473592536312</v>
      </c>
      <c r="O88" s="101">
        <f>'State data for spotlight'!N6</f>
        <v>0.10099473592536312</v>
      </c>
      <c r="S88" s="119" t="s">
        <v>200</v>
      </c>
      <c r="T88" s="119"/>
      <c r="U88" s="116"/>
      <c r="V88" s="116">
        <v>0</v>
      </c>
      <c r="W88" s="116">
        <v>0</v>
      </c>
      <c r="X88" s="116">
        <v>0</v>
      </c>
      <c r="Y88" s="116">
        <v>6</v>
      </c>
      <c r="Z88" s="116">
        <v>0</v>
      </c>
    </row>
    <row r="89" spans="1:30" ht="15" customHeight="1" x14ac:dyDescent="0.25">
      <c r="A89" s="51" t="s">
        <v>6</v>
      </c>
      <c r="B89" s="51"/>
      <c r="C89" s="61" t="str">
        <f t="shared" si="3"/>
        <v>375</v>
      </c>
      <c r="D89" s="100">
        <f t="shared" si="4"/>
        <v>-0.12587412587412583</v>
      </c>
      <c r="E89" s="101">
        <f t="shared" si="5"/>
        <v>-0.12587412587412583</v>
      </c>
      <c r="F89" s="100">
        <f t="shared" si="6"/>
        <v>8.381502890173409E-2</v>
      </c>
      <c r="G89" s="101">
        <f t="shared" si="7"/>
        <v>8.381502890173409E-2</v>
      </c>
      <c r="H89" s="61"/>
      <c r="I89" s="61"/>
      <c r="J89" s="142" t="str">
        <f>'State data for spotlight'!J7</f>
        <v>2,876,116</v>
      </c>
      <c r="K89" s="142"/>
      <c r="L89" s="100">
        <f>'State data for spotlight'!L7</f>
        <v>1.3469152455414024E-2</v>
      </c>
      <c r="M89" s="101">
        <f>'State data for spotlight'!L7</f>
        <v>1.3469152455414024E-2</v>
      </c>
      <c r="N89" s="100">
        <f>'State data for spotlight'!N7</f>
        <v>8.3508134271230716E-2</v>
      </c>
      <c r="O89" s="101">
        <f>'State data for spotlight'!N7</f>
        <v>8.3508134271230716E-2</v>
      </c>
      <c r="S89" s="119" t="s">
        <v>201</v>
      </c>
      <c r="T89" s="119"/>
      <c r="U89" s="116"/>
      <c r="V89" s="116">
        <v>11</v>
      </c>
      <c r="W89" s="116">
        <v>16</v>
      </c>
      <c r="X89" s="116">
        <v>16</v>
      </c>
      <c r="Y89" s="116">
        <v>16</v>
      </c>
      <c r="Z89" s="116">
        <v>10</v>
      </c>
    </row>
    <row r="90" spans="1:30" ht="15" customHeight="1" x14ac:dyDescent="0.25">
      <c r="A90" s="51" t="s">
        <v>100</v>
      </c>
      <c r="B90" s="51"/>
      <c r="C90" s="61" t="str">
        <f t="shared" si="3"/>
        <v>$25,038</v>
      </c>
      <c r="D90" s="100">
        <f t="shared" si="4"/>
        <v>0.17123134200940537</v>
      </c>
      <c r="E90" s="101">
        <f t="shared" si="5"/>
        <v>0.17123134200940537</v>
      </c>
      <c r="F90" s="100">
        <f t="shared" si="6"/>
        <v>0.14932660087215988</v>
      </c>
      <c r="G90" s="101">
        <f t="shared" si="7"/>
        <v>0.14932660087215988</v>
      </c>
      <c r="H90" s="61"/>
      <c r="I90" s="61"/>
      <c r="J90" s="61"/>
      <c r="K90" s="61" t="str">
        <f>'State data for spotlight'!J8</f>
        <v>$45,226</v>
      </c>
      <c r="L90" s="100">
        <f>'State data for spotlight'!L8</f>
        <v>1.6409018426646327E-3</v>
      </c>
      <c r="M90" s="101">
        <f>'State data for spotlight'!L8</f>
        <v>1.6409018426646327E-3</v>
      </c>
      <c r="N90" s="100">
        <f>'State data for spotlight'!N8</f>
        <v>6.7653739613496189E-2</v>
      </c>
      <c r="O90" s="101">
        <f>'State data for spotlight'!N8</f>
        <v>6.7653739613496189E-2</v>
      </c>
      <c r="S90" s="119" t="s">
        <v>59</v>
      </c>
      <c r="T90" s="119"/>
      <c r="U90" s="116"/>
      <c r="V90" s="116">
        <v>35</v>
      </c>
      <c r="W90" s="116">
        <v>39</v>
      </c>
      <c r="X90" s="116">
        <v>57</v>
      </c>
      <c r="Y90" s="116">
        <v>47</v>
      </c>
      <c r="Z90" s="116">
        <v>32</v>
      </c>
    </row>
    <row r="91" spans="1:30" ht="15" customHeight="1" x14ac:dyDescent="0.25">
      <c r="A91" s="51" t="s">
        <v>7</v>
      </c>
      <c r="B91" s="51"/>
      <c r="C91" s="61" t="str">
        <f t="shared" si="3"/>
        <v>$16.0 mil</v>
      </c>
      <c r="D91" s="100">
        <f t="shared" si="4"/>
        <v>0.10157862821291475</v>
      </c>
      <c r="E91" s="101">
        <f t="shared" si="5"/>
        <v>0.10157862821291475</v>
      </c>
      <c r="F91" s="100">
        <f t="shared" si="6"/>
        <v>0.58479131913383942</v>
      </c>
      <c r="G91" s="101">
        <f t="shared" si="7"/>
        <v>0.58479131913383942</v>
      </c>
      <c r="H91" s="61"/>
      <c r="I91" s="61"/>
      <c r="J91" s="61"/>
      <c r="K91" s="61" t="str">
        <f>'State data for spotlight'!J9</f>
        <v>$174.8 bil</v>
      </c>
      <c r="L91" s="100">
        <f>'State data for spotlight'!L9</f>
        <v>4.1540468779463158E-2</v>
      </c>
      <c r="M91" s="101">
        <f>'State data for spotlight'!L9</f>
        <v>4.1540468779463158E-2</v>
      </c>
      <c r="N91" s="100">
        <f>'State data for spotlight'!N9</f>
        <v>0.18082674757676354</v>
      </c>
      <c r="O91" s="101">
        <f>'State data for spotlight'!N9</f>
        <v>0.18082674757676354</v>
      </c>
      <c r="S91" s="122" t="s">
        <v>54</v>
      </c>
      <c r="T91" s="122"/>
      <c r="U91" s="116"/>
      <c r="V91" s="116">
        <v>172</v>
      </c>
      <c r="W91" s="116">
        <v>194</v>
      </c>
      <c r="X91" s="116">
        <v>203</v>
      </c>
      <c r="Y91" s="116">
        <v>202</v>
      </c>
      <c r="Z91" s="116">
        <v>175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203</v>
      </c>
      <c r="S93" s="119" t="s">
        <v>57</v>
      </c>
      <c r="T93" s="119"/>
      <c r="U93" s="116"/>
      <c r="V93" s="116">
        <v>8</v>
      </c>
      <c r="W93" s="116">
        <v>4</v>
      </c>
      <c r="X93" s="116">
        <v>11</v>
      </c>
      <c r="Y93" s="116">
        <v>7</v>
      </c>
      <c r="Z93" s="116">
        <v>10</v>
      </c>
    </row>
    <row r="94" spans="1:30" ht="15" customHeight="1" x14ac:dyDescent="0.25">
      <c r="A94" s="60" t="s">
        <v>204</v>
      </c>
      <c r="S94" s="119" t="s">
        <v>58</v>
      </c>
      <c r="T94" s="119"/>
      <c r="U94" s="116"/>
      <c r="V94" s="116">
        <v>11</v>
      </c>
      <c r="W94" s="116">
        <v>14</v>
      </c>
      <c r="X94" s="116">
        <v>21</v>
      </c>
      <c r="Y94" s="116">
        <v>32</v>
      </c>
      <c r="Z94" s="116">
        <v>23</v>
      </c>
    </row>
    <row r="95" spans="1:30" ht="15" customHeight="1" x14ac:dyDescent="0.25">
      <c r="A95" s="138" t="s">
        <v>287</v>
      </c>
      <c r="S95" s="119" t="s">
        <v>197</v>
      </c>
      <c r="T95" s="119"/>
      <c r="U95" s="116"/>
      <c r="V95" s="116">
        <v>0</v>
      </c>
      <c r="W95" s="116">
        <v>4</v>
      </c>
      <c r="X95" s="116">
        <v>0</v>
      </c>
      <c r="Y95" s="116">
        <v>0</v>
      </c>
      <c r="Z95" s="116">
        <v>0</v>
      </c>
    </row>
    <row r="96" spans="1:30" ht="15" customHeight="1" x14ac:dyDescent="0.25">
      <c r="A96" s="19" t="s">
        <v>278</v>
      </c>
      <c r="S96" s="119" t="s">
        <v>198</v>
      </c>
      <c r="T96" s="119"/>
      <c r="U96" s="116"/>
      <c r="V96" s="116">
        <v>58</v>
      </c>
      <c r="W96" s="116">
        <v>71</v>
      </c>
      <c r="X96" s="116">
        <v>73</v>
      </c>
      <c r="Y96" s="116">
        <v>81</v>
      </c>
      <c r="Z96" s="116">
        <v>68</v>
      </c>
    </row>
    <row r="97" spans="1:32" ht="15" customHeight="1" x14ac:dyDescent="0.25">
      <c r="S97" s="119" t="s">
        <v>199</v>
      </c>
      <c r="T97" s="119"/>
      <c r="U97" s="116"/>
      <c r="V97" s="116">
        <v>15</v>
      </c>
      <c r="W97" s="116">
        <v>18</v>
      </c>
      <c r="X97" s="116">
        <v>18</v>
      </c>
      <c r="Y97" s="116">
        <v>24</v>
      </c>
      <c r="Z97" s="116">
        <v>18</v>
      </c>
    </row>
    <row r="98" spans="1:32" ht="15" customHeight="1" x14ac:dyDescent="0.25">
      <c r="S98" s="119" t="s">
        <v>200</v>
      </c>
      <c r="T98" s="119"/>
      <c r="U98" s="116"/>
      <c r="V98" s="116">
        <v>11</v>
      </c>
      <c r="W98" s="116">
        <v>9</v>
      </c>
      <c r="X98" s="116">
        <v>8</v>
      </c>
      <c r="Y98" s="116">
        <v>4</v>
      </c>
      <c r="Z98" s="116">
        <v>5</v>
      </c>
    </row>
    <row r="99" spans="1:32" ht="15" customHeight="1" x14ac:dyDescent="0.25">
      <c r="S99" s="119" t="s">
        <v>201</v>
      </c>
      <c r="T99" s="119"/>
      <c r="U99" s="116"/>
      <c r="V99" s="116">
        <v>0</v>
      </c>
      <c r="W99" s="116">
        <v>10</v>
      </c>
      <c r="X99" s="116">
        <v>7</v>
      </c>
      <c r="Y99" s="116">
        <v>6</v>
      </c>
      <c r="Z99" s="116">
        <v>6</v>
      </c>
    </row>
    <row r="100" spans="1:32" ht="15" customHeight="1" x14ac:dyDescent="0.25">
      <c r="S100" s="119" t="s">
        <v>59</v>
      </c>
      <c r="T100" s="119"/>
      <c r="U100" s="116"/>
      <c r="V100" s="116">
        <v>22</v>
      </c>
      <c r="W100" s="116">
        <v>27</v>
      </c>
      <c r="X100" s="116">
        <v>26</v>
      </c>
      <c r="Y100" s="116">
        <v>24</v>
      </c>
      <c r="Z100" s="116">
        <v>13</v>
      </c>
    </row>
    <row r="101" spans="1:32" x14ac:dyDescent="0.25">
      <c r="A101" s="20"/>
      <c r="S101" s="122" t="s">
        <v>54</v>
      </c>
      <c r="T101" s="122"/>
      <c r="U101" s="116"/>
      <c r="V101" s="116">
        <v>173</v>
      </c>
      <c r="W101" s="116">
        <v>190</v>
      </c>
      <c r="X101" s="116">
        <v>198</v>
      </c>
      <c r="Y101" s="116">
        <v>220</v>
      </c>
      <c r="Z101" s="116">
        <v>202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205</v>
      </c>
      <c r="Z103" s="110" t="s">
        <v>282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129</v>
      </c>
      <c r="W104" s="116">
        <v>142</v>
      </c>
      <c r="X104" s="116">
        <v>161</v>
      </c>
      <c r="Y104" s="116">
        <v>176</v>
      </c>
      <c r="Z104" s="116">
        <v>130</v>
      </c>
      <c r="AB104" s="113" t="str">
        <f>TEXT(Z104,"###,###")</f>
        <v>130</v>
      </c>
      <c r="AD104" s="134">
        <f>Z104/($Z$4)*100</f>
        <v>26.262626262626267</v>
      </c>
      <c r="AF104" s="113"/>
    </row>
    <row r="105" spans="1:32" x14ac:dyDescent="0.25">
      <c r="S105" s="119" t="s">
        <v>18</v>
      </c>
      <c r="T105" s="119"/>
      <c r="U105" s="116"/>
      <c r="V105" s="116">
        <v>337</v>
      </c>
      <c r="W105" s="116">
        <v>419</v>
      </c>
      <c r="X105" s="116">
        <v>401</v>
      </c>
      <c r="Y105" s="116">
        <v>431</v>
      </c>
      <c r="Z105" s="116">
        <v>360</v>
      </c>
      <c r="AB105" s="113" t="str">
        <f>TEXT(Z105,"###,###")</f>
        <v>360</v>
      </c>
      <c r="AD105" s="134">
        <f>Z105/($Z$4)*100</f>
        <v>72.727272727272734</v>
      </c>
      <c r="AF105" s="113"/>
    </row>
    <row r="106" spans="1:32" x14ac:dyDescent="0.25">
      <c r="S106" s="122" t="s">
        <v>54</v>
      </c>
      <c r="T106" s="122"/>
      <c r="U106" s="124"/>
      <c r="V106" s="124">
        <v>466</v>
      </c>
      <c r="W106" s="124">
        <v>561</v>
      </c>
      <c r="X106" s="124">
        <v>562</v>
      </c>
      <c r="Y106" s="124">
        <v>607</v>
      </c>
      <c r="Z106" s="124">
        <v>490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17</v>
      </c>
      <c r="W108" s="116">
        <v>28</v>
      </c>
      <c r="X108" s="116">
        <v>39</v>
      </c>
      <c r="Y108" s="116">
        <v>26</v>
      </c>
      <c r="Z108" s="116">
        <v>29</v>
      </c>
      <c r="AB108" s="113" t="str">
        <f>TEXT(Z108,"###,###")</f>
        <v>29</v>
      </c>
      <c r="AD108" s="134">
        <f>Z108/($Z$4)*100</f>
        <v>5.858585858585859</v>
      </c>
      <c r="AF108" s="113"/>
    </row>
    <row r="109" spans="1:32" x14ac:dyDescent="0.25">
      <c r="S109" s="119" t="s">
        <v>21</v>
      </c>
      <c r="T109" s="119"/>
      <c r="U109" s="116"/>
      <c r="V109" s="116">
        <v>88</v>
      </c>
      <c r="W109" s="116">
        <v>73</v>
      </c>
      <c r="X109" s="116">
        <v>96</v>
      </c>
      <c r="Y109" s="116">
        <v>39</v>
      </c>
      <c r="Z109" s="116">
        <v>49</v>
      </c>
      <c r="AB109" s="113" t="str">
        <f>TEXT(Z109,"###,###")</f>
        <v>49</v>
      </c>
      <c r="AD109" s="134">
        <f>Z109/($Z$4)*100</f>
        <v>9.8989898989898997</v>
      </c>
      <c r="AF109" s="113"/>
    </row>
    <row r="110" spans="1:32" x14ac:dyDescent="0.25">
      <c r="S110" s="119" t="s">
        <v>22</v>
      </c>
      <c r="T110" s="119"/>
      <c r="U110" s="116"/>
      <c r="V110" s="116">
        <v>176</v>
      </c>
      <c r="W110" s="116">
        <v>259</v>
      </c>
      <c r="X110" s="116">
        <v>211</v>
      </c>
      <c r="Y110" s="116">
        <v>273</v>
      </c>
      <c r="Z110" s="116">
        <v>193</v>
      </c>
      <c r="AB110" s="113" t="str">
        <f>TEXT(Z110,"###,###")</f>
        <v>193</v>
      </c>
      <c r="AD110" s="134">
        <f>Z110/($Z$4)*100</f>
        <v>38.98989898989899</v>
      </c>
      <c r="AF110" s="113"/>
    </row>
    <row r="111" spans="1:32" x14ac:dyDescent="0.25">
      <c r="S111" s="119" t="s">
        <v>23</v>
      </c>
      <c r="T111" s="119"/>
      <c r="U111" s="116"/>
      <c r="V111" s="116">
        <v>189</v>
      </c>
      <c r="W111" s="116">
        <v>201</v>
      </c>
      <c r="X111" s="116">
        <v>219</v>
      </c>
      <c r="Y111" s="116">
        <v>273</v>
      </c>
      <c r="Z111" s="116">
        <v>223</v>
      </c>
      <c r="AB111" s="113" t="str">
        <f>TEXT(Z111,"###,###")</f>
        <v>223</v>
      </c>
      <c r="AD111" s="134">
        <f>Z111/($Z$4)*100</f>
        <v>45.050505050505052</v>
      </c>
      <c r="AF111" s="113"/>
    </row>
    <row r="112" spans="1:32" x14ac:dyDescent="0.25">
      <c r="S112" s="122" t="s">
        <v>54</v>
      </c>
      <c r="T112" s="122"/>
      <c r="U112" s="116"/>
      <c r="V112" s="116">
        <v>472</v>
      </c>
      <c r="W112" s="116">
        <v>574</v>
      </c>
      <c r="X112" s="116">
        <v>574</v>
      </c>
      <c r="Y112" s="116">
        <v>614</v>
      </c>
      <c r="Z112" s="116">
        <v>497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40.6</v>
      </c>
      <c r="W118" s="135">
        <v>38.049999999999997</v>
      </c>
      <c r="X118" s="135">
        <v>37.93</v>
      </c>
      <c r="Y118" s="135">
        <v>38.79</v>
      </c>
      <c r="Z118" s="135">
        <v>39.99</v>
      </c>
      <c r="AB118" s="113" t="str">
        <f>TEXT(Z118,"##.0")</f>
        <v>40.0</v>
      </c>
    </row>
    <row r="120" spans="19:32" x14ac:dyDescent="0.25">
      <c r="S120" s="105" t="s">
        <v>102</v>
      </c>
      <c r="T120" s="116"/>
      <c r="U120" s="116"/>
      <c r="V120" s="116">
        <v>334</v>
      </c>
      <c r="W120" s="116">
        <v>369</v>
      </c>
      <c r="X120" s="116">
        <v>392</v>
      </c>
      <c r="Y120" s="116">
        <v>420</v>
      </c>
      <c r="Z120" s="116">
        <v>373</v>
      </c>
      <c r="AB120" s="113" t="str">
        <f>TEXT(Z120,"###,###")</f>
        <v>373</v>
      </c>
    </row>
    <row r="121" spans="19:32" x14ac:dyDescent="0.25">
      <c r="S121" s="105" t="s">
        <v>103</v>
      </c>
      <c r="T121" s="116"/>
      <c r="U121" s="116"/>
      <c r="V121" s="116">
        <v>7</v>
      </c>
      <c r="W121" s="116">
        <v>6</v>
      </c>
      <c r="X121" s="116">
        <v>5</v>
      </c>
      <c r="Y121" s="116">
        <v>3</v>
      </c>
      <c r="Z121" s="116">
        <v>4</v>
      </c>
      <c r="AB121" s="113" t="str">
        <f>TEXT(Z121,"###,###")</f>
        <v>4</v>
      </c>
    </row>
    <row r="122" spans="19:32" x14ac:dyDescent="0.25">
      <c r="S122" s="105" t="s">
        <v>104</v>
      </c>
      <c r="T122" s="116"/>
      <c r="U122" s="116"/>
      <c r="V122" s="116">
        <v>7</v>
      </c>
      <c r="W122" s="116">
        <v>10</v>
      </c>
      <c r="X122" s="116">
        <v>4</v>
      </c>
      <c r="Y122" s="116">
        <v>0</v>
      </c>
      <c r="Z122" s="116">
        <v>0</v>
      </c>
      <c r="AB122" s="113" t="str">
        <f>TEXT(Z122,"###,###")</f>
        <v/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341</v>
      </c>
      <c r="W124" s="116">
        <v>379</v>
      </c>
      <c r="X124" s="116">
        <v>396</v>
      </c>
      <c r="Y124" s="116">
        <v>420</v>
      </c>
      <c r="Z124" s="116">
        <v>373</v>
      </c>
      <c r="AB124" s="113" t="str">
        <f>TEXT(Z124,"###,###")</f>
        <v>373</v>
      </c>
      <c r="AD124" s="131">
        <f>Z124/$Z$7*100</f>
        <v>99.466666666666669</v>
      </c>
    </row>
    <row r="125" spans="19:32" x14ac:dyDescent="0.25">
      <c r="S125" s="105" t="s">
        <v>106</v>
      </c>
      <c r="T125" s="116"/>
      <c r="U125" s="116"/>
      <c r="V125" s="116">
        <v>14</v>
      </c>
      <c r="W125" s="116">
        <v>16</v>
      </c>
      <c r="X125" s="116">
        <v>9</v>
      </c>
      <c r="Y125" s="116">
        <v>3</v>
      </c>
      <c r="Z125" s="116">
        <v>4</v>
      </c>
      <c r="AB125" s="113" t="str">
        <f>TEXT(Z125,"###,###")</f>
        <v>4</v>
      </c>
      <c r="AD125" s="131">
        <f>Z125/$Z$7*100</f>
        <v>1.0666666666666667</v>
      </c>
    </row>
    <row r="127" spans="19:32" x14ac:dyDescent="0.25">
      <c r="S127" s="105" t="s">
        <v>107</v>
      </c>
      <c r="T127" s="116"/>
      <c r="U127" s="116"/>
      <c r="V127" s="116">
        <v>172</v>
      </c>
      <c r="W127" s="116">
        <v>194</v>
      </c>
      <c r="X127" s="116">
        <v>205</v>
      </c>
      <c r="Y127" s="116">
        <v>202</v>
      </c>
      <c r="Z127" s="116">
        <v>179</v>
      </c>
      <c r="AB127" s="113" t="str">
        <f>TEXT(Z127,"###,###")</f>
        <v>179</v>
      </c>
      <c r="AD127" s="131">
        <f>Z127/$Z$7*100</f>
        <v>47.733333333333334</v>
      </c>
    </row>
    <row r="128" spans="19:32" x14ac:dyDescent="0.25">
      <c r="S128" s="105" t="s">
        <v>108</v>
      </c>
      <c r="T128" s="116"/>
      <c r="U128" s="116"/>
      <c r="V128" s="116">
        <v>174</v>
      </c>
      <c r="W128" s="116">
        <v>190</v>
      </c>
      <c r="X128" s="116">
        <v>198</v>
      </c>
      <c r="Y128" s="116">
        <v>226</v>
      </c>
      <c r="Z128" s="116">
        <v>201</v>
      </c>
      <c r="AB128" s="113" t="str">
        <f>TEXT(Z128,"###,###")</f>
        <v>201</v>
      </c>
      <c r="AD128" s="131">
        <f>Z128/$Z$7*100</f>
        <v>53.6</v>
      </c>
    </row>
    <row r="130" spans="19:20" x14ac:dyDescent="0.25">
      <c r="S130" s="105" t="s">
        <v>283</v>
      </c>
      <c r="T130" s="131">
        <v>99.466666666666669</v>
      </c>
    </row>
    <row r="131" spans="19:20" x14ac:dyDescent="0.25">
      <c r="S131" s="105" t="s">
        <v>284</v>
      </c>
      <c r="T131" s="131">
        <v>1.0666666666666667</v>
      </c>
    </row>
    <row r="132" spans="19:20" x14ac:dyDescent="0.25">
      <c r="S132" s="105" t="s">
        <v>285</v>
      </c>
      <c r="T132" s="131">
        <v>0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C8C3E0E7-7846-4658-BE20-4D586CB41AE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6EAD6017-3A47-4AEA-AA6C-B044FBB7F57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F343A3C0-19B8-4E55-AEF2-81D5DCF0EFC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CFAC38D7-8C2E-4884-8001-29DFA786A87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338BD0-B661-402F-A926-E1DD282EFB78}">
  <sheetPr codeName="Sheet101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148</v>
      </c>
      <c r="T1" s="103"/>
      <c r="U1" s="103"/>
      <c r="V1" s="103"/>
      <c r="W1" s="103"/>
      <c r="X1" s="103"/>
      <c r="Y1" s="104" t="s">
        <v>239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205</v>
      </c>
      <c r="Z2" s="107" t="s">
        <v>282</v>
      </c>
      <c r="AB2" s="143" t="str">
        <f>$Z$2</f>
        <v>2019-20</v>
      </c>
      <c r="AC2" s="143"/>
      <c r="AD2" s="143"/>
      <c r="AE2" s="143"/>
      <c r="AF2" s="143"/>
    </row>
    <row r="3" spans="1:32" ht="15" customHeight="1" x14ac:dyDescent="0.25">
      <c r="A3" s="64" t="s">
        <v>281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148</v>
      </c>
      <c r="Y3" s="109" t="s">
        <v>239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9.37 Livingstone, Queensland,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25661</v>
      </c>
      <c r="W4" s="112">
        <v>26882</v>
      </c>
      <c r="X4" s="112">
        <v>28793</v>
      </c>
      <c r="Y4" s="112">
        <v>28953</v>
      </c>
      <c r="Z4" s="112">
        <v>29587</v>
      </c>
      <c r="AB4" s="113" t="str">
        <f>TEXT(Z4,"###,###")</f>
        <v>29,587</v>
      </c>
      <c r="AD4" s="114">
        <f>Z4/Y4-1</f>
        <v>2.1897558111422022E-2</v>
      </c>
      <c r="AF4" s="114">
        <f>Z4/V4-1</f>
        <v>0.15299481703752771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13576</v>
      </c>
      <c r="W5" s="112">
        <v>14192</v>
      </c>
      <c r="X5" s="112">
        <v>15391</v>
      </c>
      <c r="Y5" s="112">
        <v>15216</v>
      </c>
      <c r="Z5" s="112">
        <v>15472</v>
      </c>
      <c r="AB5" s="113" t="str">
        <f>TEXT(Z5,"###,###")</f>
        <v>15,472</v>
      </c>
      <c r="AD5" s="114">
        <f t="shared" ref="AD5:AD9" si="0">Z5/Y5-1</f>
        <v>1.6824395373291168E-2</v>
      </c>
      <c r="AF5" s="114">
        <f t="shared" ref="AF5:AF9" si="1">Z5/V5-1</f>
        <v>0.13965822038892162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12085</v>
      </c>
      <c r="W6" s="112">
        <v>12690</v>
      </c>
      <c r="X6" s="112">
        <v>13402</v>
      </c>
      <c r="Y6" s="112">
        <v>13735</v>
      </c>
      <c r="Z6" s="112">
        <v>14121</v>
      </c>
      <c r="AB6" s="113" t="str">
        <f>TEXT(Z6,"###,###")</f>
        <v>14,121</v>
      </c>
      <c r="AD6" s="114">
        <f t="shared" si="0"/>
        <v>2.8103385511466961E-2</v>
      </c>
      <c r="AF6" s="114">
        <f t="shared" si="1"/>
        <v>0.16847331402565158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18532</v>
      </c>
      <c r="W7" s="112">
        <v>19172</v>
      </c>
      <c r="X7" s="112">
        <v>20100</v>
      </c>
      <c r="Y7" s="112">
        <v>20399</v>
      </c>
      <c r="Z7" s="112">
        <v>21172</v>
      </c>
      <c r="AB7" s="113" t="str">
        <f>TEXT(Z7,"###,###")</f>
        <v>21,172</v>
      </c>
      <c r="AD7" s="114">
        <f t="shared" si="0"/>
        <v>3.7894014412471089E-2</v>
      </c>
      <c r="AF7" s="114">
        <f t="shared" si="1"/>
        <v>0.14245629181955533</v>
      </c>
    </row>
    <row r="8" spans="1:32" ht="17.25" customHeight="1" x14ac:dyDescent="0.25">
      <c r="A8" s="68" t="s">
        <v>13</v>
      </c>
      <c r="B8" s="69"/>
      <c r="C8" s="31"/>
      <c r="D8" s="70" t="str">
        <f>AB4</f>
        <v>29,587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21,172</v>
      </c>
      <c r="P8" s="71"/>
      <c r="S8" s="111" t="s">
        <v>86</v>
      </c>
      <c r="T8" s="112"/>
      <c r="U8" s="112"/>
      <c r="V8" s="112">
        <v>44493</v>
      </c>
      <c r="W8" s="112">
        <v>45001.63</v>
      </c>
      <c r="X8" s="112">
        <v>46559</v>
      </c>
      <c r="Y8" s="112">
        <v>49583</v>
      </c>
      <c r="Z8" s="112">
        <v>49424.59</v>
      </c>
      <c r="AB8" s="113" t="str">
        <f>TEXT(Z8,"$###,###")</f>
        <v>$49,425</v>
      </c>
      <c r="AD8" s="114">
        <f t="shared" si="0"/>
        <v>-3.1948450073614465E-3</v>
      </c>
      <c r="AF8" s="114">
        <f t="shared" si="1"/>
        <v>0.1108396826467084</v>
      </c>
    </row>
    <row r="9" spans="1:32" x14ac:dyDescent="0.25">
      <c r="A9" s="32" t="s">
        <v>15</v>
      </c>
      <c r="B9" s="75"/>
      <c r="C9" s="76"/>
      <c r="D9" s="77">
        <f>AD104</f>
        <v>71.974177848379355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52.186850557339881</v>
      </c>
      <c r="P9" s="78" t="s">
        <v>87</v>
      </c>
      <c r="S9" s="111" t="s">
        <v>7</v>
      </c>
      <c r="T9" s="112"/>
      <c r="U9" s="112"/>
      <c r="V9" s="112">
        <v>1094248834</v>
      </c>
      <c r="W9" s="112">
        <v>1137498713</v>
      </c>
      <c r="X9" s="112">
        <v>1248049589</v>
      </c>
      <c r="Y9" s="112">
        <v>1329936738</v>
      </c>
      <c r="Z9" s="112">
        <v>1407178952</v>
      </c>
      <c r="AB9" s="113" t="str">
        <f>TEXT(Z9/1000000,"$#,###.0")&amp;" mil"</f>
        <v>$1,407.2 mil</v>
      </c>
      <c r="AD9" s="114">
        <f t="shared" si="0"/>
        <v>5.8079615212494495E-2</v>
      </c>
      <c r="AF9" s="114">
        <f t="shared" si="1"/>
        <v>0.28597710893242767</v>
      </c>
    </row>
    <row r="10" spans="1:32" x14ac:dyDescent="0.25">
      <c r="A10" s="32" t="s">
        <v>18</v>
      </c>
      <c r="B10" s="75"/>
      <c r="C10" s="76"/>
      <c r="D10" s="77">
        <f>AD105</f>
        <v>19.630243012133707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47.846211978084263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84.252786699414315</v>
      </c>
      <c r="P11" s="78" t="s">
        <v>87</v>
      </c>
      <c r="S11" s="111" t="s">
        <v>30</v>
      </c>
      <c r="T11" s="116"/>
      <c r="U11" s="116"/>
      <c r="V11" s="116">
        <v>22668</v>
      </c>
      <c r="W11" s="116">
        <v>23744</v>
      </c>
      <c r="X11" s="116">
        <v>25494</v>
      </c>
      <c r="Y11" s="116">
        <v>25743</v>
      </c>
      <c r="Z11" s="116">
        <v>26256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8.3789911203476279</v>
      </c>
      <c r="P12" s="78" t="s">
        <v>87</v>
      </c>
      <c r="S12" s="111" t="s">
        <v>31</v>
      </c>
      <c r="T12" s="116"/>
      <c r="U12" s="116"/>
      <c r="V12" s="116">
        <v>2996</v>
      </c>
      <c r="W12" s="116">
        <v>3138</v>
      </c>
      <c r="X12" s="116">
        <v>3300</v>
      </c>
      <c r="Y12" s="116">
        <v>3207</v>
      </c>
      <c r="Z12" s="116">
        <v>3332</v>
      </c>
    </row>
    <row r="13" spans="1:32" ht="15" customHeight="1" x14ac:dyDescent="0.25">
      <c r="A13" s="32" t="s">
        <v>20</v>
      </c>
      <c r="B13" s="76"/>
      <c r="C13" s="76"/>
      <c r="D13" s="77">
        <f>AD108</f>
        <v>15.128265792408829</v>
      </c>
      <c r="E13" s="78" t="s">
        <v>87</v>
      </c>
      <c r="F13" s="26"/>
      <c r="G13" s="144" t="s">
        <v>286</v>
      </c>
      <c r="H13" s="145"/>
      <c r="I13" s="145"/>
      <c r="J13" s="145"/>
      <c r="K13" s="145"/>
      <c r="L13" s="145"/>
      <c r="M13" s="85"/>
      <c r="N13" s="76"/>
      <c r="O13" s="77">
        <f>T132</f>
        <v>7.3446060835065179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13.928414506371043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42.9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19.789096562679557</v>
      </c>
      <c r="E15" s="78" t="s">
        <v>87</v>
      </c>
      <c r="F15" s="26"/>
      <c r="G15" s="35" t="s">
        <v>279</v>
      </c>
      <c r="H15" s="76"/>
      <c r="I15" s="76"/>
      <c r="J15" s="76"/>
      <c r="K15" s="86"/>
      <c r="L15" s="76"/>
      <c r="M15" s="76"/>
      <c r="N15" s="76"/>
      <c r="O15" s="77">
        <f>AB38</f>
        <v>16.572993907334812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977</v>
      </c>
      <c r="Z15" s="116">
        <v>1044</v>
      </c>
      <c r="AB15" s="121">
        <f t="shared" ref="AB15:AB34" si="2">IF(Z15="np",0,Z15/$Z$34)</f>
        <v>3.5280997600621811E-2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42.505154290735796</v>
      </c>
      <c r="E16" s="89" t="s">
        <v>87</v>
      </c>
      <c r="F16" s="26"/>
      <c r="G16" s="90" t="s">
        <v>280</v>
      </c>
      <c r="H16" s="37"/>
      <c r="I16" s="37"/>
      <c r="J16" s="37"/>
      <c r="K16" s="38"/>
      <c r="L16" s="37"/>
      <c r="M16" s="37"/>
      <c r="N16" s="37"/>
      <c r="O16" s="88">
        <f>AB37</f>
        <v>83.427006092665195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1548</v>
      </c>
      <c r="Z16" s="116">
        <v>1658</v>
      </c>
      <c r="AB16" s="121">
        <f t="shared" si="2"/>
        <v>5.6030549829340005E-2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1111</v>
      </c>
      <c r="Z17" s="116">
        <v>1068</v>
      </c>
      <c r="AB17" s="121">
        <f t="shared" si="2"/>
        <v>3.6092055016728061E-2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382</v>
      </c>
      <c r="Z18" s="116">
        <v>376</v>
      </c>
      <c r="AB18" s="121">
        <f t="shared" si="2"/>
        <v>1.2706566185664561E-2</v>
      </c>
    </row>
    <row r="19" spans="1:28" x14ac:dyDescent="0.25">
      <c r="A19" s="67" t="str">
        <f>$S$1&amp;" ("&amp;$V$2&amp;" to "&amp;$Z$2&amp;")"</f>
        <v>Livingstone (2015-16 to 2019-20)</v>
      </c>
      <c r="B19" s="67"/>
      <c r="C19" s="67"/>
      <c r="D19" s="67"/>
      <c r="E19" s="67"/>
      <c r="F19" s="67"/>
      <c r="G19" s="67" t="str">
        <f>$S$1&amp;" ("&amp;$V$2&amp;" to "&amp;$Z$2&amp;")"</f>
        <v>Livingstone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2919</v>
      </c>
      <c r="Z19" s="116">
        <v>2924</v>
      </c>
      <c r="AB19" s="121">
        <f t="shared" si="2"/>
        <v>9.8813828528944617E-2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716</v>
      </c>
      <c r="Z20" s="116">
        <v>764</v>
      </c>
      <c r="AB20" s="121">
        <f t="shared" si="2"/>
        <v>2.5818661079382244E-2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2227</v>
      </c>
      <c r="Z21" s="116">
        <v>2325</v>
      </c>
      <c r="AB21" s="121">
        <f t="shared" si="2"/>
        <v>7.8571187185292823E-2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2083</v>
      </c>
      <c r="Z22" s="116">
        <v>2178</v>
      </c>
      <c r="AB22" s="121">
        <f t="shared" si="2"/>
        <v>7.3603460511642058E-2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1064</v>
      </c>
      <c r="Z23" s="116">
        <v>1041</v>
      </c>
      <c r="AB23" s="121">
        <f t="shared" si="2"/>
        <v>3.5179615423608528E-2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87</v>
      </c>
      <c r="Z24" s="116">
        <v>82</v>
      </c>
      <c r="AB24" s="121">
        <f t="shared" si="2"/>
        <v>2.7711128383630158E-3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770</v>
      </c>
      <c r="Z25" s="116">
        <v>841</v>
      </c>
      <c r="AB25" s="121">
        <f t="shared" si="2"/>
        <v>2.8420803622723124E-2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599</v>
      </c>
      <c r="Z26" s="116">
        <v>700</v>
      </c>
      <c r="AB26" s="121">
        <f t="shared" si="2"/>
        <v>2.3655841303098914E-2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1381</v>
      </c>
      <c r="Z27" s="116">
        <v>1456</v>
      </c>
      <c r="AB27" s="121">
        <f t="shared" si="2"/>
        <v>4.9204149910445742E-2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2441</v>
      </c>
      <c r="Z28" s="116">
        <v>2358</v>
      </c>
      <c r="AB28" s="121">
        <f t="shared" si="2"/>
        <v>7.9686391132438916E-2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1703</v>
      </c>
      <c r="Z29" s="116">
        <v>1616</v>
      </c>
      <c r="AB29" s="121">
        <f t="shared" si="2"/>
        <v>5.461119935115407E-2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2582</v>
      </c>
      <c r="Z30" s="116">
        <v>2723</v>
      </c>
      <c r="AB30" s="121">
        <f t="shared" si="2"/>
        <v>9.2021222669054784E-2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3030</v>
      </c>
      <c r="Z31" s="116">
        <v>3142</v>
      </c>
      <c r="AB31" s="121">
        <f t="shared" si="2"/>
        <v>0.1061809333919097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344</v>
      </c>
      <c r="Z32" s="116">
        <v>358</v>
      </c>
      <c r="AB32" s="121">
        <f t="shared" si="2"/>
        <v>1.2098273123584875E-2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1472</v>
      </c>
      <c r="Z33" s="116">
        <v>1460</v>
      </c>
      <c r="AB33" s="121">
        <f t="shared" si="2"/>
        <v>4.9339326146463448E-2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28953</v>
      </c>
      <c r="Z34" s="124">
        <v>29591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17664</v>
      </c>
      <c r="AB37" s="136">
        <f>Z37/Z40*100</f>
        <v>83.427006092665195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3509</v>
      </c>
      <c r="AB38" s="136">
        <f>Z38/Z40*100</f>
        <v>16.572993907334812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21173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23</v>
      </c>
      <c r="W44" s="116">
        <v>34</v>
      </c>
      <c r="X44" s="116">
        <v>31</v>
      </c>
      <c r="Y44" s="116">
        <v>42</v>
      </c>
      <c r="Z44" s="116">
        <v>31</v>
      </c>
    </row>
    <row r="45" spans="19:32" x14ac:dyDescent="0.25">
      <c r="S45" s="119" t="s">
        <v>38</v>
      </c>
      <c r="T45" s="119"/>
      <c r="U45" s="116"/>
      <c r="V45" s="116">
        <v>374</v>
      </c>
      <c r="W45" s="116">
        <v>375</v>
      </c>
      <c r="X45" s="116">
        <v>441</v>
      </c>
      <c r="Y45" s="116">
        <v>424</v>
      </c>
      <c r="Z45" s="116">
        <v>468</v>
      </c>
    </row>
    <row r="46" spans="19:32" x14ac:dyDescent="0.25">
      <c r="S46" s="119" t="s">
        <v>39</v>
      </c>
      <c r="T46" s="119"/>
      <c r="U46" s="116"/>
      <c r="V46" s="116">
        <v>827</v>
      </c>
      <c r="W46" s="116">
        <v>848</v>
      </c>
      <c r="X46" s="116">
        <v>994</v>
      </c>
      <c r="Y46" s="116">
        <v>958</v>
      </c>
      <c r="Z46" s="116">
        <v>883</v>
      </c>
    </row>
    <row r="47" spans="19:32" x14ac:dyDescent="0.25">
      <c r="S47" s="119" t="s">
        <v>40</v>
      </c>
      <c r="T47" s="119"/>
      <c r="U47" s="116"/>
      <c r="V47" s="116">
        <v>1112</v>
      </c>
      <c r="W47" s="116">
        <v>1149</v>
      </c>
      <c r="X47" s="116">
        <v>1263</v>
      </c>
      <c r="Y47" s="116">
        <v>1184</v>
      </c>
      <c r="Z47" s="116">
        <v>1161</v>
      </c>
    </row>
    <row r="48" spans="19:32" x14ac:dyDescent="0.25">
      <c r="S48" s="119" t="s">
        <v>41</v>
      </c>
      <c r="T48" s="119"/>
      <c r="U48" s="116"/>
      <c r="V48" s="116">
        <v>1233</v>
      </c>
      <c r="W48" s="116">
        <v>1307</v>
      </c>
      <c r="X48" s="116">
        <v>1436</v>
      </c>
      <c r="Y48" s="116">
        <v>1465</v>
      </c>
      <c r="Z48" s="116">
        <v>1495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1296</v>
      </c>
      <c r="W49" s="116">
        <v>1374</v>
      </c>
      <c r="X49" s="116">
        <v>1451</v>
      </c>
      <c r="Y49" s="116">
        <v>1446</v>
      </c>
      <c r="Z49" s="116">
        <v>1465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Livingstone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1271</v>
      </c>
      <c r="W50" s="116">
        <v>1349</v>
      </c>
      <c r="X50" s="116">
        <v>1499</v>
      </c>
      <c r="Y50" s="116">
        <v>1545</v>
      </c>
      <c r="Z50" s="116">
        <v>1564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1382</v>
      </c>
      <c r="W51" s="116">
        <v>1346</v>
      </c>
      <c r="X51" s="116">
        <v>1441</v>
      </c>
      <c r="Y51" s="116">
        <v>1445</v>
      </c>
      <c r="Z51" s="116">
        <v>1413</v>
      </c>
    </row>
    <row r="52" spans="1:26" ht="15" customHeight="1" x14ac:dyDescent="0.25">
      <c r="S52" s="119" t="s">
        <v>45</v>
      </c>
      <c r="T52" s="119"/>
      <c r="U52" s="116"/>
      <c r="V52" s="116">
        <v>1361</v>
      </c>
      <c r="W52" s="116">
        <v>1443</v>
      </c>
      <c r="X52" s="116">
        <v>1551</v>
      </c>
      <c r="Y52" s="116">
        <v>1507</v>
      </c>
      <c r="Z52" s="116">
        <v>1532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1556</v>
      </c>
      <c r="W53" s="116">
        <v>1570</v>
      </c>
      <c r="X53" s="116">
        <v>1598</v>
      </c>
      <c r="Y53" s="116">
        <v>1487</v>
      </c>
      <c r="Z53" s="116">
        <v>1504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1397</v>
      </c>
      <c r="W54" s="116">
        <v>1491</v>
      </c>
      <c r="X54" s="116">
        <v>1546</v>
      </c>
      <c r="Y54" s="116">
        <v>1567</v>
      </c>
      <c r="Z54" s="116">
        <v>1569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1002</v>
      </c>
      <c r="W55" s="116">
        <v>1094</v>
      </c>
      <c r="X55" s="116">
        <v>1232</v>
      </c>
      <c r="Y55" s="116">
        <v>1209</v>
      </c>
      <c r="Z55" s="116">
        <v>1322</v>
      </c>
    </row>
    <row r="56" spans="1:26" ht="15" customHeight="1" x14ac:dyDescent="0.25">
      <c r="S56" s="119" t="s">
        <v>49</v>
      </c>
      <c r="T56" s="119"/>
      <c r="U56" s="116"/>
      <c r="V56" s="116">
        <v>411</v>
      </c>
      <c r="W56" s="116">
        <v>473</v>
      </c>
      <c r="X56" s="116">
        <v>515</v>
      </c>
      <c r="Y56" s="116">
        <v>593</v>
      </c>
      <c r="Z56" s="116">
        <v>647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189</v>
      </c>
      <c r="W57" s="116">
        <v>194</v>
      </c>
      <c r="X57" s="116">
        <v>205</v>
      </c>
      <c r="Y57" s="116">
        <v>197</v>
      </c>
      <c r="Z57" s="116">
        <v>240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84</v>
      </c>
      <c r="W58" s="116">
        <v>81</v>
      </c>
      <c r="X58" s="116">
        <v>103</v>
      </c>
      <c r="Y58" s="116">
        <v>91</v>
      </c>
      <c r="Z58" s="116">
        <v>99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29</v>
      </c>
      <c r="W59" s="116">
        <v>36</v>
      </c>
      <c r="X59" s="116">
        <v>42</v>
      </c>
      <c r="Y59" s="116">
        <v>40</v>
      </c>
      <c r="Z59" s="116">
        <v>37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32</v>
      </c>
      <c r="W60" s="116">
        <v>28</v>
      </c>
      <c r="X60" s="116">
        <v>32</v>
      </c>
      <c r="Y60" s="116">
        <v>20</v>
      </c>
      <c r="Z60" s="116">
        <v>19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13576</v>
      </c>
      <c r="W61" s="116">
        <v>14192</v>
      </c>
      <c r="X61" s="116">
        <v>15391</v>
      </c>
      <c r="Y61" s="116">
        <v>15216</v>
      </c>
      <c r="Z61" s="116">
        <v>15470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31</v>
      </c>
      <c r="W63" s="116">
        <v>32</v>
      </c>
      <c r="X63" s="116">
        <v>45</v>
      </c>
      <c r="Y63" s="116">
        <v>46</v>
      </c>
      <c r="Z63" s="116">
        <v>38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502</v>
      </c>
      <c r="W64" s="116">
        <v>442</v>
      </c>
      <c r="X64" s="116">
        <v>431</v>
      </c>
      <c r="Y64" s="116">
        <v>488</v>
      </c>
      <c r="Z64" s="116">
        <v>506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Livingstone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857</v>
      </c>
      <c r="W65" s="116">
        <v>929</v>
      </c>
      <c r="X65" s="116">
        <v>1067</v>
      </c>
      <c r="Y65" s="116">
        <v>1045</v>
      </c>
      <c r="Z65" s="116">
        <v>978</v>
      </c>
    </row>
    <row r="66" spans="1:26" x14ac:dyDescent="0.25">
      <c r="S66" s="119" t="s">
        <v>40</v>
      </c>
      <c r="T66" s="119"/>
      <c r="U66" s="116"/>
      <c r="V66" s="116">
        <v>928</v>
      </c>
      <c r="W66" s="116">
        <v>918</v>
      </c>
      <c r="X66" s="116">
        <v>1065</v>
      </c>
      <c r="Y66" s="116">
        <v>1049</v>
      </c>
      <c r="Z66" s="116">
        <v>1121</v>
      </c>
    </row>
    <row r="67" spans="1:26" x14ac:dyDescent="0.25">
      <c r="S67" s="119" t="s">
        <v>41</v>
      </c>
      <c r="T67" s="119"/>
      <c r="U67" s="116"/>
      <c r="V67" s="116">
        <v>963</v>
      </c>
      <c r="W67" s="116">
        <v>1066</v>
      </c>
      <c r="X67" s="116">
        <v>1165</v>
      </c>
      <c r="Y67" s="116">
        <v>1211</v>
      </c>
      <c r="Z67" s="116">
        <v>1214</v>
      </c>
    </row>
    <row r="68" spans="1:26" x14ac:dyDescent="0.25">
      <c r="S68" s="119" t="s">
        <v>42</v>
      </c>
      <c r="T68" s="119"/>
      <c r="U68" s="116"/>
      <c r="V68" s="116">
        <v>1029</v>
      </c>
      <c r="W68" s="116">
        <v>1083</v>
      </c>
      <c r="X68" s="116">
        <v>1130</v>
      </c>
      <c r="Y68" s="116">
        <v>1195</v>
      </c>
      <c r="Z68" s="116">
        <v>1187</v>
      </c>
    </row>
    <row r="69" spans="1:26" x14ac:dyDescent="0.25">
      <c r="S69" s="119" t="s">
        <v>43</v>
      </c>
      <c r="T69" s="119"/>
      <c r="U69" s="116"/>
      <c r="V69" s="116">
        <v>1098</v>
      </c>
      <c r="W69" s="116">
        <v>1177</v>
      </c>
      <c r="X69" s="116">
        <v>1204</v>
      </c>
      <c r="Y69" s="116">
        <v>1299</v>
      </c>
      <c r="Z69" s="116">
        <v>1363</v>
      </c>
    </row>
    <row r="70" spans="1:26" x14ac:dyDescent="0.25">
      <c r="S70" s="119" t="s">
        <v>44</v>
      </c>
      <c r="T70" s="119"/>
      <c r="U70" s="116"/>
      <c r="V70" s="116">
        <v>1317</v>
      </c>
      <c r="W70" s="116">
        <v>1348</v>
      </c>
      <c r="X70" s="116">
        <v>1326</v>
      </c>
      <c r="Y70" s="116">
        <v>1299</v>
      </c>
      <c r="Z70" s="116">
        <v>1324</v>
      </c>
    </row>
    <row r="71" spans="1:26" x14ac:dyDescent="0.25">
      <c r="S71" s="119" t="s">
        <v>45</v>
      </c>
      <c r="T71" s="119"/>
      <c r="U71" s="116"/>
      <c r="V71" s="116">
        <v>1394</v>
      </c>
      <c r="W71" s="116">
        <v>1482</v>
      </c>
      <c r="X71" s="116">
        <v>1544</v>
      </c>
      <c r="Y71" s="116">
        <v>1614</v>
      </c>
      <c r="Z71" s="116">
        <v>1601</v>
      </c>
    </row>
    <row r="72" spans="1:26" x14ac:dyDescent="0.25">
      <c r="S72" s="119" t="s">
        <v>46</v>
      </c>
      <c r="T72" s="119"/>
      <c r="U72" s="116"/>
      <c r="V72" s="116">
        <v>1397</v>
      </c>
      <c r="W72" s="116">
        <v>1415</v>
      </c>
      <c r="X72" s="116">
        <v>1442</v>
      </c>
      <c r="Y72" s="116">
        <v>1440</v>
      </c>
      <c r="Z72" s="116">
        <v>1536</v>
      </c>
    </row>
    <row r="73" spans="1:26" x14ac:dyDescent="0.25">
      <c r="S73" s="119" t="s">
        <v>47</v>
      </c>
      <c r="T73" s="119"/>
      <c r="U73" s="116"/>
      <c r="V73" s="116">
        <v>1236</v>
      </c>
      <c r="W73" s="116">
        <v>1341</v>
      </c>
      <c r="X73" s="116">
        <v>1428</v>
      </c>
      <c r="Y73" s="116">
        <v>1466</v>
      </c>
      <c r="Z73" s="116">
        <v>1469</v>
      </c>
    </row>
    <row r="74" spans="1:26" x14ac:dyDescent="0.25">
      <c r="S74" s="119" t="s">
        <v>48</v>
      </c>
      <c r="T74" s="119"/>
      <c r="U74" s="116"/>
      <c r="V74" s="116">
        <v>761</v>
      </c>
      <c r="W74" s="116">
        <v>850</v>
      </c>
      <c r="X74" s="116">
        <v>870</v>
      </c>
      <c r="Y74" s="116">
        <v>901</v>
      </c>
      <c r="Z74" s="116">
        <v>1025</v>
      </c>
    </row>
    <row r="75" spans="1:26" x14ac:dyDescent="0.25">
      <c r="S75" s="119" t="s">
        <v>49</v>
      </c>
      <c r="T75" s="119"/>
      <c r="U75" s="116"/>
      <c r="V75" s="116">
        <v>309</v>
      </c>
      <c r="W75" s="116">
        <v>335</v>
      </c>
      <c r="X75" s="116">
        <v>367</v>
      </c>
      <c r="Y75" s="116">
        <v>394</v>
      </c>
      <c r="Z75" s="116">
        <v>442</v>
      </c>
    </row>
    <row r="76" spans="1:26" x14ac:dyDescent="0.25">
      <c r="S76" s="119" t="s">
        <v>50</v>
      </c>
      <c r="T76" s="119"/>
      <c r="U76" s="116"/>
      <c r="V76" s="116">
        <v>126</v>
      </c>
      <c r="W76" s="116">
        <v>127</v>
      </c>
      <c r="X76" s="116">
        <v>144</v>
      </c>
      <c r="Y76" s="116">
        <v>152</v>
      </c>
      <c r="Z76" s="116">
        <v>178</v>
      </c>
    </row>
    <row r="77" spans="1:26" x14ac:dyDescent="0.25">
      <c r="S77" s="119" t="s">
        <v>51</v>
      </c>
      <c r="T77" s="119"/>
      <c r="U77" s="116"/>
      <c r="V77" s="116">
        <v>73</v>
      </c>
      <c r="W77" s="116">
        <v>78</v>
      </c>
      <c r="X77" s="116">
        <v>75</v>
      </c>
      <c r="Y77" s="116">
        <v>62</v>
      </c>
      <c r="Z77" s="116">
        <v>69</v>
      </c>
    </row>
    <row r="78" spans="1:26" x14ac:dyDescent="0.25">
      <c r="S78" s="119" t="s">
        <v>52</v>
      </c>
      <c r="T78" s="119"/>
      <c r="U78" s="116"/>
      <c r="V78" s="116">
        <v>36</v>
      </c>
      <c r="W78" s="116">
        <v>41</v>
      </c>
      <c r="X78" s="116">
        <v>62</v>
      </c>
      <c r="Y78" s="116">
        <v>53</v>
      </c>
      <c r="Z78" s="116">
        <v>47</v>
      </c>
    </row>
    <row r="79" spans="1:26" x14ac:dyDescent="0.25">
      <c r="S79" s="119" t="s">
        <v>53</v>
      </c>
      <c r="T79" s="119"/>
      <c r="U79" s="116"/>
      <c r="V79" s="116">
        <v>27</v>
      </c>
      <c r="W79" s="116">
        <v>26</v>
      </c>
      <c r="X79" s="116">
        <v>25</v>
      </c>
      <c r="Y79" s="116">
        <v>26</v>
      </c>
      <c r="Z79" s="116">
        <v>29</v>
      </c>
    </row>
    <row r="80" spans="1:26" x14ac:dyDescent="0.25">
      <c r="S80" s="122" t="s">
        <v>54</v>
      </c>
      <c r="T80" s="122"/>
      <c r="U80" s="116"/>
      <c r="V80" s="116">
        <v>12085</v>
      </c>
      <c r="W80" s="116">
        <v>12690</v>
      </c>
      <c r="X80" s="116">
        <v>13402</v>
      </c>
      <c r="Y80" s="116">
        <v>13740</v>
      </c>
      <c r="Z80" s="116">
        <v>14117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6" t="str">
        <f>S1</f>
        <v>Livingstone</v>
      </c>
      <c r="D83" s="146"/>
      <c r="E83" s="146"/>
      <c r="F83" s="146"/>
      <c r="G83" s="146"/>
      <c r="H83" s="49"/>
      <c r="I83" s="49"/>
      <c r="J83" s="147" t="str">
        <f>'State data for spotlight'!A1</f>
        <v>Queensland</v>
      </c>
      <c r="K83" s="147"/>
      <c r="L83" s="147"/>
      <c r="M83" s="147"/>
      <c r="N83" s="147"/>
      <c r="O83" s="147"/>
      <c r="S83" s="119" t="s">
        <v>57</v>
      </c>
      <c r="T83" s="119"/>
      <c r="U83" s="116"/>
      <c r="V83" s="116">
        <v>755</v>
      </c>
      <c r="W83" s="116">
        <v>815</v>
      </c>
      <c r="X83" s="116">
        <v>852</v>
      </c>
      <c r="Y83" s="116">
        <v>843</v>
      </c>
      <c r="Z83" s="116">
        <v>864</v>
      </c>
      <c r="AD83" s="121"/>
    </row>
    <row r="84" spans="1:30" ht="15" customHeight="1" x14ac:dyDescent="0.25">
      <c r="A84" s="48"/>
      <c r="B84" s="48"/>
      <c r="C84" s="50"/>
      <c r="D84" s="141" t="s">
        <v>0</v>
      </c>
      <c r="E84" s="141"/>
      <c r="F84" s="141" t="s">
        <v>202</v>
      </c>
      <c r="G84" s="141"/>
      <c r="H84" s="50"/>
      <c r="I84" s="50"/>
      <c r="J84" s="50"/>
      <c r="K84" s="50"/>
      <c r="L84" s="141" t="s">
        <v>0</v>
      </c>
      <c r="M84" s="141"/>
      <c r="N84" s="141" t="s">
        <v>202</v>
      </c>
      <c r="O84" s="141"/>
      <c r="S84" s="119" t="s">
        <v>58</v>
      </c>
      <c r="T84" s="119"/>
      <c r="U84" s="116"/>
      <c r="V84" s="116">
        <v>869</v>
      </c>
      <c r="W84" s="116">
        <v>891</v>
      </c>
      <c r="X84" s="116">
        <v>901</v>
      </c>
      <c r="Y84" s="116">
        <v>908</v>
      </c>
      <c r="Z84" s="116">
        <v>920</v>
      </c>
    </row>
    <row r="85" spans="1:30" ht="15" customHeight="1" x14ac:dyDescent="0.25">
      <c r="A85" s="48"/>
      <c r="B85" s="48"/>
      <c r="C85" s="62" t="s">
        <v>1</v>
      </c>
      <c r="D85" s="141" t="s">
        <v>2</v>
      </c>
      <c r="E85" s="141"/>
      <c r="F85" s="141" t="str">
        <f>"since "&amp;$V$2</f>
        <v>since 2015-16</v>
      </c>
      <c r="G85" s="141"/>
      <c r="H85" s="50"/>
      <c r="I85" s="50"/>
      <c r="J85" s="50"/>
      <c r="K85" s="62" t="s">
        <v>1</v>
      </c>
      <c r="L85" s="141" t="s">
        <v>2</v>
      </c>
      <c r="M85" s="141"/>
      <c r="N85" s="141" t="str">
        <f>"since "&amp;$V$2</f>
        <v>since 2015-16</v>
      </c>
      <c r="O85" s="141"/>
      <c r="S85" s="119" t="s">
        <v>197</v>
      </c>
      <c r="T85" s="119"/>
      <c r="U85" s="116"/>
      <c r="V85" s="116">
        <v>2307</v>
      </c>
      <c r="W85" s="116">
        <v>2368</v>
      </c>
      <c r="X85" s="116">
        <v>2509</v>
      </c>
      <c r="Y85" s="116">
        <v>2581</v>
      </c>
      <c r="Z85" s="116">
        <v>2699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29,587</v>
      </c>
      <c r="D86" s="100">
        <f t="shared" ref="D86:D91" si="4">AD4</f>
        <v>2.1897558111422022E-2</v>
      </c>
      <c r="E86" s="101">
        <f t="shared" ref="E86:E91" si="5">AD4</f>
        <v>2.1897558111422022E-2</v>
      </c>
      <c r="F86" s="100">
        <f t="shared" ref="F86:F91" si="6">AF4</f>
        <v>0.15299481703752771</v>
      </c>
      <c r="G86" s="101">
        <f t="shared" ref="G86:G91" si="7">AF4</f>
        <v>0.15299481703752771</v>
      </c>
      <c r="H86" s="61"/>
      <c r="I86" s="61"/>
      <c r="J86" s="142" t="str">
        <f>'State data for spotlight'!J4</f>
        <v>4,043,913</v>
      </c>
      <c r="K86" s="142"/>
      <c r="L86" s="100">
        <f>'State data for spotlight'!L4</f>
        <v>-5.435055282670076E-3</v>
      </c>
      <c r="M86" s="101">
        <f>'State data for spotlight'!L4</f>
        <v>-5.435055282670076E-3</v>
      </c>
      <c r="N86" s="100">
        <f>'State data for spotlight'!N4</f>
        <v>7.968076645100175E-2</v>
      </c>
      <c r="O86" s="101">
        <f>'State data for spotlight'!N4</f>
        <v>7.968076645100175E-2</v>
      </c>
      <c r="S86" s="119" t="s">
        <v>198</v>
      </c>
      <c r="T86" s="119"/>
      <c r="U86" s="116"/>
      <c r="V86" s="116">
        <v>415</v>
      </c>
      <c r="W86" s="116">
        <v>449</v>
      </c>
      <c r="X86" s="116">
        <v>488</v>
      </c>
      <c r="Y86" s="116">
        <v>521</v>
      </c>
      <c r="Z86" s="116">
        <v>561</v>
      </c>
    </row>
    <row r="87" spans="1:30" ht="15" customHeight="1" x14ac:dyDescent="0.25">
      <c r="A87" s="102" t="s">
        <v>4</v>
      </c>
      <c r="B87" s="51"/>
      <c r="C87" s="61" t="str">
        <f t="shared" si="3"/>
        <v>15,472</v>
      </c>
      <c r="D87" s="100">
        <f t="shared" si="4"/>
        <v>1.6824395373291168E-2</v>
      </c>
      <c r="E87" s="101">
        <f t="shared" si="5"/>
        <v>1.6824395373291168E-2</v>
      </c>
      <c r="F87" s="100">
        <f t="shared" si="6"/>
        <v>0.13965822038892162</v>
      </c>
      <c r="G87" s="101">
        <f t="shared" si="7"/>
        <v>0.13965822038892162</v>
      </c>
      <c r="H87" s="61"/>
      <c r="I87" s="61"/>
      <c r="J87" s="142" t="str">
        <f>'State data for spotlight'!J5</f>
        <v>2,078,086</v>
      </c>
      <c r="K87" s="142"/>
      <c r="L87" s="100">
        <f>'State data for spotlight'!L5</f>
        <v>-9.7722570444783718E-3</v>
      </c>
      <c r="M87" s="101">
        <f>'State data for spotlight'!L5</f>
        <v>-9.7722570444783718E-3</v>
      </c>
      <c r="N87" s="100">
        <f>'State data for spotlight'!N5</f>
        <v>6.0267974446456485E-2</v>
      </c>
      <c r="O87" s="101">
        <f>'State data for spotlight'!N5</f>
        <v>6.0267974446456485E-2</v>
      </c>
      <c r="S87" s="119" t="s">
        <v>199</v>
      </c>
      <c r="T87" s="119"/>
      <c r="U87" s="116"/>
      <c r="V87" s="116">
        <v>286</v>
      </c>
      <c r="W87" s="116">
        <v>302</v>
      </c>
      <c r="X87" s="116">
        <v>278</v>
      </c>
      <c r="Y87" s="116">
        <v>295</v>
      </c>
      <c r="Z87" s="116">
        <v>297</v>
      </c>
    </row>
    <row r="88" spans="1:30" ht="15" customHeight="1" x14ac:dyDescent="0.25">
      <c r="A88" s="102" t="s">
        <v>5</v>
      </c>
      <c r="B88" s="51"/>
      <c r="C88" s="61" t="str">
        <f t="shared" si="3"/>
        <v>14,121</v>
      </c>
      <c r="D88" s="100">
        <f t="shared" si="4"/>
        <v>2.8103385511466961E-2</v>
      </c>
      <c r="E88" s="101">
        <f t="shared" si="5"/>
        <v>2.8103385511466961E-2</v>
      </c>
      <c r="F88" s="100">
        <f t="shared" si="6"/>
        <v>0.16847331402565158</v>
      </c>
      <c r="G88" s="101">
        <f t="shared" si="7"/>
        <v>0.16847331402565158</v>
      </c>
      <c r="H88" s="61"/>
      <c r="I88" s="61"/>
      <c r="J88" s="142" t="str">
        <f>'State data for spotlight'!J6</f>
        <v>1,965,825</v>
      </c>
      <c r="K88" s="142"/>
      <c r="L88" s="100">
        <f>'State data for spotlight'!L6</f>
        <v>-8.0765919120229235E-4</v>
      </c>
      <c r="M88" s="101">
        <f>'State data for spotlight'!L6</f>
        <v>-8.0765919120229235E-4</v>
      </c>
      <c r="N88" s="100">
        <f>'State data for spotlight'!N6</f>
        <v>0.10099473592536312</v>
      </c>
      <c r="O88" s="101">
        <f>'State data for spotlight'!N6</f>
        <v>0.10099473592536312</v>
      </c>
      <c r="S88" s="119" t="s">
        <v>200</v>
      </c>
      <c r="T88" s="119"/>
      <c r="U88" s="116"/>
      <c r="V88" s="116">
        <v>376</v>
      </c>
      <c r="W88" s="116">
        <v>356</v>
      </c>
      <c r="X88" s="116">
        <v>380</v>
      </c>
      <c r="Y88" s="116">
        <v>396</v>
      </c>
      <c r="Z88" s="116">
        <v>410</v>
      </c>
    </row>
    <row r="89" spans="1:30" ht="15" customHeight="1" x14ac:dyDescent="0.25">
      <c r="A89" s="51" t="s">
        <v>6</v>
      </c>
      <c r="B89" s="51"/>
      <c r="C89" s="61" t="str">
        <f t="shared" si="3"/>
        <v>21,172</v>
      </c>
      <c r="D89" s="100">
        <f t="shared" si="4"/>
        <v>3.7894014412471089E-2</v>
      </c>
      <c r="E89" s="101">
        <f t="shared" si="5"/>
        <v>3.7894014412471089E-2</v>
      </c>
      <c r="F89" s="100">
        <f t="shared" si="6"/>
        <v>0.14245629181955533</v>
      </c>
      <c r="G89" s="101">
        <f t="shared" si="7"/>
        <v>0.14245629181955533</v>
      </c>
      <c r="H89" s="61"/>
      <c r="I89" s="61"/>
      <c r="J89" s="142" t="str">
        <f>'State data for spotlight'!J7</f>
        <v>2,876,116</v>
      </c>
      <c r="K89" s="142"/>
      <c r="L89" s="100">
        <f>'State data for spotlight'!L7</f>
        <v>1.3469152455414024E-2</v>
      </c>
      <c r="M89" s="101">
        <f>'State data for spotlight'!L7</f>
        <v>1.3469152455414024E-2</v>
      </c>
      <c r="N89" s="100">
        <f>'State data for spotlight'!N7</f>
        <v>8.3508134271230716E-2</v>
      </c>
      <c r="O89" s="101">
        <f>'State data for spotlight'!N7</f>
        <v>8.3508134271230716E-2</v>
      </c>
      <c r="S89" s="119" t="s">
        <v>201</v>
      </c>
      <c r="T89" s="119"/>
      <c r="U89" s="116"/>
      <c r="V89" s="116">
        <v>1549</v>
      </c>
      <c r="W89" s="116">
        <v>1600</v>
      </c>
      <c r="X89" s="116">
        <v>1754</v>
      </c>
      <c r="Y89" s="116">
        <v>1842</v>
      </c>
      <c r="Z89" s="116">
        <v>1905</v>
      </c>
    </row>
    <row r="90" spans="1:30" ht="15" customHeight="1" x14ac:dyDescent="0.25">
      <c r="A90" s="51" t="s">
        <v>100</v>
      </c>
      <c r="B90" s="51"/>
      <c r="C90" s="61" t="str">
        <f t="shared" si="3"/>
        <v>$49,425</v>
      </c>
      <c r="D90" s="100">
        <f t="shared" si="4"/>
        <v>-3.1948450073614465E-3</v>
      </c>
      <c r="E90" s="101">
        <f t="shared" si="5"/>
        <v>-3.1948450073614465E-3</v>
      </c>
      <c r="F90" s="100">
        <f t="shared" si="6"/>
        <v>0.1108396826467084</v>
      </c>
      <c r="G90" s="101">
        <f t="shared" si="7"/>
        <v>0.1108396826467084</v>
      </c>
      <c r="H90" s="61"/>
      <c r="I90" s="61"/>
      <c r="J90" s="61"/>
      <c r="K90" s="61" t="str">
        <f>'State data for spotlight'!J8</f>
        <v>$45,226</v>
      </c>
      <c r="L90" s="100">
        <f>'State data for spotlight'!L8</f>
        <v>1.6409018426646327E-3</v>
      </c>
      <c r="M90" s="101">
        <f>'State data for spotlight'!L8</f>
        <v>1.6409018426646327E-3</v>
      </c>
      <c r="N90" s="100">
        <f>'State data for spotlight'!N8</f>
        <v>6.7653739613496189E-2</v>
      </c>
      <c r="O90" s="101">
        <f>'State data for spotlight'!N8</f>
        <v>6.7653739613496189E-2</v>
      </c>
      <c r="S90" s="119" t="s">
        <v>59</v>
      </c>
      <c r="T90" s="119"/>
      <c r="U90" s="116"/>
      <c r="V90" s="116">
        <v>1010</v>
      </c>
      <c r="W90" s="116">
        <v>1080</v>
      </c>
      <c r="X90" s="116">
        <v>1281</v>
      </c>
      <c r="Y90" s="116">
        <v>1312</v>
      </c>
      <c r="Z90" s="116">
        <v>1301</v>
      </c>
    </row>
    <row r="91" spans="1:30" ht="15" customHeight="1" x14ac:dyDescent="0.25">
      <c r="A91" s="51" t="s">
        <v>7</v>
      </c>
      <c r="B91" s="51"/>
      <c r="C91" s="61" t="str">
        <f t="shared" si="3"/>
        <v>$1,407.2 mil</v>
      </c>
      <c r="D91" s="100">
        <f t="shared" si="4"/>
        <v>5.8079615212494495E-2</v>
      </c>
      <c r="E91" s="101">
        <f t="shared" si="5"/>
        <v>5.8079615212494495E-2</v>
      </c>
      <c r="F91" s="100">
        <f t="shared" si="6"/>
        <v>0.28597710893242767</v>
      </c>
      <c r="G91" s="101">
        <f t="shared" si="7"/>
        <v>0.28597710893242767</v>
      </c>
      <c r="H91" s="61"/>
      <c r="I91" s="61"/>
      <c r="J91" s="61"/>
      <c r="K91" s="61" t="str">
        <f>'State data for spotlight'!J9</f>
        <v>$174.8 bil</v>
      </c>
      <c r="L91" s="100">
        <f>'State data for spotlight'!L9</f>
        <v>4.1540468779463158E-2</v>
      </c>
      <c r="M91" s="101">
        <f>'State data for spotlight'!L9</f>
        <v>4.1540468779463158E-2</v>
      </c>
      <c r="N91" s="100">
        <f>'State data for spotlight'!N9</f>
        <v>0.18082674757676354</v>
      </c>
      <c r="O91" s="101">
        <f>'State data for spotlight'!N9</f>
        <v>0.18082674757676354</v>
      </c>
      <c r="S91" s="122" t="s">
        <v>54</v>
      </c>
      <c r="T91" s="122"/>
      <c r="U91" s="116"/>
      <c r="V91" s="116">
        <v>9751</v>
      </c>
      <c r="W91" s="116">
        <v>10052</v>
      </c>
      <c r="X91" s="116">
        <v>10592</v>
      </c>
      <c r="Y91" s="116">
        <v>10667</v>
      </c>
      <c r="Z91" s="116">
        <v>11046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203</v>
      </c>
      <c r="S93" s="119" t="s">
        <v>57</v>
      </c>
      <c r="T93" s="119"/>
      <c r="U93" s="116"/>
      <c r="V93" s="116">
        <v>522</v>
      </c>
      <c r="W93" s="116">
        <v>602</v>
      </c>
      <c r="X93" s="116">
        <v>639</v>
      </c>
      <c r="Y93" s="116">
        <v>678</v>
      </c>
      <c r="Z93" s="116">
        <v>704</v>
      </c>
    </row>
    <row r="94" spans="1:30" ht="15" customHeight="1" x14ac:dyDescent="0.25">
      <c r="A94" s="60" t="s">
        <v>204</v>
      </c>
      <c r="S94" s="119" t="s">
        <v>58</v>
      </c>
      <c r="T94" s="119"/>
      <c r="U94" s="116"/>
      <c r="V94" s="116">
        <v>1556</v>
      </c>
      <c r="W94" s="116">
        <v>1643</v>
      </c>
      <c r="X94" s="116">
        <v>1703</v>
      </c>
      <c r="Y94" s="116">
        <v>1796</v>
      </c>
      <c r="Z94" s="116">
        <v>1920</v>
      </c>
    </row>
    <row r="95" spans="1:30" ht="15" customHeight="1" x14ac:dyDescent="0.25">
      <c r="A95" s="138" t="s">
        <v>287</v>
      </c>
      <c r="S95" s="119" t="s">
        <v>197</v>
      </c>
      <c r="T95" s="119"/>
      <c r="U95" s="116"/>
      <c r="V95" s="116">
        <v>292</v>
      </c>
      <c r="W95" s="116">
        <v>302</v>
      </c>
      <c r="X95" s="116">
        <v>352</v>
      </c>
      <c r="Y95" s="116">
        <v>374</v>
      </c>
      <c r="Z95" s="116">
        <v>375</v>
      </c>
    </row>
    <row r="96" spans="1:30" ht="15" customHeight="1" x14ac:dyDescent="0.25">
      <c r="A96" s="19" t="s">
        <v>278</v>
      </c>
      <c r="S96" s="119" t="s">
        <v>198</v>
      </c>
      <c r="T96" s="119"/>
      <c r="U96" s="116"/>
      <c r="V96" s="116">
        <v>1235</v>
      </c>
      <c r="W96" s="116">
        <v>1371</v>
      </c>
      <c r="X96" s="116">
        <v>1527</v>
      </c>
      <c r="Y96" s="116">
        <v>1601</v>
      </c>
      <c r="Z96" s="116">
        <v>1622</v>
      </c>
    </row>
    <row r="97" spans="1:32" ht="15" customHeight="1" x14ac:dyDescent="0.25">
      <c r="S97" s="119" t="s">
        <v>199</v>
      </c>
      <c r="T97" s="119"/>
      <c r="U97" s="116"/>
      <c r="V97" s="116">
        <v>1632</v>
      </c>
      <c r="W97" s="116">
        <v>1792</v>
      </c>
      <c r="X97" s="116">
        <v>1806</v>
      </c>
      <c r="Y97" s="116">
        <v>1874</v>
      </c>
      <c r="Z97" s="116">
        <v>1894</v>
      </c>
    </row>
    <row r="98" spans="1:32" ht="15" customHeight="1" x14ac:dyDescent="0.25">
      <c r="S98" s="119" t="s">
        <v>200</v>
      </c>
      <c r="T98" s="119"/>
      <c r="U98" s="116"/>
      <c r="V98" s="116">
        <v>974</v>
      </c>
      <c r="W98" s="116">
        <v>1001</v>
      </c>
      <c r="X98" s="116">
        <v>1009</v>
      </c>
      <c r="Y98" s="116">
        <v>1024</v>
      </c>
      <c r="Z98" s="116">
        <v>1020</v>
      </c>
    </row>
    <row r="99" spans="1:32" ht="15" customHeight="1" x14ac:dyDescent="0.25">
      <c r="S99" s="119" t="s">
        <v>201</v>
      </c>
      <c r="T99" s="119"/>
      <c r="U99" s="116"/>
      <c r="V99" s="116">
        <v>131</v>
      </c>
      <c r="W99" s="116">
        <v>143</v>
      </c>
      <c r="X99" s="116">
        <v>154</v>
      </c>
      <c r="Y99" s="116">
        <v>193</v>
      </c>
      <c r="Z99" s="116">
        <v>200</v>
      </c>
    </row>
    <row r="100" spans="1:32" ht="15" customHeight="1" x14ac:dyDescent="0.25">
      <c r="S100" s="119" t="s">
        <v>59</v>
      </c>
      <c r="T100" s="119"/>
      <c r="U100" s="116"/>
      <c r="V100" s="116">
        <v>535</v>
      </c>
      <c r="W100" s="116">
        <v>542</v>
      </c>
      <c r="X100" s="116">
        <v>607</v>
      </c>
      <c r="Y100" s="116">
        <v>640</v>
      </c>
      <c r="Z100" s="116">
        <v>671</v>
      </c>
    </row>
    <row r="101" spans="1:32" x14ac:dyDescent="0.25">
      <c r="A101" s="20"/>
      <c r="S101" s="122" t="s">
        <v>54</v>
      </c>
      <c r="T101" s="122"/>
      <c r="U101" s="116"/>
      <c r="V101" s="116">
        <v>8782</v>
      </c>
      <c r="W101" s="116">
        <v>9120</v>
      </c>
      <c r="X101" s="116">
        <v>9506</v>
      </c>
      <c r="Y101" s="116">
        <v>9732</v>
      </c>
      <c r="Z101" s="116">
        <v>10126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205</v>
      </c>
      <c r="Z103" s="110" t="s">
        <v>282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17488</v>
      </c>
      <c r="W104" s="116">
        <v>19129</v>
      </c>
      <c r="X104" s="116">
        <v>20791</v>
      </c>
      <c r="Y104" s="116">
        <v>20692</v>
      </c>
      <c r="Z104" s="116">
        <v>21295</v>
      </c>
      <c r="AB104" s="113" t="str">
        <f>TEXT(Z104,"###,###")</f>
        <v>21,295</v>
      </c>
      <c r="AD104" s="134">
        <f>Z104/($Z$4)*100</f>
        <v>71.974177848379355</v>
      </c>
      <c r="AF104" s="113"/>
    </row>
    <row r="105" spans="1:32" x14ac:dyDescent="0.25">
      <c r="S105" s="119" t="s">
        <v>18</v>
      </c>
      <c r="T105" s="119"/>
      <c r="U105" s="116"/>
      <c r="V105" s="116">
        <v>5573</v>
      </c>
      <c r="W105" s="116">
        <v>5407</v>
      </c>
      <c r="X105" s="116">
        <v>5455</v>
      </c>
      <c r="Y105" s="116">
        <v>5773</v>
      </c>
      <c r="Z105" s="116">
        <v>5808</v>
      </c>
      <c r="AB105" s="113" t="str">
        <f>TEXT(Z105,"###,###")</f>
        <v>5,808</v>
      </c>
      <c r="AD105" s="134">
        <f>Z105/($Z$4)*100</f>
        <v>19.630243012133707</v>
      </c>
      <c r="AF105" s="113"/>
    </row>
    <row r="106" spans="1:32" x14ac:dyDescent="0.25">
      <c r="S106" s="122" t="s">
        <v>54</v>
      </c>
      <c r="T106" s="122"/>
      <c r="U106" s="124"/>
      <c r="V106" s="124">
        <v>23061</v>
      </c>
      <c r="W106" s="124">
        <v>24536</v>
      </c>
      <c r="X106" s="124">
        <v>26246</v>
      </c>
      <c r="Y106" s="124">
        <v>26465</v>
      </c>
      <c r="Z106" s="124">
        <v>27103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3519</v>
      </c>
      <c r="W108" s="116">
        <v>4175</v>
      </c>
      <c r="X108" s="116">
        <v>4867</v>
      </c>
      <c r="Y108" s="116">
        <v>3923</v>
      </c>
      <c r="Z108" s="116">
        <v>4476</v>
      </c>
      <c r="AB108" s="113" t="str">
        <f>TEXT(Z108,"###,###")</f>
        <v>4,476</v>
      </c>
      <c r="AD108" s="134">
        <f>Z108/($Z$4)*100</f>
        <v>15.128265792408829</v>
      </c>
      <c r="AF108" s="113"/>
    </row>
    <row r="109" spans="1:32" x14ac:dyDescent="0.25">
      <c r="S109" s="119" t="s">
        <v>21</v>
      </c>
      <c r="T109" s="119"/>
      <c r="U109" s="116"/>
      <c r="V109" s="116">
        <v>3653</v>
      </c>
      <c r="W109" s="116">
        <v>3970</v>
      </c>
      <c r="X109" s="116">
        <v>4046</v>
      </c>
      <c r="Y109" s="116">
        <v>4136</v>
      </c>
      <c r="Z109" s="116">
        <v>4121</v>
      </c>
      <c r="AB109" s="113" t="str">
        <f>TEXT(Z109,"###,###")</f>
        <v>4,121</v>
      </c>
      <c r="AD109" s="134">
        <f>Z109/($Z$4)*100</f>
        <v>13.928414506371043</v>
      </c>
      <c r="AF109" s="113"/>
    </row>
    <row r="110" spans="1:32" x14ac:dyDescent="0.25">
      <c r="S110" s="119" t="s">
        <v>22</v>
      </c>
      <c r="T110" s="119"/>
      <c r="U110" s="116"/>
      <c r="V110" s="116">
        <v>5199</v>
      </c>
      <c r="W110" s="116">
        <v>5284</v>
      </c>
      <c r="X110" s="116">
        <v>5633</v>
      </c>
      <c r="Y110" s="116">
        <v>5976</v>
      </c>
      <c r="Z110" s="116">
        <v>5855</v>
      </c>
      <c r="AB110" s="113" t="str">
        <f>TEXT(Z110,"###,###")</f>
        <v>5,855</v>
      </c>
      <c r="AD110" s="134">
        <f>Z110/($Z$4)*100</f>
        <v>19.789096562679557</v>
      </c>
      <c r="AF110" s="113"/>
    </row>
    <row r="111" spans="1:32" x14ac:dyDescent="0.25">
      <c r="S111" s="119" t="s">
        <v>23</v>
      </c>
      <c r="T111" s="119"/>
      <c r="U111" s="116"/>
      <c r="V111" s="116">
        <v>10687</v>
      </c>
      <c r="W111" s="116">
        <v>11107</v>
      </c>
      <c r="X111" s="116">
        <v>11697</v>
      </c>
      <c r="Y111" s="116">
        <v>12431</v>
      </c>
      <c r="Z111" s="116">
        <v>12576</v>
      </c>
      <c r="AB111" s="113" t="str">
        <f>TEXT(Z111,"###,###")</f>
        <v>12,576</v>
      </c>
      <c r="AD111" s="134">
        <f>Z111/($Z$4)*100</f>
        <v>42.505154290735796</v>
      </c>
      <c r="AF111" s="113"/>
    </row>
    <row r="112" spans="1:32" x14ac:dyDescent="0.25">
      <c r="S112" s="122" t="s">
        <v>54</v>
      </c>
      <c r="T112" s="122"/>
      <c r="U112" s="116"/>
      <c r="V112" s="116">
        <v>25661</v>
      </c>
      <c r="W112" s="116">
        <v>26882</v>
      </c>
      <c r="X112" s="116">
        <v>28793</v>
      </c>
      <c r="Y112" s="116">
        <v>28951</v>
      </c>
      <c r="Z112" s="116">
        <v>29587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39.54</v>
      </c>
      <c r="W118" s="135">
        <v>42.8</v>
      </c>
      <c r="X118" s="135">
        <v>42.75</v>
      </c>
      <c r="Y118" s="135">
        <v>42.64</v>
      </c>
      <c r="Z118" s="135">
        <v>42.93</v>
      </c>
      <c r="AB118" s="113" t="str">
        <f>TEXT(Z118,"##.0")</f>
        <v>42.9</v>
      </c>
    </row>
    <row r="120" spans="19:32" x14ac:dyDescent="0.25">
      <c r="S120" s="105" t="s">
        <v>102</v>
      </c>
      <c r="T120" s="116"/>
      <c r="U120" s="116"/>
      <c r="V120" s="116">
        <v>15539</v>
      </c>
      <c r="W120" s="116">
        <v>16034</v>
      </c>
      <c r="X120" s="116">
        <v>16801</v>
      </c>
      <c r="Y120" s="116">
        <v>17194</v>
      </c>
      <c r="Z120" s="116">
        <v>17838</v>
      </c>
      <c r="AB120" s="113" t="str">
        <f>TEXT(Z120,"###,###")</f>
        <v>17,838</v>
      </c>
    </row>
    <row r="121" spans="19:32" x14ac:dyDescent="0.25">
      <c r="S121" s="105" t="s">
        <v>103</v>
      </c>
      <c r="T121" s="116"/>
      <c r="U121" s="116"/>
      <c r="V121" s="116">
        <v>1646</v>
      </c>
      <c r="W121" s="116">
        <v>1683</v>
      </c>
      <c r="X121" s="116">
        <v>1778</v>
      </c>
      <c r="Y121" s="116">
        <v>1671</v>
      </c>
      <c r="Z121" s="116">
        <v>1774</v>
      </c>
      <c r="AB121" s="113" t="str">
        <f>TEXT(Z121,"###,###")</f>
        <v>1,774</v>
      </c>
    </row>
    <row r="122" spans="19:32" x14ac:dyDescent="0.25">
      <c r="S122" s="105" t="s">
        <v>104</v>
      </c>
      <c r="T122" s="116"/>
      <c r="U122" s="116"/>
      <c r="V122" s="116">
        <v>1349</v>
      </c>
      <c r="W122" s="116">
        <v>1455</v>
      </c>
      <c r="X122" s="116">
        <v>1523</v>
      </c>
      <c r="Y122" s="116">
        <v>1539</v>
      </c>
      <c r="Z122" s="116">
        <v>1555</v>
      </c>
      <c r="AB122" s="113" t="str">
        <f>TEXT(Z122,"###,###")</f>
        <v>1,555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16888</v>
      </c>
      <c r="W124" s="116">
        <v>17489</v>
      </c>
      <c r="X124" s="116">
        <v>18324</v>
      </c>
      <c r="Y124" s="116">
        <v>18733</v>
      </c>
      <c r="Z124" s="116">
        <v>19393</v>
      </c>
      <c r="AB124" s="113" t="str">
        <f>TEXT(Z124,"###,###")</f>
        <v>19,393</v>
      </c>
      <c r="AD124" s="131">
        <f>Z124/$Z$7*100</f>
        <v>91.597392782920835</v>
      </c>
    </row>
    <row r="125" spans="19:32" x14ac:dyDescent="0.25">
      <c r="S125" s="105" t="s">
        <v>106</v>
      </c>
      <c r="T125" s="116"/>
      <c r="U125" s="116"/>
      <c r="V125" s="116">
        <v>2995</v>
      </c>
      <c r="W125" s="116">
        <v>3138</v>
      </c>
      <c r="X125" s="116">
        <v>3301</v>
      </c>
      <c r="Y125" s="116">
        <v>3210</v>
      </c>
      <c r="Z125" s="116">
        <v>3329</v>
      </c>
      <c r="AB125" s="113" t="str">
        <f>TEXT(Z125,"###,###")</f>
        <v>3,329</v>
      </c>
      <c r="AD125" s="131">
        <f>Z125/$Z$7*100</f>
        <v>15.723597203854148</v>
      </c>
    </row>
    <row r="127" spans="19:32" x14ac:dyDescent="0.25">
      <c r="S127" s="105" t="s">
        <v>107</v>
      </c>
      <c r="T127" s="116"/>
      <c r="U127" s="116"/>
      <c r="V127" s="116">
        <v>9751</v>
      </c>
      <c r="W127" s="116">
        <v>10052</v>
      </c>
      <c r="X127" s="116">
        <v>10592</v>
      </c>
      <c r="Y127" s="116">
        <v>10667</v>
      </c>
      <c r="Z127" s="116">
        <v>11049</v>
      </c>
      <c r="AB127" s="113" t="str">
        <f>TEXT(Z127,"###,###")</f>
        <v>11,049</v>
      </c>
      <c r="AD127" s="131">
        <f>Z127/$Z$7*100</f>
        <v>52.186850557339881</v>
      </c>
    </row>
    <row r="128" spans="19:32" x14ac:dyDescent="0.25">
      <c r="S128" s="105" t="s">
        <v>108</v>
      </c>
      <c r="T128" s="116"/>
      <c r="U128" s="116"/>
      <c r="V128" s="116">
        <v>8787</v>
      </c>
      <c r="W128" s="116">
        <v>9120</v>
      </c>
      <c r="X128" s="116">
        <v>9511</v>
      </c>
      <c r="Y128" s="116">
        <v>9737</v>
      </c>
      <c r="Z128" s="116">
        <v>10130</v>
      </c>
      <c r="AB128" s="113" t="str">
        <f>TEXT(Z128,"###,###")</f>
        <v>10,130</v>
      </c>
      <c r="AD128" s="131">
        <f>Z128/$Z$7*100</f>
        <v>47.846211978084263</v>
      </c>
    </row>
    <row r="130" spans="19:20" x14ac:dyDescent="0.25">
      <c r="S130" s="105" t="s">
        <v>283</v>
      </c>
      <c r="T130" s="131">
        <v>84.252786699414315</v>
      </c>
    </row>
    <row r="131" spans="19:20" x14ac:dyDescent="0.25">
      <c r="S131" s="105" t="s">
        <v>284</v>
      </c>
      <c r="T131" s="131">
        <v>8.3789911203476279</v>
      </c>
    </row>
    <row r="132" spans="19:20" x14ac:dyDescent="0.25">
      <c r="S132" s="105" t="s">
        <v>285</v>
      </c>
      <c r="T132" s="131">
        <v>7.3446060835065179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572AE94B-FDA1-4D0E-9A4B-9237009266B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27685BE9-BC1B-422A-B0BB-547D1082084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E1383395-652C-4580-BDF6-115E64C5BB8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5ABF0570-5146-4451-8DA5-FF76686F95E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593CD3-786D-4088-A5FD-5E41F117451C}">
  <sheetPr codeName="Sheet102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149</v>
      </c>
      <c r="T1" s="103"/>
      <c r="U1" s="103"/>
      <c r="V1" s="103"/>
      <c r="W1" s="103"/>
      <c r="X1" s="103"/>
      <c r="Y1" s="104" t="s">
        <v>240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205</v>
      </c>
      <c r="Z2" s="107" t="s">
        <v>282</v>
      </c>
      <c r="AB2" s="143" t="str">
        <f>$Z$2</f>
        <v>2019-20</v>
      </c>
      <c r="AC2" s="143"/>
      <c r="AD2" s="143"/>
      <c r="AE2" s="143"/>
      <c r="AF2" s="143"/>
    </row>
    <row r="3" spans="1:32" ht="15" customHeight="1" x14ac:dyDescent="0.25">
      <c r="A3" s="64" t="s">
        <v>281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149</v>
      </c>
      <c r="Y3" s="109" t="s">
        <v>240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9.38 Lockhart River, Queensland,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327</v>
      </c>
      <c r="W4" s="112">
        <v>449</v>
      </c>
      <c r="X4" s="112">
        <v>486</v>
      </c>
      <c r="Y4" s="112">
        <v>411</v>
      </c>
      <c r="Z4" s="112">
        <v>353</v>
      </c>
      <c r="AB4" s="113" t="str">
        <f>TEXT(Z4,"###,###")</f>
        <v>353</v>
      </c>
      <c r="AD4" s="114">
        <f>Z4/Y4-1</f>
        <v>-0.14111922141119226</v>
      </c>
      <c r="AF4" s="114">
        <f>Z4/V4-1</f>
        <v>7.9510703363914415E-2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164</v>
      </c>
      <c r="W5" s="112">
        <v>224</v>
      </c>
      <c r="X5" s="112">
        <v>246</v>
      </c>
      <c r="Y5" s="112">
        <v>204</v>
      </c>
      <c r="Z5" s="112">
        <v>190</v>
      </c>
      <c r="AB5" s="113" t="str">
        <f>TEXT(Z5,"###,###")</f>
        <v>190</v>
      </c>
      <c r="AD5" s="114">
        <f t="shared" ref="AD5:AD9" si="0">Z5/Y5-1</f>
        <v>-6.8627450980392135E-2</v>
      </c>
      <c r="AF5" s="114">
        <f t="shared" ref="AF5:AF9" si="1">Z5/V5-1</f>
        <v>0.15853658536585358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161</v>
      </c>
      <c r="W6" s="112">
        <v>225</v>
      </c>
      <c r="X6" s="112">
        <v>237</v>
      </c>
      <c r="Y6" s="112">
        <v>209</v>
      </c>
      <c r="Z6" s="112">
        <v>164</v>
      </c>
      <c r="AB6" s="113" t="str">
        <f>TEXT(Z6,"###,###")</f>
        <v>164</v>
      </c>
      <c r="AD6" s="114">
        <f t="shared" si="0"/>
        <v>-0.21531100478468901</v>
      </c>
      <c r="AF6" s="114">
        <f t="shared" si="1"/>
        <v>1.8633540372670732E-2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238</v>
      </c>
      <c r="W7" s="112">
        <v>307</v>
      </c>
      <c r="X7" s="112">
        <v>313</v>
      </c>
      <c r="Y7" s="112">
        <v>293</v>
      </c>
      <c r="Z7" s="112">
        <v>261</v>
      </c>
      <c r="AB7" s="113" t="str">
        <f>TEXT(Z7,"###,###")</f>
        <v>261</v>
      </c>
      <c r="AD7" s="114">
        <f t="shared" si="0"/>
        <v>-0.10921501706484638</v>
      </c>
      <c r="AF7" s="114">
        <f t="shared" si="1"/>
        <v>9.6638655462184975E-2</v>
      </c>
    </row>
    <row r="8" spans="1:32" ht="17.25" customHeight="1" x14ac:dyDescent="0.25">
      <c r="A8" s="68" t="s">
        <v>13</v>
      </c>
      <c r="B8" s="69"/>
      <c r="C8" s="31"/>
      <c r="D8" s="70" t="str">
        <f>AB4</f>
        <v>353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261</v>
      </c>
      <c r="P8" s="71"/>
      <c r="S8" s="111" t="s">
        <v>86</v>
      </c>
      <c r="T8" s="112"/>
      <c r="U8" s="112"/>
      <c r="V8" s="112">
        <v>14933.5</v>
      </c>
      <c r="W8" s="112">
        <v>17755.22</v>
      </c>
      <c r="X8" s="112">
        <v>15174.46</v>
      </c>
      <c r="Y8" s="112">
        <v>12293</v>
      </c>
      <c r="Z8" s="112">
        <v>20702.919999999998</v>
      </c>
      <c r="AB8" s="113" t="str">
        <f>TEXT(Z8,"$###,###")</f>
        <v>$20,703</v>
      </c>
      <c r="AD8" s="114">
        <f t="shared" si="0"/>
        <v>0.68412267143903027</v>
      </c>
      <c r="AF8" s="114">
        <f t="shared" si="1"/>
        <v>0.38634077744668027</v>
      </c>
    </row>
    <row r="9" spans="1:32" x14ac:dyDescent="0.25">
      <c r="A9" s="32" t="s">
        <v>15</v>
      </c>
      <c r="B9" s="75"/>
      <c r="C9" s="76"/>
      <c r="D9" s="77">
        <f>AD104</f>
        <v>36.260623229461757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54.78927203065134</v>
      </c>
      <c r="P9" s="78" t="s">
        <v>87</v>
      </c>
      <c r="S9" s="111" t="s">
        <v>7</v>
      </c>
      <c r="T9" s="112"/>
      <c r="U9" s="112"/>
      <c r="V9" s="112">
        <v>5690928</v>
      </c>
      <c r="W9" s="112">
        <v>11601734</v>
      </c>
      <c r="X9" s="112">
        <v>9684187</v>
      </c>
      <c r="Y9" s="112">
        <v>9657709</v>
      </c>
      <c r="Z9" s="112">
        <v>9619400</v>
      </c>
      <c r="AB9" s="113" t="str">
        <f>TEXT(Z9/1000000,"$#,###.0")&amp;" mil"</f>
        <v>$9.6 mil</v>
      </c>
      <c r="AD9" s="114">
        <f t="shared" si="0"/>
        <v>-3.9666757405922848E-3</v>
      </c>
      <c r="AF9" s="114">
        <f t="shared" si="1"/>
        <v>0.69030428780683928</v>
      </c>
    </row>
    <row r="10" spans="1:32" x14ac:dyDescent="0.25">
      <c r="A10" s="32" t="s">
        <v>18</v>
      </c>
      <c r="B10" s="75"/>
      <c r="C10" s="76"/>
      <c r="D10" s="77">
        <f>AD105</f>
        <v>59.490084985835686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47.892720306513411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95.019157088122611</v>
      </c>
      <c r="P11" s="78" t="s">
        <v>87</v>
      </c>
      <c r="S11" s="111" t="s">
        <v>30</v>
      </c>
      <c r="T11" s="116"/>
      <c r="U11" s="116"/>
      <c r="V11" s="116">
        <v>321</v>
      </c>
      <c r="W11" s="116">
        <v>435</v>
      </c>
      <c r="X11" s="116">
        <v>470</v>
      </c>
      <c r="Y11" s="116">
        <v>405</v>
      </c>
      <c r="Z11" s="116">
        <v>341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2.2988505747126435</v>
      </c>
      <c r="P12" s="78" t="s">
        <v>87</v>
      </c>
      <c r="S12" s="111" t="s">
        <v>31</v>
      </c>
      <c r="T12" s="116"/>
      <c r="U12" s="116"/>
      <c r="V12" s="116">
        <v>6</v>
      </c>
      <c r="W12" s="116">
        <v>14</v>
      </c>
      <c r="X12" s="116">
        <v>12</v>
      </c>
      <c r="Y12" s="116">
        <v>11</v>
      </c>
      <c r="Z12" s="116">
        <v>17</v>
      </c>
    </row>
    <row r="13" spans="1:32" ht="15" customHeight="1" x14ac:dyDescent="0.25">
      <c r="A13" s="32" t="s">
        <v>20</v>
      </c>
      <c r="B13" s="76"/>
      <c r="C13" s="76"/>
      <c r="D13" s="77">
        <f>AD108</f>
        <v>15.014164305949009</v>
      </c>
      <c r="E13" s="78" t="s">
        <v>87</v>
      </c>
      <c r="F13" s="26"/>
      <c r="G13" s="144" t="s">
        <v>286</v>
      </c>
      <c r="H13" s="145"/>
      <c r="I13" s="145"/>
      <c r="J13" s="145"/>
      <c r="K13" s="145"/>
      <c r="L13" s="145"/>
      <c r="M13" s="85"/>
      <c r="N13" s="76"/>
      <c r="O13" s="77">
        <f>T132</f>
        <v>3.8314176245210727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12.464589235127479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38.7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34.844192634560905</v>
      </c>
      <c r="E15" s="78" t="s">
        <v>87</v>
      </c>
      <c r="F15" s="26"/>
      <c r="G15" s="35" t="s">
        <v>279</v>
      </c>
      <c r="H15" s="76"/>
      <c r="I15" s="76"/>
      <c r="J15" s="76"/>
      <c r="K15" s="86"/>
      <c r="L15" s="76"/>
      <c r="M15" s="76"/>
      <c r="N15" s="76"/>
      <c r="O15" s="77">
        <f>AB38</f>
        <v>17.938931297709924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13</v>
      </c>
      <c r="Z15" s="116">
        <v>11</v>
      </c>
      <c r="AB15" s="121">
        <f t="shared" ref="AB15:AB34" si="2">IF(Z15="np",0,Z15/$Z$34)</f>
        <v>3.0985915492957747E-2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32.861189801699723</v>
      </c>
      <c r="E16" s="89" t="s">
        <v>87</v>
      </c>
      <c r="F16" s="26"/>
      <c r="G16" s="90" t="s">
        <v>280</v>
      </c>
      <c r="H16" s="37"/>
      <c r="I16" s="37"/>
      <c r="J16" s="37"/>
      <c r="K16" s="38"/>
      <c r="L16" s="37"/>
      <c r="M16" s="37"/>
      <c r="N16" s="37"/>
      <c r="O16" s="88">
        <f>AB37</f>
        <v>82.061068702290072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0</v>
      </c>
      <c r="Z16" s="116">
        <v>0</v>
      </c>
      <c r="AB16" s="121">
        <f t="shared" si="2"/>
        <v>0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0</v>
      </c>
      <c r="Z17" s="116">
        <v>0</v>
      </c>
      <c r="AB17" s="121">
        <f t="shared" si="2"/>
        <v>0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0</v>
      </c>
      <c r="Z18" s="116">
        <v>0</v>
      </c>
      <c r="AB18" s="121">
        <f t="shared" si="2"/>
        <v>0</v>
      </c>
    </row>
    <row r="19" spans="1:28" x14ac:dyDescent="0.25">
      <c r="A19" s="67" t="str">
        <f>$S$1&amp;" ("&amp;$V$2&amp;" to "&amp;$Z$2&amp;")"</f>
        <v>Lockhart River (2015-16 to 2019-20)</v>
      </c>
      <c r="B19" s="67"/>
      <c r="C19" s="67"/>
      <c r="D19" s="67"/>
      <c r="E19" s="67"/>
      <c r="F19" s="67"/>
      <c r="G19" s="67" t="str">
        <f>$S$1&amp;" ("&amp;$V$2&amp;" to "&amp;$Z$2&amp;")"</f>
        <v>Lockhart River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19</v>
      </c>
      <c r="Z19" s="116">
        <v>25</v>
      </c>
      <c r="AB19" s="121">
        <f t="shared" si="2"/>
        <v>7.0422535211267609E-2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14</v>
      </c>
      <c r="Z20" s="116">
        <v>7</v>
      </c>
      <c r="AB20" s="121">
        <f t="shared" si="2"/>
        <v>1.9718309859154931E-2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30</v>
      </c>
      <c r="Z21" s="116">
        <v>39</v>
      </c>
      <c r="AB21" s="121">
        <f t="shared" si="2"/>
        <v>0.10985915492957747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0</v>
      </c>
      <c r="Z22" s="116">
        <v>0</v>
      </c>
      <c r="AB22" s="121">
        <f t="shared" si="2"/>
        <v>0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0</v>
      </c>
      <c r="Z23" s="116">
        <v>6</v>
      </c>
      <c r="AB23" s="121">
        <f t="shared" si="2"/>
        <v>1.6901408450704224E-2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0</v>
      </c>
      <c r="Z24" s="116">
        <v>0</v>
      </c>
      <c r="AB24" s="121">
        <f t="shared" si="2"/>
        <v>0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0</v>
      </c>
      <c r="Z25" s="116">
        <v>0</v>
      </c>
      <c r="AB25" s="121">
        <f t="shared" si="2"/>
        <v>0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39</v>
      </c>
      <c r="Z26" s="116">
        <v>33</v>
      </c>
      <c r="AB26" s="121">
        <f t="shared" si="2"/>
        <v>9.295774647887324E-2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12</v>
      </c>
      <c r="Z27" s="116">
        <v>15</v>
      </c>
      <c r="AB27" s="121">
        <f t="shared" si="2"/>
        <v>4.2253521126760563E-2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7</v>
      </c>
      <c r="Z28" s="116">
        <v>15</v>
      </c>
      <c r="AB28" s="121">
        <f t="shared" si="2"/>
        <v>4.2253521126760563E-2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125</v>
      </c>
      <c r="Z29" s="116">
        <v>93</v>
      </c>
      <c r="AB29" s="121">
        <f t="shared" si="2"/>
        <v>0.26197183098591548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71</v>
      </c>
      <c r="Z30" s="116">
        <v>55</v>
      </c>
      <c r="AB30" s="121">
        <f t="shared" si="2"/>
        <v>0.15492957746478872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31</v>
      </c>
      <c r="Z31" s="116">
        <v>22</v>
      </c>
      <c r="AB31" s="121">
        <f t="shared" si="2"/>
        <v>6.1971830985915494E-2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23</v>
      </c>
      <c r="Z32" s="116">
        <v>11</v>
      </c>
      <c r="AB32" s="121">
        <f t="shared" si="2"/>
        <v>3.0985915492957747E-2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17</v>
      </c>
      <c r="Z33" s="116">
        <v>19</v>
      </c>
      <c r="AB33" s="121">
        <f t="shared" si="2"/>
        <v>5.3521126760563378E-2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413</v>
      </c>
      <c r="Z34" s="124">
        <v>355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215</v>
      </c>
      <c r="AB37" s="136">
        <f>Z37/Z40*100</f>
        <v>82.061068702290072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47</v>
      </c>
      <c r="AB38" s="136">
        <f>Z38/Z40*100</f>
        <v>17.938931297709924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262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0</v>
      </c>
      <c r="Y44" s="116">
        <v>0</v>
      </c>
      <c r="Z44" s="116">
        <v>0</v>
      </c>
    </row>
    <row r="45" spans="19:32" x14ac:dyDescent="0.25">
      <c r="S45" s="119" t="s">
        <v>38</v>
      </c>
      <c r="T45" s="119"/>
      <c r="U45" s="116"/>
      <c r="V45" s="116">
        <v>0</v>
      </c>
      <c r="W45" s="116">
        <v>9</v>
      </c>
      <c r="X45" s="116">
        <v>4</v>
      </c>
      <c r="Y45" s="116">
        <v>0</v>
      </c>
      <c r="Z45" s="116">
        <v>13</v>
      </c>
    </row>
    <row r="46" spans="19:32" x14ac:dyDescent="0.25">
      <c r="S46" s="119" t="s">
        <v>39</v>
      </c>
      <c r="T46" s="119"/>
      <c r="U46" s="116"/>
      <c r="V46" s="116">
        <v>17</v>
      </c>
      <c r="W46" s="116">
        <v>16</v>
      </c>
      <c r="X46" s="116">
        <v>16</v>
      </c>
      <c r="Y46" s="116">
        <v>4</v>
      </c>
      <c r="Z46" s="116">
        <v>9</v>
      </c>
    </row>
    <row r="47" spans="19:32" x14ac:dyDescent="0.25">
      <c r="S47" s="119" t="s">
        <v>40</v>
      </c>
      <c r="T47" s="119"/>
      <c r="U47" s="116"/>
      <c r="V47" s="116">
        <v>14</v>
      </c>
      <c r="W47" s="116">
        <v>22</v>
      </c>
      <c r="X47" s="116">
        <v>29</v>
      </c>
      <c r="Y47" s="116">
        <v>19</v>
      </c>
      <c r="Z47" s="116">
        <v>15</v>
      </c>
    </row>
    <row r="48" spans="19:32" x14ac:dyDescent="0.25">
      <c r="S48" s="119" t="s">
        <v>41</v>
      </c>
      <c r="T48" s="119"/>
      <c r="U48" s="116"/>
      <c r="V48" s="116">
        <v>10</v>
      </c>
      <c r="W48" s="116">
        <v>25</v>
      </c>
      <c r="X48" s="116">
        <v>38</v>
      </c>
      <c r="Y48" s="116">
        <v>34</v>
      </c>
      <c r="Z48" s="116">
        <v>24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9</v>
      </c>
      <c r="W49" s="116">
        <v>29</v>
      </c>
      <c r="X49" s="116">
        <v>24</v>
      </c>
      <c r="Y49" s="116">
        <v>25</v>
      </c>
      <c r="Z49" s="116">
        <v>23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Lockhart River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25</v>
      </c>
      <c r="W50" s="116">
        <v>12</v>
      </c>
      <c r="X50" s="116">
        <v>18</v>
      </c>
      <c r="Y50" s="116">
        <v>15</v>
      </c>
      <c r="Z50" s="116">
        <v>13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19</v>
      </c>
      <c r="W51" s="116">
        <v>27</v>
      </c>
      <c r="X51" s="116">
        <v>32</v>
      </c>
      <c r="Y51" s="116">
        <v>35</v>
      </c>
      <c r="Z51" s="116">
        <v>26</v>
      </c>
    </row>
    <row r="52" spans="1:26" ht="15" customHeight="1" x14ac:dyDescent="0.25">
      <c r="S52" s="119" t="s">
        <v>45</v>
      </c>
      <c r="T52" s="119"/>
      <c r="U52" s="116"/>
      <c r="V52" s="116">
        <v>19</v>
      </c>
      <c r="W52" s="116">
        <v>27</v>
      </c>
      <c r="X52" s="116">
        <v>23</v>
      </c>
      <c r="Y52" s="116">
        <v>23</v>
      </c>
      <c r="Z52" s="116">
        <v>12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10</v>
      </c>
      <c r="W53" s="116">
        <v>14</v>
      </c>
      <c r="X53" s="116">
        <v>13</v>
      </c>
      <c r="Y53" s="116">
        <v>18</v>
      </c>
      <c r="Z53" s="116">
        <v>30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15</v>
      </c>
      <c r="W54" s="116">
        <v>23</v>
      </c>
      <c r="X54" s="116">
        <v>25</v>
      </c>
      <c r="Y54" s="116">
        <v>14</v>
      </c>
      <c r="Z54" s="116">
        <v>15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1</v>
      </c>
      <c r="W55" s="116">
        <v>7</v>
      </c>
      <c r="X55" s="116">
        <v>15</v>
      </c>
      <c r="Y55" s="116">
        <v>5</v>
      </c>
      <c r="Z55" s="116">
        <v>8</v>
      </c>
    </row>
    <row r="56" spans="1:26" ht="15" customHeight="1" x14ac:dyDescent="0.25">
      <c r="S56" s="119" t="s">
        <v>49</v>
      </c>
      <c r="T56" s="119"/>
      <c r="U56" s="116"/>
      <c r="V56" s="116">
        <v>5</v>
      </c>
      <c r="W56" s="116">
        <v>0</v>
      </c>
      <c r="X56" s="116">
        <v>0</v>
      </c>
      <c r="Y56" s="116">
        <v>5</v>
      </c>
      <c r="Z56" s="116">
        <v>4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4</v>
      </c>
      <c r="W57" s="116">
        <v>11</v>
      </c>
      <c r="X57" s="116">
        <v>2</v>
      </c>
      <c r="Y57" s="116">
        <v>0</v>
      </c>
      <c r="Z57" s="116">
        <v>0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0</v>
      </c>
      <c r="W58" s="116">
        <v>0</v>
      </c>
      <c r="X58" s="116">
        <v>0</v>
      </c>
      <c r="Y58" s="116">
        <v>0</v>
      </c>
      <c r="Z58" s="116">
        <v>0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0</v>
      </c>
      <c r="X59" s="116">
        <v>0</v>
      </c>
      <c r="Y59" s="116">
        <v>0</v>
      </c>
      <c r="Z59" s="116">
        <v>0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0</v>
      </c>
      <c r="X60" s="116">
        <v>0</v>
      </c>
      <c r="Y60" s="116">
        <v>0</v>
      </c>
      <c r="Z60" s="116">
        <v>0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169</v>
      </c>
      <c r="W61" s="116">
        <v>224</v>
      </c>
      <c r="X61" s="116">
        <v>248</v>
      </c>
      <c r="Y61" s="116">
        <v>203</v>
      </c>
      <c r="Z61" s="116">
        <v>186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0</v>
      </c>
      <c r="W63" s="116">
        <v>0</v>
      </c>
      <c r="X63" s="116">
        <v>0</v>
      </c>
      <c r="Y63" s="116">
        <v>0</v>
      </c>
      <c r="Z63" s="116">
        <v>0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10</v>
      </c>
      <c r="W64" s="116">
        <v>13</v>
      </c>
      <c r="X64" s="116">
        <v>10</v>
      </c>
      <c r="Y64" s="116">
        <v>4</v>
      </c>
      <c r="Z64" s="116">
        <v>3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Lockhart River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22</v>
      </c>
      <c r="W65" s="116">
        <v>32</v>
      </c>
      <c r="X65" s="116">
        <v>24</v>
      </c>
      <c r="Y65" s="116">
        <v>18</v>
      </c>
      <c r="Z65" s="116">
        <v>19</v>
      </c>
    </row>
    <row r="66" spans="1:26" x14ac:dyDescent="0.25">
      <c r="S66" s="119" t="s">
        <v>40</v>
      </c>
      <c r="T66" s="119"/>
      <c r="U66" s="116"/>
      <c r="V66" s="116">
        <v>25</v>
      </c>
      <c r="W66" s="116">
        <v>29</v>
      </c>
      <c r="X66" s="116">
        <v>32</v>
      </c>
      <c r="Y66" s="116">
        <v>21</v>
      </c>
      <c r="Z66" s="116">
        <v>15</v>
      </c>
    </row>
    <row r="67" spans="1:26" x14ac:dyDescent="0.25">
      <c r="S67" s="119" t="s">
        <v>41</v>
      </c>
      <c r="T67" s="119"/>
      <c r="U67" s="116"/>
      <c r="V67" s="116">
        <v>33</v>
      </c>
      <c r="W67" s="116">
        <v>39</v>
      </c>
      <c r="X67" s="116">
        <v>38</v>
      </c>
      <c r="Y67" s="116">
        <v>29</v>
      </c>
      <c r="Z67" s="116">
        <v>23</v>
      </c>
    </row>
    <row r="68" spans="1:26" x14ac:dyDescent="0.25">
      <c r="S68" s="119" t="s">
        <v>42</v>
      </c>
      <c r="T68" s="119"/>
      <c r="U68" s="116"/>
      <c r="V68" s="116">
        <v>8</v>
      </c>
      <c r="W68" s="116">
        <v>18</v>
      </c>
      <c r="X68" s="116">
        <v>20</v>
      </c>
      <c r="Y68" s="116">
        <v>20</v>
      </c>
      <c r="Z68" s="116">
        <v>13</v>
      </c>
    </row>
    <row r="69" spans="1:26" x14ac:dyDescent="0.25">
      <c r="S69" s="119" t="s">
        <v>43</v>
      </c>
      <c r="T69" s="119"/>
      <c r="U69" s="116"/>
      <c r="V69" s="116">
        <v>8</v>
      </c>
      <c r="W69" s="116">
        <v>17</v>
      </c>
      <c r="X69" s="116">
        <v>22</v>
      </c>
      <c r="Y69" s="116">
        <v>21</v>
      </c>
      <c r="Z69" s="116">
        <v>10</v>
      </c>
    </row>
    <row r="70" spans="1:26" x14ac:dyDescent="0.25">
      <c r="S70" s="119" t="s">
        <v>44</v>
      </c>
      <c r="T70" s="119"/>
      <c r="U70" s="116"/>
      <c r="V70" s="116">
        <v>8</v>
      </c>
      <c r="W70" s="116">
        <v>9</v>
      </c>
      <c r="X70" s="116">
        <v>11</v>
      </c>
      <c r="Y70" s="116">
        <v>16</v>
      </c>
      <c r="Z70" s="116">
        <v>9</v>
      </c>
    </row>
    <row r="71" spans="1:26" x14ac:dyDescent="0.25">
      <c r="S71" s="119" t="s">
        <v>45</v>
      </c>
      <c r="T71" s="119"/>
      <c r="U71" s="116"/>
      <c r="V71" s="116">
        <v>15</v>
      </c>
      <c r="W71" s="116">
        <v>21</v>
      </c>
      <c r="X71" s="116">
        <v>24</v>
      </c>
      <c r="Y71" s="116">
        <v>25</v>
      </c>
      <c r="Z71" s="116">
        <v>23</v>
      </c>
    </row>
    <row r="72" spans="1:26" x14ac:dyDescent="0.25">
      <c r="S72" s="119" t="s">
        <v>46</v>
      </c>
      <c r="T72" s="119"/>
      <c r="U72" s="116"/>
      <c r="V72" s="116">
        <v>15</v>
      </c>
      <c r="W72" s="116">
        <v>12</v>
      </c>
      <c r="X72" s="116">
        <v>19</v>
      </c>
      <c r="Y72" s="116">
        <v>19</v>
      </c>
      <c r="Z72" s="116">
        <v>15</v>
      </c>
    </row>
    <row r="73" spans="1:26" x14ac:dyDescent="0.25">
      <c r="S73" s="119" t="s">
        <v>47</v>
      </c>
      <c r="T73" s="119"/>
      <c r="U73" s="116"/>
      <c r="V73" s="116">
        <v>9</v>
      </c>
      <c r="W73" s="116">
        <v>11</v>
      </c>
      <c r="X73" s="116">
        <v>18</v>
      </c>
      <c r="Y73" s="116">
        <v>26</v>
      </c>
      <c r="Z73" s="116">
        <v>15</v>
      </c>
    </row>
    <row r="74" spans="1:26" x14ac:dyDescent="0.25">
      <c r="S74" s="119" t="s">
        <v>48</v>
      </c>
      <c r="T74" s="119"/>
      <c r="U74" s="116"/>
      <c r="V74" s="116">
        <v>11</v>
      </c>
      <c r="W74" s="116">
        <v>14</v>
      </c>
      <c r="X74" s="116">
        <v>8</v>
      </c>
      <c r="Y74" s="116">
        <v>6</v>
      </c>
      <c r="Z74" s="116">
        <v>17</v>
      </c>
    </row>
    <row r="75" spans="1:26" x14ac:dyDescent="0.25">
      <c r="S75" s="119" t="s">
        <v>49</v>
      </c>
      <c r="T75" s="119"/>
      <c r="U75" s="116"/>
      <c r="V75" s="116">
        <v>0</v>
      </c>
      <c r="W75" s="116">
        <v>4</v>
      </c>
      <c r="X75" s="116">
        <v>2</v>
      </c>
      <c r="Y75" s="116">
        <v>8</v>
      </c>
      <c r="Z75" s="116">
        <v>4</v>
      </c>
    </row>
    <row r="76" spans="1:26" x14ac:dyDescent="0.25">
      <c r="S76" s="119" t="s">
        <v>50</v>
      </c>
      <c r="T76" s="119"/>
      <c r="U76" s="116"/>
      <c r="V76" s="116">
        <v>0</v>
      </c>
      <c r="W76" s="116">
        <v>4</v>
      </c>
      <c r="X76" s="116">
        <v>0</v>
      </c>
      <c r="Y76" s="116">
        <v>0</v>
      </c>
      <c r="Z76" s="116">
        <v>5</v>
      </c>
    </row>
    <row r="77" spans="1:26" x14ac:dyDescent="0.25">
      <c r="S77" s="119" t="s">
        <v>51</v>
      </c>
      <c r="T77" s="119"/>
      <c r="U77" s="116"/>
      <c r="V77" s="116">
        <v>0</v>
      </c>
      <c r="W77" s="116">
        <v>7</v>
      </c>
      <c r="X77" s="116">
        <v>0</v>
      </c>
      <c r="Y77" s="116">
        <v>0</v>
      </c>
      <c r="Z77" s="116">
        <v>0</v>
      </c>
    </row>
    <row r="78" spans="1:26" x14ac:dyDescent="0.25">
      <c r="S78" s="119" t="s">
        <v>52</v>
      </c>
      <c r="T78" s="119"/>
      <c r="U78" s="116"/>
      <c r="V78" s="116">
        <v>0</v>
      </c>
      <c r="W78" s="116">
        <v>0</v>
      </c>
      <c r="X78" s="116">
        <v>0</v>
      </c>
      <c r="Y78" s="116">
        <v>0</v>
      </c>
      <c r="Z78" s="116">
        <v>0</v>
      </c>
    </row>
    <row r="79" spans="1:26" x14ac:dyDescent="0.25">
      <c r="S79" s="119" t="s">
        <v>53</v>
      </c>
      <c r="T79" s="119"/>
      <c r="U79" s="116"/>
      <c r="V79" s="116">
        <v>0</v>
      </c>
      <c r="W79" s="116">
        <v>0</v>
      </c>
      <c r="X79" s="116">
        <v>0</v>
      </c>
      <c r="Y79" s="116">
        <v>0</v>
      </c>
      <c r="Z79" s="116">
        <v>0</v>
      </c>
    </row>
    <row r="80" spans="1:26" x14ac:dyDescent="0.25">
      <c r="S80" s="122" t="s">
        <v>54</v>
      </c>
      <c r="T80" s="122"/>
      <c r="U80" s="116"/>
      <c r="V80" s="116">
        <v>160</v>
      </c>
      <c r="W80" s="116">
        <v>225</v>
      </c>
      <c r="X80" s="116">
        <v>234</v>
      </c>
      <c r="Y80" s="116">
        <v>214</v>
      </c>
      <c r="Z80" s="116">
        <v>162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6" t="str">
        <f>S1</f>
        <v>Lockhart River</v>
      </c>
      <c r="D83" s="146"/>
      <c r="E83" s="146"/>
      <c r="F83" s="146"/>
      <c r="G83" s="146"/>
      <c r="H83" s="49"/>
      <c r="I83" s="49"/>
      <c r="J83" s="147" t="str">
        <f>'State data for spotlight'!A1</f>
        <v>Queensland</v>
      </c>
      <c r="K83" s="147"/>
      <c r="L83" s="147"/>
      <c r="M83" s="147"/>
      <c r="N83" s="147"/>
      <c r="O83" s="147"/>
      <c r="S83" s="119" t="s">
        <v>57</v>
      </c>
      <c r="T83" s="119"/>
      <c r="U83" s="116"/>
      <c r="V83" s="116">
        <v>8</v>
      </c>
      <c r="W83" s="116">
        <v>7</v>
      </c>
      <c r="X83" s="116">
        <v>11</v>
      </c>
      <c r="Y83" s="116">
        <v>11</v>
      </c>
      <c r="Z83" s="116">
        <v>9</v>
      </c>
      <c r="AD83" s="121"/>
    </row>
    <row r="84" spans="1:30" ht="15" customHeight="1" x14ac:dyDescent="0.25">
      <c r="A84" s="48"/>
      <c r="B84" s="48"/>
      <c r="C84" s="50"/>
      <c r="D84" s="141" t="s">
        <v>0</v>
      </c>
      <c r="E84" s="141"/>
      <c r="F84" s="141" t="s">
        <v>202</v>
      </c>
      <c r="G84" s="141"/>
      <c r="H84" s="50"/>
      <c r="I84" s="50"/>
      <c r="J84" s="50"/>
      <c r="K84" s="50"/>
      <c r="L84" s="141" t="s">
        <v>0</v>
      </c>
      <c r="M84" s="141"/>
      <c r="N84" s="141" t="s">
        <v>202</v>
      </c>
      <c r="O84" s="141"/>
      <c r="S84" s="119" t="s">
        <v>58</v>
      </c>
      <c r="T84" s="119"/>
      <c r="U84" s="116"/>
      <c r="V84" s="116">
        <v>15</v>
      </c>
      <c r="W84" s="116">
        <v>22</v>
      </c>
      <c r="X84" s="116">
        <v>28</v>
      </c>
      <c r="Y84" s="116">
        <v>28</v>
      </c>
      <c r="Z84" s="116">
        <v>21</v>
      </c>
    </row>
    <row r="85" spans="1:30" ht="15" customHeight="1" x14ac:dyDescent="0.25">
      <c r="A85" s="48"/>
      <c r="B85" s="48"/>
      <c r="C85" s="62" t="s">
        <v>1</v>
      </c>
      <c r="D85" s="141" t="s">
        <v>2</v>
      </c>
      <c r="E85" s="141"/>
      <c r="F85" s="141" t="str">
        <f>"since "&amp;$V$2</f>
        <v>since 2015-16</v>
      </c>
      <c r="G85" s="141"/>
      <c r="H85" s="50"/>
      <c r="I85" s="50"/>
      <c r="J85" s="50"/>
      <c r="K85" s="62" t="s">
        <v>1</v>
      </c>
      <c r="L85" s="141" t="s">
        <v>2</v>
      </c>
      <c r="M85" s="141"/>
      <c r="N85" s="141" t="str">
        <f>"since "&amp;$V$2</f>
        <v>since 2015-16</v>
      </c>
      <c r="O85" s="141"/>
      <c r="S85" s="119" t="s">
        <v>197</v>
      </c>
      <c r="T85" s="119"/>
      <c r="U85" s="116"/>
      <c r="V85" s="116">
        <v>23</v>
      </c>
      <c r="W85" s="116">
        <v>19</v>
      </c>
      <c r="X85" s="116">
        <v>26</v>
      </c>
      <c r="Y85" s="116">
        <v>24</v>
      </c>
      <c r="Z85" s="116">
        <v>26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353</v>
      </c>
      <c r="D86" s="100">
        <f t="shared" ref="D86:D91" si="4">AD4</f>
        <v>-0.14111922141119226</v>
      </c>
      <c r="E86" s="101">
        <f t="shared" ref="E86:E91" si="5">AD4</f>
        <v>-0.14111922141119226</v>
      </c>
      <c r="F86" s="100">
        <f t="shared" ref="F86:F91" si="6">AF4</f>
        <v>7.9510703363914415E-2</v>
      </c>
      <c r="G86" s="101">
        <f t="shared" ref="G86:G91" si="7">AF4</f>
        <v>7.9510703363914415E-2</v>
      </c>
      <c r="H86" s="61"/>
      <c r="I86" s="61"/>
      <c r="J86" s="142" t="str">
        <f>'State data for spotlight'!J4</f>
        <v>4,043,913</v>
      </c>
      <c r="K86" s="142"/>
      <c r="L86" s="100">
        <f>'State data for spotlight'!L4</f>
        <v>-5.435055282670076E-3</v>
      </c>
      <c r="M86" s="101">
        <f>'State data for spotlight'!L4</f>
        <v>-5.435055282670076E-3</v>
      </c>
      <c r="N86" s="100">
        <f>'State data for spotlight'!N4</f>
        <v>7.968076645100175E-2</v>
      </c>
      <c r="O86" s="101">
        <f>'State data for spotlight'!N4</f>
        <v>7.968076645100175E-2</v>
      </c>
      <c r="S86" s="119" t="s">
        <v>198</v>
      </c>
      <c r="T86" s="119"/>
      <c r="U86" s="116"/>
      <c r="V86" s="116">
        <v>7</v>
      </c>
      <c r="W86" s="116">
        <v>4</v>
      </c>
      <c r="X86" s="116">
        <v>4</v>
      </c>
      <c r="Y86" s="116">
        <v>8</v>
      </c>
      <c r="Z86" s="116">
        <v>11</v>
      </c>
    </row>
    <row r="87" spans="1:30" ht="15" customHeight="1" x14ac:dyDescent="0.25">
      <c r="A87" s="102" t="s">
        <v>4</v>
      </c>
      <c r="B87" s="51"/>
      <c r="C87" s="61" t="str">
        <f t="shared" si="3"/>
        <v>190</v>
      </c>
      <c r="D87" s="100">
        <f t="shared" si="4"/>
        <v>-6.8627450980392135E-2</v>
      </c>
      <c r="E87" s="101">
        <f t="shared" si="5"/>
        <v>-6.8627450980392135E-2</v>
      </c>
      <c r="F87" s="100">
        <f t="shared" si="6"/>
        <v>0.15853658536585358</v>
      </c>
      <c r="G87" s="101">
        <f t="shared" si="7"/>
        <v>0.15853658536585358</v>
      </c>
      <c r="H87" s="61"/>
      <c r="I87" s="61"/>
      <c r="J87" s="142" t="str">
        <f>'State data for spotlight'!J5</f>
        <v>2,078,086</v>
      </c>
      <c r="K87" s="142"/>
      <c r="L87" s="100">
        <f>'State data for spotlight'!L5</f>
        <v>-9.7722570444783718E-3</v>
      </c>
      <c r="M87" s="101">
        <f>'State data for spotlight'!L5</f>
        <v>-9.7722570444783718E-3</v>
      </c>
      <c r="N87" s="100">
        <f>'State data for spotlight'!N5</f>
        <v>6.0267974446456485E-2</v>
      </c>
      <c r="O87" s="101">
        <f>'State data for spotlight'!N5</f>
        <v>6.0267974446456485E-2</v>
      </c>
      <c r="S87" s="119" t="s">
        <v>199</v>
      </c>
      <c r="T87" s="119"/>
      <c r="U87" s="116"/>
      <c r="V87" s="116">
        <v>2</v>
      </c>
      <c r="W87" s="116">
        <v>5</v>
      </c>
      <c r="X87" s="116">
        <v>4</v>
      </c>
      <c r="Y87" s="116">
        <v>4</v>
      </c>
      <c r="Z87" s="116">
        <v>3</v>
      </c>
    </row>
    <row r="88" spans="1:30" ht="15" customHeight="1" x14ac:dyDescent="0.25">
      <c r="A88" s="102" t="s">
        <v>5</v>
      </c>
      <c r="B88" s="51"/>
      <c r="C88" s="61" t="str">
        <f t="shared" si="3"/>
        <v>164</v>
      </c>
      <c r="D88" s="100">
        <f t="shared" si="4"/>
        <v>-0.21531100478468901</v>
      </c>
      <c r="E88" s="101">
        <f t="shared" si="5"/>
        <v>-0.21531100478468901</v>
      </c>
      <c r="F88" s="100">
        <f t="shared" si="6"/>
        <v>1.8633540372670732E-2</v>
      </c>
      <c r="G88" s="101">
        <f t="shared" si="7"/>
        <v>1.8633540372670732E-2</v>
      </c>
      <c r="H88" s="61"/>
      <c r="I88" s="61"/>
      <c r="J88" s="142" t="str">
        <f>'State data for spotlight'!J6</f>
        <v>1,965,825</v>
      </c>
      <c r="K88" s="142"/>
      <c r="L88" s="100">
        <f>'State data for spotlight'!L6</f>
        <v>-8.0765919120229235E-4</v>
      </c>
      <c r="M88" s="101">
        <f>'State data for spotlight'!L6</f>
        <v>-8.0765919120229235E-4</v>
      </c>
      <c r="N88" s="100">
        <f>'State data for spotlight'!N6</f>
        <v>0.10099473592536312</v>
      </c>
      <c r="O88" s="101">
        <f>'State data for spotlight'!N6</f>
        <v>0.10099473592536312</v>
      </c>
      <c r="S88" s="119" t="s">
        <v>200</v>
      </c>
      <c r="T88" s="119"/>
      <c r="U88" s="116"/>
      <c r="V88" s="116">
        <v>0</v>
      </c>
      <c r="W88" s="116">
        <v>3</v>
      </c>
      <c r="X88" s="116">
        <v>0</v>
      </c>
      <c r="Y88" s="116">
        <v>0</v>
      </c>
      <c r="Z88" s="116">
        <v>0</v>
      </c>
    </row>
    <row r="89" spans="1:30" ht="15" customHeight="1" x14ac:dyDescent="0.25">
      <c r="A89" s="51" t="s">
        <v>6</v>
      </c>
      <c r="B89" s="51"/>
      <c r="C89" s="61" t="str">
        <f t="shared" si="3"/>
        <v>261</v>
      </c>
      <c r="D89" s="100">
        <f t="shared" si="4"/>
        <v>-0.10921501706484638</v>
      </c>
      <c r="E89" s="101">
        <f t="shared" si="5"/>
        <v>-0.10921501706484638</v>
      </c>
      <c r="F89" s="100">
        <f t="shared" si="6"/>
        <v>9.6638655462184975E-2</v>
      </c>
      <c r="G89" s="101">
        <f t="shared" si="7"/>
        <v>9.6638655462184975E-2</v>
      </c>
      <c r="H89" s="61"/>
      <c r="I89" s="61"/>
      <c r="J89" s="142" t="str">
        <f>'State data for spotlight'!J7</f>
        <v>2,876,116</v>
      </c>
      <c r="K89" s="142"/>
      <c r="L89" s="100">
        <f>'State data for spotlight'!L7</f>
        <v>1.3469152455414024E-2</v>
      </c>
      <c r="M89" s="101">
        <f>'State data for spotlight'!L7</f>
        <v>1.3469152455414024E-2</v>
      </c>
      <c r="N89" s="100">
        <f>'State data for spotlight'!N7</f>
        <v>8.3508134271230716E-2</v>
      </c>
      <c r="O89" s="101">
        <f>'State data for spotlight'!N7</f>
        <v>8.3508134271230716E-2</v>
      </c>
      <c r="S89" s="119" t="s">
        <v>201</v>
      </c>
      <c r="T89" s="119"/>
      <c r="U89" s="116"/>
      <c r="V89" s="116">
        <v>5</v>
      </c>
      <c r="W89" s="116">
        <v>11</v>
      </c>
      <c r="X89" s="116">
        <v>12</v>
      </c>
      <c r="Y89" s="116">
        <v>10</v>
      </c>
      <c r="Z89" s="116">
        <v>10</v>
      </c>
    </row>
    <row r="90" spans="1:30" ht="15" customHeight="1" x14ac:dyDescent="0.25">
      <c r="A90" s="51" t="s">
        <v>100</v>
      </c>
      <c r="B90" s="51"/>
      <c r="C90" s="61" t="str">
        <f t="shared" si="3"/>
        <v>$20,703</v>
      </c>
      <c r="D90" s="100">
        <f t="shared" si="4"/>
        <v>0.68412267143903027</v>
      </c>
      <c r="E90" s="101">
        <f t="shared" si="5"/>
        <v>0.68412267143903027</v>
      </c>
      <c r="F90" s="100">
        <f t="shared" si="6"/>
        <v>0.38634077744668027</v>
      </c>
      <c r="G90" s="101">
        <f t="shared" si="7"/>
        <v>0.38634077744668027</v>
      </c>
      <c r="H90" s="61"/>
      <c r="I90" s="61"/>
      <c r="J90" s="61"/>
      <c r="K90" s="61" t="str">
        <f>'State data for spotlight'!J8</f>
        <v>$45,226</v>
      </c>
      <c r="L90" s="100">
        <f>'State data for spotlight'!L8</f>
        <v>1.6409018426646327E-3</v>
      </c>
      <c r="M90" s="101">
        <f>'State data for spotlight'!L8</f>
        <v>1.6409018426646327E-3</v>
      </c>
      <c r="N90" s="100">
        <f>'State data for spotlight'!N8</f>
        <v>6.7653739613496189E-2</v>
      </c>
      <c r="O90" s="101">
        <f>'State data for spotlight'!N8</f>
        <v>6.7653739613496189E-2</v>
      </c>
      <c r="S90" s="119" t="s">
        <v>59</v>
      </c>
      <c r="T90" s="119"/>
      <c r="U90" s="116"/>
      <c r="V90" s="116">
        <v>33</v>
      </c>
      <c r="W90" s="116">
        <v>32</v>
      </c>
      <c r="X90" s="116">
        <v>31</v>
      </c>
      <c r="Y90" s="116">
        <v>31</v>
      </c>
      <c r="Z90" s="116">
        <v>37</v>
      </c>
    </row>
    <row r="91" spans="1:30" ht="15" customHeight="1" x14ac:dyDescent="0.25">
      <c r="A91" s="51" t="s">
        <v>7</v>
      </c>
      <c r="B91" s="51"/>
      <c r="C91" s="61" t="str">
        <f t="shared" si="3"/>
        <v>$9.6 mil</v>
      </c>
      <c r="D91" s="100">
        <f t="shared" si="4"/>
        <v>-3.9666757405922848E-3</v>
      </c>
      <c r="E91" s="101">
        <f t="shared" si="5"/>
        <v>-3.9666757405922848E-3</v>
      </c>
      <c r="F91" s="100">
        <f t="shared" si="6"/>
        <v>0.69030428780683928</v>
      </c>
      <c r="G91" s="101">
        <f t="shared" si="7"/>
        <v>0.69030428780683928</v>
      </c>
      <c r="H91" s="61"/>
      <c r="I91" s="61"/>
      <c r="J91" s="61"/>
      <c r="K91" s="61" t="str">
        <f>'State data for spotlight'!J9</f>
        <v>$174.8 bil</v>
      </c>
      <c r="L91" s="100">
        <f>'State data for spotlight'!L9</f>
        <v>4.1540468779463158E-2</v>
      </c>
      <c r="M91" s="101">
        <f>'State data for spotlight'!L9</f>
        <v>4.1540468779463158E-2</v>
      </c>
      <c r="N91" s="100">
        <f>'State data for spotlight'!N9</f>
        <v>0.18082674757676354</v>
      </c>
      <c r="O91" s="101">
        <f>'State data for spotlight'!N9</f>
        <v>0.18082674757676354</v>
      </c>
      <c r="S91" s="122" t="s">
        <v>54</v>
      </c>
      <c r="T91" s="122"/>
      <c r="U91" s="116"/>
      <c r="V91" s="116">
        <v>119</v>
      </c>
      <c r="W91" s="116">
        <v>154</v>
      </c>
      <c r="X91" s="116">
        <v>160</v>
      </c>
      <c r="Y91" s="116">
        <v>145</v>
      </c>
      <c r="Z91" s="116">
        <v>138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203</v>
      </c>
      <c r="S93" s="119" t="s">
        <v>57</v>
      </c>
      <c r="T93" s="119"/>
      <c r="U93" s="116"/>
      <c r="V93" s="116">
        <v>0</v>
      </c>
      <c r="W93" s="116">
        <v>0</v>
      </c>
      <c r="X93" s="116">
        <v>0</v>
      </c>
      <c r="Y93" s="116">
        <v>4</v>
      </c>
      <c r="Z93" s="116">
        <v>8</v>
      </c>
    </row>
    <row r="94" spans="1:30" ht="15" customHeight="1" x14ac:dyDescent="0.25">
      <c r="A94" s="60" t="s">
        <v>204</v>
      </c>
      <c r="S94" s="119" t="s">
        <v>58</v>
      </c>
      <c r="T94" s="119"/>
      <c r="U94" s="116"/>
      <c r="V94" s="116">
        <v>13</v>
      </c>
      <c r="W94" s="116">
        <v>20</v>
      </c>
      <c r="X94" s="116">
        <v>17</v>
      </c>
      <c r="Y94" s="116">
        <v>18</v>
      </c>
      <c r="Z94" s="116">
        <v>21</v>
      </c>
    </row>
    <row r="95" spans="1:30" ht="15" customHeight="1" x14ac:dyDescent="0.25">
      <c r="A95" s="138" t="s">
        <v>287</v>
      </c>
      <c r="S95" s="119" t="s">
        <v>197</v>
      </c>
      <c r="T95" s="119"/>
      <c r="U95" s="116"/>
      <c r="V95" s="116">
        <v>0</v>
      </c>
      <c r="W95" s="116">
        <v>0</v>
      </c>
      <c r="X95" s="116">
        <v>0</v>
      </c>
      <c r="Y95" s="116">
        <v>0</v>
      </c>
      <c r="Z95" s="116">
        <v>0</v>
      </c>
    </row>
    <row r="96" spans="1:30" ht="15" customHeight="1" x14ac:dyDescent="0.25">
      <c r="A96" s="19" t="s">
        <v>278</v>
      </c>
      <c r="S96" s="119" t="s">
        <v>198</v>
      </c>
      <c r="T96" s="119"/>
      <c r="U96" s="116"/>
      <c r="V96" s="116">
        <v>35</v>
      </c>
      <c r="W96" s="116">
        <v>45</v>
      </c>
      <c r="X96" s="116">
        <v>45</v>
      </c>
      <c r="Y96" s="116">
        <v>31</v>
      </c>
      <c r="Z96" s="116">
        <v>22</v>
      </c>
    </row>
    <row r="97" spans="1:32" ht="15" customHeight="1" x14ac:dyDescent="0.25">
      <c r="S97" s="119" t="s">
        <v>199</v>
      </c>
      <c r="T97" s="119"/>
      <c r="U97" s="116"/>
      <c r="V97" s="116">
        <v>10</v>
      </c>
      <c r="W97" s="116">
        <v>12</v>
      </c>
      <c r="X97" s="116">
        <v>22</v>
      </c>
      <c r="Y97" s="116">
        <v>26</v>
      </c>
      <c r="Z97" s="116">
        <v>26</v>
      </c>
    </row>
    <row r="98" spans="1:32" ht="15" customHeight="1" x14ac:dyDescent="0.25">
      <c r="S98" s="119" t="s">
        <v>200</v>
      </c>
      <c r="T98" s="119"/>
      <c r="U98" s="116"/>
      <c r="V98" s="116">
        <v>6</v>
      </c>
      <c r="W98" s="116">
        <v>7</v>
      </c>
      <c r="X98" s="116">
        <v>6</v>
      </c>
      <c r="Y98" s="116">
        <v>4</v>
      </c>
      <c r="Z98" s="116">
        <v>6</v>
      </c>
    </row>
    <row r="99" spans="1:32" ht="15" customHeight="1" x14ac:dyDescent="0.25">
      <c r="S99" s="119" t="s">
        <v>201</v>
      </c>
      <c r="T99" s="119"/>
      <c r="U99" s="116"/>
      <c r="V99" s="116">
        <v>0</v>
      </c>
      <c r="W99" s="116">
        <v>5</v>
      </c>
      <c r="X99" s="116">
        <v>3</v>
      </c>
      <c r="Y99" s="116">
        <v>8</v>
      </c>
      <c r="Z99" s="116">
        <v>5</v>
      </c>
    </row>
    <row r="100" spans="1:32" ht="15" customHeight="1" x14ac:dyDescent="0.25">
      <c r="S100" s="119" t="s">
        <v>59</v>
      </c>
      <c r="T100" s="119"/>
      <c r="U100" s="116"/>
      <c r="V100" s="116">
        <v>12</v>
      </c>
      <c r="W100" s="116">
        <v>13</v>
      </c>
      <c r="X100" s="116">
        <v>10</v>
      </c>
      <c r="Y100" s="116">
        <v>20</v>
      </c>
      <c r="Z100" s="116">
        <v>13</v>
      </c>
    </row>
    <row r="101" spans="1:32" x14ac:dyDescent="0.25">
      <c r="A101" s="20"/>
      <c r="S101" s="122" t="s">
        <v>54</v>
      </c>
      <c r="T101" s="122"/>
      <c r="U101" s="116"/>
      <c r="V101" s="116">
        <v>117</v>
      </c>
      <c r="W101" s="116">
        <v>153</v>
      </c>
      <c r="X101" s="116">
        <v>150</v>
      </c>
      <c r="Y101" s="116">
        <v>146</v>
      </c>
      <c r="Z101" s="116">
        <v>120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205</v>
      </c>
      <c r="Z103" s="110" t="s">
        <v>282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101</v>
      </c>
      <c r="W104" s="116">
        <v>148</v>
      </c>
      <c r="X104" s="116">
        <v>180</v>
      </c>
      <c r="Y104" s="116">
        <v>143</v>
      </c>
      <c r="Z104" s="116">
        <v>128</v>
      </c>
      <c r="AB104" s="113" t="str">
        <f>TEXT(Z104,"###,###")</f>
        <v>128</v>
      </c>
      <c r="AD104" s="134">
        <f>Z104/($Z$4)*100</f>
        <v>36.260623229461757</v>
      </c>
      <c r="AF104" s="113"/>
    </row>
    <row r="105" spans="1:32" x14ac:dyDescent="0.25">
      <c r="S105" s="119" t="s">
        <v>18</v>
      </c>
      <c r="T105" s="119"/>
      <c r="U105" s="116"/>
      <c r="V105" s="116">
        <v>210</v>
      </c>
      <c r="W105" s="116">
        <v>287</v>
      </c>
      <c r="X105" s="116">
        <v>292</v>
      </c>
      <c r="Y105" s="116">
        <v>259</v>
      </c>
      <c r="Z105" s="116">
        <v>210</v>
      </c>
      <c r="AB105" s="113" t="str">
        <f>TEXT(Z105,"###,###")</f>
        <v>210</v>
      </c>
      <c r="AD105" s="134">
        <f>Z105/($Z$4)*100</f>
        <v>59.490084985835686</v>
      </c>
      <c r="AF105" s="113"/>
    </row>
    <row r="106" spans="1:32" x14ac:dyDescent="0.25">
      <c r="S106" s="122" t="s">
        <v>54</v>
      </c>
      <c r="T106" s="122"/>
      <c r="U106" s="124"/>
      <c r="V106" s="124">
        <v>311</v>
      </c>
      <c r="W106" s="124">
        <v>435</v>
      </c>
      <c r="X106" s="124">
        <v>472</v>
      </c>
      <c r="Y106" s="124">
        <v>402</v>
      </c>
      <c r="Z106" s="124">
        <v>338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17</v>
      </c>
      <c r="W108" s="116">
        <v>38</v>
      </c>
      <c r="X108" s="116">
        <v>33</v>
      </c>
      <c r="Y108" s="116">
        <v>77</v>
      </c>
      <c r="Z108" s="116">
        <v>53</v>
      </c>
      <c r="AB108" s="113" t="str">
        <f>TEXT(Z108,"###,###")</f>
        <v>53</v>
      </c>
      <c r="AD108" s="134">
        <f>Z108/($Z$4)*100</f>
        <v>15.014164305949009</v>
      </c>
      <c r="AF108" s="113"/>
    </row>
    <row r="109" spans="1:32" x14ac:dyDescent="0.25">
      <c r="S109" s="119" t="s">
        <v>21</v>
      </c>
      <c r="T109" s="119"/>
      <c r="U109" s="116"/>
      <c r="V109" s="116">
        <v>50</v>
      </c>
      <c r="W109" s="116">
        <v>63</v>
      </c>
      <c r="X109" s="116">
        <v>103</v>
      </c>
      <c r="Y109" s="116">
        <v>47</v>
      </c>
      <c r="Z109" s="116">
        <v>44</v>
      </c>
      <c r="AB109" s="113" t="str">
        <f>TEXT(Z109,"###,###")</f>
        <v>44</v>
      </c>
      <c r="AD109" s="134">
        <f>Z109/($Z$4)*100</f>
        <v>12.464589235127479</v>
      </c>
      <c r="AF109" s="113"/>
    </row>
    <row r="110" spans="1:32" x14ac:dyDescent="0.25">
      <c r="S110" s="119" t="s">
        <v>22</v>
      </c>
      <c r="T110" s="119"/>
      <c r="U110" s="116"/>
      <c r="V110" s="116">
        <v>100</v>
      </c>
      <c r="W110" s="116">
        <v>164</v>
      </c>
      <c r="X110" s="116">
        <v>164</v>
      </c>
      <c r="Y110" s="116">
        <v>134</v>
      </c>
      <c r="Z110" s="116">
        <v>123</v>
      </c>
      <c r="AB110" s="113" t="str">
        <f>TEXT(Z110,"###,###")</f>
        <v>123</v>
      </c>
      <c r="AD110" s="134">
        <f>Z110/($Z$4)*100</f>
        <v>34.844192634560905</v>
      </c>
      <c r="AF110" s="113"/>
    </row>
    <row r="111" spans="1:32" x14ac:dyDescent="0.25">
      <c r="S111" s="119" t="s">
        <v>23</v>
      </c>
      <c r="T111" s="119"/>
      <c r="U111" s="116"/>
      <c r="V111" s="116">
        <v>146</v>
      </c>
      <c r="W111" s="116">
        <v>170</v>
      </c>
      <c r="X111" s="116">
        <v>175</v>
      </c>
      <c r="Y111" s="116">
        <v>146</v>
      </c>
      <c r="Z111" s="116">
        <v>116</v>
      </c>
      <c r="AB111" s="113" t="str">
        <f>TEXT(Z111,"###,###")</f>
        <v>116</v>
      </c>
      <c r="AD111" s="134">
        <f>Z111/($Z$4)*100</f>
        <v>32.861189801699723</v>
      </c>
      <c r="AF111" s="113"/>
    </row>
    <row r="112" spans="1:32" x14ac:dyDescent="0.25">
      <c r="S112" s="122" t="s">
        <v>54</v>
      </c>
      <c r="T112" s="122"/>
      <c r="U112" s="116"/>
      <c r="V112" s="116">
        <v>327</v>
      </c>
      <c r="W112" s="116">
        <v>449</v>
      </c>
      <c r="X112" s="116">
        <v>487</v>
      </c>
      <c r="Y112" s="116">
        <v>414</v>
      </c>
      <c r="Z112" s="116">
        <v>355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35.770000000000003</v>
      </c>
      <c r="W118" s="135">
        <v>36.75</v>
      </c>
      <c r="X118" s="135">
        <v>37.18</v>
      </c>
      <c r="Y118" s="135">
        <v>38.4</v>
      </c>
      <c r="Z118" s="135">
        <v>38.68</v>
      </c>
      <c r="AB118" s="113" t="str">
        <f>TEXT(Z118,"##.0")</f>
        <v>38.7</v>
      </c>
    </row>
    <row r="120" spans="19:32" x14ac:dyDescent="0.25">
      <c r="S120" s="105" t="s">
        <v>102</v>
      </c>
      <c r="T120" s="116"/>
      <c r="U120" s="116"/>
      <c r="V120" s="116">
        <v>232</v>
      </c>
      <c r="W120" s="116">
        <v>293</v>
      </c>
      <c r="X120" s="116">
        <v>303</v>
      </c>
      <c r="Y120" s="116">
        <v>278</v>
      </c>
      <c r="Z120" s="116">
        <v>248</v>
      </c>
      <c r="AB120" s="113" t="str">
        <f>TEXT(Z120,"###,###")</f>
        <v>248</v>
      </c>
    </row>
    <row r="121" spans="19:32" x14ac:dyDescent="0.25">
      <c r="S121" s="105" t="s">
        <v>103</v>
      </c>
      <c r="T121" s="116"/>
      <c r="U121" s="116"/>
      <c r="V121" s="116">
        <v>0</v>
      </c>
      <c r="W121" s="116">
        <v>0</v>
      </c>
      <c r="X121" s="116">
        <v>2</v>
      </c>
      <c r="Y121" s="116">
        <v>4</v>
      </c>
      <c r="Z121" s="116">
        <v>6</v>
      </c>
      <c r="AB121" s="113" t="str">
        <f>TEXT(Z121,"###,###")</f>
        <v>6</v>
      </c>
    </row>
    <row r="122" spans="19:32" x14ac:dyDescent="0.25">
      <c r="S122" s="105" t="s">
        <v>104</v>
      </c>
      <c r="T122" s="116"/>
      <c r="U122" s="116"/>
      <c r="V122" s="116">
        <v>6</v>
      </c>
      <c r="W122" s="116">
        <v>10</v>
      </c>
      <c r="X122" s="116">
        <v>12</v>
      </c>
      <c r="Y122" s="116">
        <v>11</v>
      </c>
      <c r="Z122" s="116">
        <v>10</v>
      </c>
      <c r="AB122" s="113" t="str">
        <f>TEXT(Z122,"###,###")</f>
        <v>10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238</v>
      </c>
      <c r="W124" s="116">
        <v>303</v>
      </c>
      <c r="X124" s="116">
        <v>315</v>
      </c>
      <c r="Y124" s="116">
        <v>289</v>
      </c>
      <c r="Z124" s="116">
        <v>258</v>
      </c>
      <c r="AB124" s="113" t="str">
        <f>TEXT(Z124,"###,###")</f>
        <v>258</v>
      </c>
      <c r="AD124" s="131">
        <f>Z124/$Z$7*100</f>
        <v>98.850574712643677</v>
      </c>
    </row>
    <row r="125" spans="19:32" x14ac:dyDescent="0.25">
      <c r="S125" s="105" t="s">
        <v>106</v>
      </c>
      <c r="T125" s="116"/>
      <c r="U125" s="116"/>
      <c r="V125" s="116">
        <v>6</v>
      </c>
      <c r="W125" s="116">
        <v>10</v>
      </c>
      <c r="X125" s="116">
        <v>14</v>
      </c>
      <c r="Y125" s="116">
        <v>15</v>
      </c>
      <c r="Z125" s="116">
        <v>16</v>
      </c>
      <c r="AB125" s="113" t="str">
        <f>TEXT(Z125,"###,###")</f>
        <v>16</v>
      </c>
      <c r="AD125" s="131">
        <f>Z125/$Z$7*100</f>
        <v>6.1302681992337158</v>
      </c>
    </row>
    <row r="127" spans="19:32" x14ac:dyDescent="0.25">
      <c r="S127" s="105" t="s">
        <v>107</v>
      </c>
      <c r="T127" s="116"/>
      <c r="U127" s="116"/>
      <c r="V127" s="116">
        <v>116</v>
      </c>
      <c r="W127" s="116">
        <v>154</v>
      </c>
      <c r="X127" s="116">
        <v>165</v>
      </c>
      <c r="Y127" s="116">
        <v>141</v>
      </c>
      <c r="Z127" s="116">
        <v>143</v>
      </c>
      <c r="AB127" s="113" t="str">
        <f>TEXT(Z127,"###,###")</f>
        <v>143</v>
      </c>
      <c r="AD127" s="131">
        <f>Z127/$Z$7*100</f>
        <v>54.78927203065134</v>
      </c>
    </row>
    <row r="128" spans="19:32" x14ac:dyDescent="0.25">
      <c r="S128" s="105" t="s">
        <v>108</v>
      </c>
      <c r="T128" s="116"/>
      <c r="U128" s="116"/>
      <c r="V128" s="116">
        <v>121</v>
      </c>
      <c r="W128" s="116">
        <v>153</v>
      </c>
      <c r="X128" s="116">
        <v>150</v>
      </c>
      <c r="Y128" s="116">
        <v>144</v>
      </c>
      <c r="Z128" s="116">
        <v>125</v>
      </c>
      <c r="AB128" s="113" t="str">
        <f>TEXT(Z128,"###,###")</f>
        <v>125</v>
      </c>
      <c r="AD128" s="131">
        <f>Z128/$Z$7*100</f>
        <v>47.892720306513411</v>
      </c>
    </row>
    <row r="130" spans="19:20" x14ac:dyDescent="0.25">
      <c r="S130" s="105" t="s">
        <v>283</v>
      </c>
      <c r="T130" s="131">
        <v>95.019157088122611</v>
      </c>
    </row>
    <row r="131" spans="19:20" x14ac:dyDescent="0.25">
      <c r="S131" s="105" t="s">
        <v>284</v>
      </c>
      <c r="T131" s="131">
        <v>2.2988505747126435</v>
      </c>
    </row>
    <row r="132" spans="19:20" x14ac:dyDescent="0.25">
      <c r="S132" s="105" t="s">
        <v>285</v>
      </c>
      <c r="T132" s="131">
        <v>3.8314176245210727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9A0D65D0-6746-41EE-A41F-445E5C534A5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B025BEC9-F8F7-41D4-A2CE-29633B24B3F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9FBE0A52-5112-4843-9C06-F3F6CB5AE45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992D281D-2A76-4A72-A4AE-6BA90B9F863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21F8A1-B651-473A-9012-F62F9CCBEC92}">
  <sheetPr codeName="Sheet67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111</v>
      </c>
      <c r="T1" s="103"/>
      <c r="U1" s="103"/>
      <c r="V1" s="103"/>
      <c r="W1" s="103"/>
      <c r="X1" s="103"/>
      <c r="Y1" s="104" t="s">
        <v>208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205</v>
      </c>
      <c r="Z2" s="107" t="s">
        <v>282</v>
      </c>
      <c r="AB2" s="143" t="str">
        <f>$Z$2</f>
        <v>2019-20</v>
      </c>
      <c r="AC2" s="143"/>
      <c r="AD2" s="143"/>
      <c r="AE2" s="143"/>
      <c r="AF2" s="143"/>
    </row>
    <row r="3" spans="1:32" ht="15" customHeight="1" x14ac:dyDescent="0.25">
      <c r="A3" s="64" t="s">
        <v>281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111</v>
      </c>
      <c r="Y3" s="109" t="s">
        <v>208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9.3 Banana, Queensland,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9741</v>
      </c>
      <c r="W4" s="112">
        <v>10487</v>
      </c>
      <c r="X4" s="112">
        <v>12418</v>
      </c>
      <c r="Y4" s="112">
        <v>11640</v>
      </c>
      <c r="Z4" s="112">
        <v>12395</v>
      </c>
      <c r="AB4" s="113" t="str">
        <f>TEXT(Z4,"###,###")</f>
        <v>12,395</v>
      </c>
      <c r="AD4" s="114">
        <f>Z4/Y4-1</f>
        <v>6.4862542955326452E-2</v>
      </c>
      <c r="AF4" s="114">
        <f>Z4/V4-1</f>
        <v>0.27245662662970949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5413</v>
      </c>
      <c r="W5" s="112">
        <v>5736</v>
      </c>
      <c r="X5" s="112">
        <v>6801</v>
      </c>
      <c r="Y5" s="112">
        <v>6256</v>
      </c>
      <c r="Z5" s="112">
        <v>6567</v>
      </c>
      <c r="AB5" s="113" t="str">
        <f>TEXT(Z5,"###,###")</f>
        <v>6,567</v>
      </c>
      <c r="AD5" s="114">
        <f t="shared" ref="AD5:AD9" si="0">Z5/Y5-1</f>
        <v>4.9712276214833651E-2</v>
      </c>
      <c r="AF5" s="114">
        <f t="shared" ref="AF5:AF9" si="1">Z5/V5-1</f>
        <v>0.21319046739331249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4328</v>
      </c>
      <c r="W6" s="112">
        <v>4751</v>
      </c>
      <c r="X6" s="112">
        <v>5618</v>
      </c>
      <c r="Y6" s="112">
        <v>5386</v>
      </c>
      <c r="Z6" s="112">
        <v>5823</v>
      </c>
      <c r="AB6" s="113" t="str">
        <f>TEXT(Z6,"###,###")</f>
        <v>5,823</v>
      </c>
      <c r="AD6" s="114">
        <f t="shared" si="0"/>
        <v>8.1136279242480569E-2</v>
      </c>
      <c r="AF6" s="114">
        <f t="shared" si="1"/>
        <v>0.34542513863216273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6806</v>
      </c>
      <c r="W7" s="112">
        <v>7198</v>
      </c>
      <c r="X7" s="112">
        <v>8538</v>
      </c>
      <c r="Y7" s="112">
        <v>7817</v>
      </c>
      <c r="Z7" s="112">
        <v>8693</v>
      </c>
      <c r="AB7" s="113" t="str">
        <f>TEXT(Z7,"###,###")</f>
        <v>8,693</v>
      </c>
      <c r="AD7" s="114">
        <f t="shared" si="0"/>
        <v>0.11206345145196361</v>
      </c>
      <c r="AF7" s="114">
        <f t="shared" si="1"/>
        <v>0.27725536291507491</v>
      </c>
    </row>
    <row r="8" spans="1:32" ht="17.25" customHeight="1" x14ac:dyDescent="0.25">
      <c r="A8" s="68" t="s">
        <v>13</v>
      </c>
      <c r="B8" s="69"/>
      <c r="C8" s="31"/>
      <c r="D8" s="70" t="str">
        <f>AB4</f>
        <v>12,395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8,693</v>
      </c>
      <c r="P8" s="71"/>
      <c r="S8" s="111" t="s">
        <v>86</v>
      </c>
      <c r="T8" s="112"/>
      <c r="U8" s="112"/>
      <c r="V8" s="112">
        <v>45660.11</v>
      </c>
      <c r="W8" s="112">
        <v>45321</v>
      </c>
      <c r="X8" s="112">
        <v>48038</v>
      </c>
      <c r="Y8" s="112">
        <v>50986.12</v>
      </c>
      <c r="Z8" s="112">
        <v>48507.1</v>
      </c>
      <c r="AB8" s="113" t="str">
        <f>TEXT(Z8,"$###,###")</f>
        <v>$48,507</v>
      </c>
      <c r="AD8" s="114">
        <f t="shared" si="0"/>
        <v>-4.8621467960299869E-2</v>
      </c>
      <c r="AF8" s="114">
        <f t="shared" si="1"/>
        <v>6.2351798977269279E-2</v>
      </c>
    </row>
    <row r="9" spans="1:32" x14ac:dyDescent="0.25">
      <c r="A9" s="32" t="s">
        <v>15</v>
      </c>
      <c r="B9" s="75"/>
      <c r="C9" s="76"/>
      <c r="D9" s="77">
        <f>AD104</f>
        <v>67.841871722468738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54.549637639480039</v>
      </c>
      <c r="P9" s="78" t="s">
        <v>87</v>
      </c>
      <c r="S9" s="111" t="s">
        <v>7</v>
      </c>
      <c r="T9" s="112"/>
      <c r="U9" s="112"/>
      <c r="V9" s="112">
        <v>424606057</v>
      </c>
      <c r="W9" s="112">
        <v>447797541</v>
      </c>
      <c r="X9" s="112">
        <v>504353315</v>
      </c>
      <c r="Y9" s="112">
        <v>488880511</v>
      </c>
      <c r="Z9" s="112">
        <v>513326679</v>
      </c>
      <c r="AB9" s="113" t="str">
        <f>TEXT(Z9/1000000,"$#,###.0")&amp;" mil"</f>
        <v>$513.3 mil</v>
      </c>
      <c r="AD9" s="114">
        <f t="shared" si="0"/>
        <v>5.0004382359189581E-2</v>
      </c>
      <c r="AF9" s="114">
        <f t="shared" si="1"/>
        <v>0.20894808384704699</v>
      </c>
    </row>
    <row r="10" spans="1:32" x14ac:dyDescent="0.25">
      <c r="A10" s="32" t="s">
        <v>18</v>
      </c>
      <c r="B10" s="75"/>
      <c r="C10" s="76"/>
      <c r="D10" s="77">
        <f>AD105</f>
        <v>15.869302137958854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45.530886920510753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68.250316346485675</v>
      </c>
      <c r="P11" s="78" t="s">
        <v>87</v>
      </c>
      <c r="S11" s="111" t="s">
        <v>30</v>
      </c>
      <c r="T11" s="116"/>
      <c r="U11" s="116"/>
      <c r="V11" s="116">
        <v>8020</v>
      </c>
      <c r="W11" s="116">
        <v>8474</v>
      </c>
      <c r="X11" s="116">
        <v>9554</v>
      </c>
      <c r="Y11" s="116">
        <v>9440</v>
      </c>
      <c r="Z11" s="116">
        <v>9631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16.588059358104221</v>
      </c>
      <c r="P12" s="78" t="s">
        <v>87</v>
      </c>
      <c r="S12" s="111" t="s">
        <v>31</v>
      </c>
      <c r="T12" s="116"/>
      <c r="U12" s="116"/>
      <c r="V12" s="116">
        <v>1726</v>
      </c>
      <c r="W12" s="116">
        <v>2013</v>
      </c>
      <c r="X12" s="116">
        <v>2863</v>
      </c>
      <c r="Y12" s="116">
        <v>2201</v>
      </c>
      <c r="Z12" s="116">
        <v>2762</v>
      </c>
    </row>
    <row r="13" spans="1:32" ht="15" customHeight="1" x14ac:dyDescent="0.25">
      <c r="A13" s="32" t="s">
        <v>20</v>
      </c>
      <c r="B13" s="76"/>
      <c r="C13" s="76"/>
      <c r="D13" s="77">
        <f>AD108</f>
        <v>16.982654296087134</v>
      </c>
      <c r="E13" s="78" t="s">
        <v>87</v>
      </c>
      <c r="F13" s="26"/>
      <c r="G13" s="144" t="s">
        <v>286</v>
      </c>
      <c r="H13" s="145"/>
      <c r="I13" s="145"/>
      <c r="J13" s="145"/>
      <c r="K13" s="145"/>
      <c r="L13" s="145"/>
      <c r="M13" s="85"/>
      <c r="N13" s="76"/>
      <c r="O13" s="77">
        <f>T132</f>
        <v>15.150120786839985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13.416700282371924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42.6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13.682936668011294</v>
      </c>
      <c r="E15" s="78" t="s">
        <v>87</v>
      </c>
      <c r="F15" s="26"/>
      <c r="G15" s="35" t="s">
        <v>279</v>
      </c>
      <c r="H15" s="76"/>
      <c r="I15" s="76"/>
      <c r="J15" s="76"/>
      <c r="K15" s="86"/>
      <c r="L15" s="76"/>
      <c r="M15" s="76"/>
      <c r="N15" s="76"/>
      <c r="O15" s="77">
        <f>AB38</f>
        <v>13.975155279503104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1395</v>
      </c>
      <c r="Z15" s="116">
        <v>1653</v>
      </c>
      <c r="AB15" s="121">
        <f t="shared" ref="AB15:AB34" si="2">IF(Z15="np",0,Z15/$Z$34)</f>
        <v>0.13334946757018393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39.38684953610327</v>
      </c>
      <c r="E16" s="89" t="s">
        <v>87</v>
      </c>
      <c r="F16" s="26"/>
      <c r="G16" s="90" t="s">
        <v>280</v>
      </c>
      <c r="H16" s="37"/>
      <c r="I16" s="37"/>
      <c r="J16" s="37"/>
      <c r="K16" s="38"/>
      <c r="L16" s="37"/>
      <c r="M16" s="37"/>
      <c r="N16" s="37"/>
      <c r="O16" s="88">
        <f>AB37</f>
        <v>86.024844720496901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865</v>
      </c>
      <c r="Z16" s="116">
        <v>953</v>
      </c>
      <c r="AB16" s="121">
        <f t="shared" si="2"/>
        <v>7.6879638593094546E-2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713</v>
      </c>
      <c r="Z17" s="116">
        <v>723</v>
      </c>
      <c r="AB17" s="121">
        <f t="shared" si="2"/>
        <v>5.8325266214908036E-2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332</v>
      </c>
      <c r="Z18" s="116">
        <v>344</v>
      </c>
      <c r="AB18" s="121">
        <f t="shared" si="2"/>
        <v>2.7750887383026782E-2</v>
      </c>
    </row>
    <row r="19" spans="1:28" x14ac:dyDescent="0.25">
      <c r="A19" s="67" t="str">
        <f>$S$1&amp;" ("&amp;$V$2&amp;" to "&amp;$Z$2&amp;")"</f>
        <v>Banana (2015-16 to 2019-20)</v>
      </c>
      <c r="B19" s="67"/>
      <c r="C19" s="67"/>
      <c r="D19" s="67"/>
      <c r="E19" s="67"/>
      <c r="F19" s="67"/>
      <c r="G19" s="67" t="str">
        <f>$S$1&amp;" ("&amp;$V$2&amp;" to "&amp;$Z$2&amp;")"</f>
        <v>Banana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727</v>
      </c>
      <c r="Z19" s="116">
        <v>720</v>
      </c>
      <c r="AB19" s="121">
        <f t="shared" si="2"/>
        <v>5.8083252662149081E-2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272</v>
      </c>
      <c r="Z20" s="116">
        <v>307</v>
      </c>
      <c r="AB20" s="121">
        <f t="shared" si="2"/>
        <v>2.4766053565666343E-2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908</v>
      </c>
      <c r="Z21" s="116">
        <v>926</v>
      </c>
      <c r="AB21" s="121">
        <f t="shared" si="2"/>
        <v>7.470151661826395E-2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735</v>
      </c>
      <c r="Z22" s="116">
        <v>679</v>
      </c>
      <c r="AB22" s="121">
        <f t="shared" si="2"/>
        <v>5.4775734107776704E-2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269</v>
      </c>
      <c r="Z23" s="116">
        <v>259</v>
      </c>
      <c r="AB23" s="121">
        <f t="shared" si="2"/>
        <v>2.0893836721523073E-2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15</v>
      </c>
      <c r="Z24" s="116">
        <v>20</v>
      </c>
      <c r="AB24" s="121">
        <f t="shared" si="2"/>
        <v>1.6134236850596966E-3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172</v>
      </c>
      <c r="Z25" s="116">
        <v>218</v>
      </c>
      <c r="AB25" s="121">
        <f t="shared" si="2"/>
        <v>1.7586318167150693E-2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235</v>
      </c>
      <c r="Z26" s="116">
        <v>250</v>
      </c>
      <c r="AB26" s="121">
        <f t="shared" si="2"/>
        <v>2.0167796063246209E-2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342</v>
      </c>
      <c r="Z27" s="116">
        <v>357</v>
      </c>
      <c r="AB27" s="121">
        <f t="shared" si="2"/>
        <v>2.8799612778315584E-2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1119</v>
      </c>
      <c r="Z28" s="116">
        <v>1073</v>
      </c>
      <c r="AB28" s="121">
        <f t="shared" si="2"/>
        <v>8.6560180703452727E-2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556</v>
      </c>
      <c r="Z29" s="116">
        <v>475</v>
      </c>
      <c r="AB29" s="121">
        <f t="shared" si="2"/>
        <v>3.8318812520167798E-2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766</v>
      </c>
      <c r="Z30" s="116">
        <v>771</v>
      </c>
      <c r="AB30" s="121">
        <f t="shared" si="2"/>
        <v>6.219748305905131E-2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706</v>
      </c>
      <c r="Z31" s="116">
        <v>788</v>
      </c>
      <c r="AB31" s="121">
        <f t="shared" si="2"/>
        <v>6.3568893191352047E-2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63</v>
      </c>
      <c r="Z32" s="116">
        <v>93</v>
      </c>
      <c r="AB32" s="121">
        <f t="shared" si="2"/>
        <v>7.5024201355275892E-3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428</v>
      </c>
      <c r="Z33" s="116">
        <v>511</v>
      </c>
      <c r="AB33" s="121">
        <f t="shared" si="2"/>
        <v>4.1222975153275249E-2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11642</v>
      </c>
      <c r="Z34" s="124">
        <v>12396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7479</v>
      </c>
      <c r="AB37" s="136">
        <f>Z37/Z40*100</f>
        <v>86.024844720496901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1215</v>
      </c>
      <c r="AB38" s="136">
        <f>Z38/Z40*100</f>
        <v>13.975155279503104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8694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18</v>
      </c>
      <c r="W44" s="116">
        <v>20</v>
      </c>
      <c r="X44" s="116">
        <v>27</v>
      </c>
      <c r="Y44" s="116">
        <v>24</v>
      </c>
      <c r="Z44" s="116">
        <v>21</v>
      </c>
    </row>
    <row r="45" spans="19:32" x14ac:dyDescent="0.25">
      <c r="S45" s="119" t="s">
        <v>38</v>
      </c>
      <c r="T45" s="119"/>
      <c r="U45" s="116"/>
      <c r="V45" s="116">
        <v>158</v>
      </c>
      <c r="W45" s="116">
        <v>170</v>
      </c>
      <c r="X45" s="116">
        <v>191</v>
      </c>
      <c r="Y45" s="116">
        <v>192</v>
      </c>
      <c r="Z45" s="116">
        <v>209</v>
      </c>
    </row>
    <row r="46" spans="19:32" x14ac:dyDescent="0.25">
      <c r="S46" s="119" t="s">
        <v>39</v>
      </c>
      <c r="T46" s="119"/>
      <c r="U46" s="116"/>
      <c r="V46" s="116">
        <v>309</v>
      </c>
      <c r="W46" s="116">
        <v>334</v>
      </c>
      <c r="X46" s="116">
        <v>359</v>
      </c>
      <c r="Y46" s="116">
        <v>375</v>
      </c>
      <c r="Z46" s="116">
        <v>375</v>
      </c>
    </row>
    <row r="47" spans="19:32" x14ac:dyDescent="0.25">
      <c r="S47" s="119" t="s">
        <v>40</v>
      </c>
      <c r="T47" s="119"/>
      <c r="U47" s="116"/>
      <c r="V47" s="116">
        <v>563</v>
      </c>
      <c r="W47" s="116">
        <v>562</v>
      </c>
      <c r="X47" s="116">
        <v>588</v>
      </c>
      <c r="Y47" s="116">
        <v>529</v>
      </c>
      <c r="Z47" s="116">
        <v>483</v>
      </c>
    </row>
    <row r="48" spans="19:32" x14ac:dyDescent="0.25">
      <c r="S48" s="119" t="s">
        <v>41</v>
      </c>
      <c r="T48" s="119"/>
      <c r="U48" s="116"/>
      <c r="V48" s="116">
        <v>596</v>
      </c>
      <c r="W48" s="116">
        <v>672</v>
      </c>
      <c r="X48" s="116">
        <v>725</v>
      </c>
      <c r="Y48" s="116">
        <v>699</v>
      </c>
      <c r="Z48" s="116">
        <v>720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683</v>
      </c>
      <c r="W49" s="116">
        <v>677</v>
      </c>
      <c r="X49" s="116">
        <v>715</v>
      </c>
      <c r="Y49" s="116">
        <v>685</v>
      </c>
      <c r="Z49" s="116">
        <v>699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Banana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537</v>
      </c>
      <c r="W50" s="116">
        <v>606</v>
      </c>
      <c r="X50" s="116">
        <v>713</v>
      </c>
      <c r="Y50" s="116">
        <v>730</v>
      </c>
      <c r="Z50" s="116">
        <v>710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560</v>
      </c>
      <c r="W51" s="116">
        <v>542</v>
      </c>
      <c r="X51" s="116">
        <v>610</v>
      </c>
      <c r="Y51" s="116">
        <v>566</v>
      </c>
      <c r="Z51" s="116">
        <v>599</v>
      </c>
    </row>
    <row r="52" spans="1:26" ht="15" customHeight="1" x14ac:dyDescent="0.25">
      <c r="S52" s="119" t="s">
        <v>45</v>
      </c>
      <c r="T52" s="119"/>
      <c r="U52" s="116"/>
      <c r="V52" s="116">
        <v>472</v>
      </c>
      <c r="W52" s="116">
        <v>508</v>
      </c>
      <c r="X52" s="116">
        <v>607</v>
      </c>
      <c r="Y52" s="116">
        <v>600</v>
      </c>
      <c r="Z52" s="116">
        <v>588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480</v>
      </c>
      <c r="W53" s="116">
        <v>471</v>
      </c>
      <c r="X53" s="116">
        <v>581</v>
      </c>
      <c r="Y53" s="116">
        <v>489</v>
      </c>
      <c r="Z53" s="116">
        <v>540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431</v>
      </c>
      <c r="W54" s="116">
        <v>475</v>
      </c>
      <c r="X54" s="116">
        <v>704</v>
      </c>
      <c r="Y54" s="116">
        <v>545</v>
      </c>
      <c r="Z54" s="116">
        <v>588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294</v>
      </c>
      <c r="W55" s="116">
        <v>336</v>
      </c>
      <c r="X55" s="116">
        <v>465</v>
      </c>
      <c r="Y55" s="116">
        <v>411</v>
      </c>
      <c r="Z55" s="116">
        <v>469</v>
      </c>
    </row>
    <row r="56" spans="1:26" ht="15" customHeight="1" x14ac:dyDescent="0.25">
      <c r="S56" s="119" t="s">
        <v>49</v>
      </c>
      <c r="T56" s="119"/>
      <c r="U56" s="116"/>
      <c r="V56" s="116">
        <v>161</v>
      </c>
      <c r="W56" s="116">
        <v>177</v>
      </c>
      <c r="X56" s="116">
        <v>204</v>
      </c>
      <c r="Y56" s="116">
        <v>193</v>
      </c>
      <c r="Z56" s="116">
        <v>245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66</v>
      </c>
      <c r="W57" s="116">
        <v>91</v>
      </c>
      <c r="X57" s="116">
        <v>144</v>
      </c>
      <c r="Y57" s="116">
        <v>99</v>
      </c>
      <c r="Z57" s="116">
        <v>146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55</v>
      </c>
      <c r="W58" s="116">
        <v>61</v>
      </c>
      <c r="X58" s="116">
        <v>97</v>
      </c>
      <c r="Y58" s="116">
        <v>64</v>
      </c>
      <c r="Z58" s="116">
        <v>91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22</v>
      </c>
      <c r="W59" s="116">
        <v>20</v>
      </c>
      <c r="X59" s="116">
        <v>53</v>
      </c>
      <c r="Y59" s="116">
        <v>36</v>
      </c>
      <c r="Z59" s="116">
        <v>72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12</v>
      </c>
      <c r="W60" s="116">
        <v>14</v>
      </c>
      <c r="X60" s="116">
        <v>17</v>
      </c>
      <c r="Y60" s="116">
        <v>10</v>
      </c>
      <c r="Z60" s="116">
        <v>17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5413</v>
      </c>
      <c r="W61" s="116">
        <v>5736</v>
      </c>
      <c r="X61" s="116">
        <v>6804</v>
      </c>
      <c r="Y61" s="116">
        <v>6252</v>
      </c>
      <c r="Z61" s="116">
        <v>6571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23</v>
      </c>
      <c r="W63" s="116">
        <v>19</v>
      </c>
      <c r="X63" s="116">
        <v>16</v>
      </c>
      <c r="Y63" s="116">
        <v>15</v>
      </c>
      <c r="Z63" s="116">
        <v>33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165</v>
      </c>
      <c r="W64" s="116">
        <v>164</v>
      </c>
      <c r="X64" s="116">
        <v>167</v>
      </c>
      <c r="Y64" s="116">
        <v>175</v>
      </c>
      <c r="Z64" s="116">
        <v>177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Banana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313</v>
      </c>
      <c r="W65" s="116">
        <v>347</v>
      </c>
      <c r="X65" s="116">
        <v>338</v>
      </c>
      <c r="Y65" s="116">
        <v>358</v>
      </c>
      <c r="Z65" s="116">
        <v>373</v>
      </c>
    </row>
    <row r="66" spans="1:26" x14ac:dyDescent="0.25">
      <c r="S66" s="119" t="s">
        <v>40</v>
      </c>
      <c r="T66" s="119"/>
      <c r="U66" s="116"/>
      <c r="V66" s="116">
        <v>369</v>
      </c>
      <c r="W66" s="116">
        <v>409</v>
      </c>
      <c r="X66" s="116">
        <v>466</v>
      </c>
      <c r="Y66" s="116">
        <v>435</v>
      </c>
      <c r="Z66" s="116">
        <v>498</v>
      </c>
    </row>
    <row r="67" spans="1:26" x14ac:dyDescent="0.25">
      <c r="S67" s="119" t="s">
        <v>41</v>
      </c>
      <c r="T67" s="119"/>
      <c r="U67" s="116"/>
      <c r="V67" s="116">
        <v>470</v>
      </c>
      <c r="W67" s="116">
        <v>489</v>
      </c>
      <c r="X67" s="116">
        <v>576</v>
      </c>
      <c r="Y67" s="116">
        <v>581</v>
      </c>
      <c r="Z67" s="116">
        <v>574</v>
      </c>
    </row>
    <row r="68" spans="1:26" x14ac:dyDescent="0.25">
      <c r="S68" s="119" t="s">
        <v>42</v>
      </c>
      <c r="T68" s="119"/>
      <c r="U68" s="116"/>
      <c r="V68" s="116">
        <v>436</v>
      </c>
      <c r="W68" s="116">
        <v>509</v>
      </c>
      <c r="X68" s="116">
        <v>541</v>
      </c>
      <c r="Y68" s="116">
        <v>576</v>
      </c>
      <c r="Z68" s="116">
        <v>605</v>
      </c>
    </row>
    <row r="69" spans="1:26" x14ac:dyDescent="0.25">
      <c r="S69" s="119" t="s">
        <v>43</v>
      </c>
      <c r="T69" s="119"/>
      <c r="U69" s="116"/>
      <c r="V69" s="116">
        <v>504</v>
      </c>
      <c r="W69" s="116">
        <v>519</v>
      </c>
      <c r="X69" s="116">
        <v>581</v>
      </c>
      <c r="Y69" s="116">
        <v>584</v>
      </c>
      <c r="Z69" s="116">
        <v>602</v>
      </c>
    </row>
    <row r="70" spans="1:26" x14ac:dyDescent="0.25">
      <c r="S70" s="119" t="s">
        <v>44</v>
      </c>
      <c r="T70" s="119"/>
      <c r="U70" s="116"/>
      <c r="V70" s="116">
        <v>445</v>
      </c>
      <c r="W70" s="116">
        <v>478</v>
      </c>
      <c r="X70" s="116">
        <v>568</v>
      </c>
      <c r="Y70" s="116">
        <v>529</v>
      </c>
      <c r="Z70" s="116">
        <v>567</v>
      </c>
    </row>
    <row r="71" spans="1:26" x14ac:dyDescent="0.25">
      <c r="S71" s="119" t="s">
        <v>45</v>
      </c>
      <c r="T71" s="119"/>
      <c r="U71" s="116"/>
      <c r="V71" s="116">
        <v>419</v>
      </c>
      <c r="W71" s="116">
        <v>455</v>
      </c>
      <c r="X71" s="116">
        <v>564</v>
      </c>
      <c r="Y71" s="116">
        <v>575</v>
      </c>
      <c r="Z71" s="116">
        <v>565</v>
      </c>
    </row>
    <row r="72" spans="1:26" x14ac:dyDescent="0.25">
      <c r="S72" s="119" t="s">
        <v>46</v>
      </c>
      <c r="T72" s="119"/>
      <c r="U72" s="116"/>
      <c r="V72" s="116">
        <v>425</v>
      </c>
      <c r="W72" s="116">
        <v>487</v>
      </c>
      <c r="X72" s="116">
        <v>576</v>
      </c>
      <c r="Y72" s="116">
        <v>512</v>
      </c>
      <c r="Z72" s="116">
        <v>549</v>
      </c>
    </row>
    <row r="73" spans="1:26" x14ac:dyDescent="0.25">
      <c r="S73" s="119" t="s">
        <v>47</v>
      </c>
      <c r="T73" s="119"/>
      <c r="U73" s="116"/>
      <c r="V73" s="116">
        <v>347</v>
      </c>
      <c r="W73" s="116">
        <v>410</v>
      </c>
      <c r="X73" s="116">
        <v>529</v>
      </c>
      <c r="Y73" s="116">
        <v>466</v>
      </c>
      <c r="Z73" s="116">
        <v>522</v>
      </c>
    </row>
    <row r="74" spans="1:26" x14ac:dyDescent="0.25">
      <c r="S74" s="119" t="s">
        <v>48</v>
      </c>
      <c r="T74" s="119"/>
      <c r="U74" s="116"/>
      <c r="V74" s="116">
        <v>194</v>
      </c>
      <c r="W74" s="116">
        <v>219</v>
      </c>
      <c r="X74" s="116">
        <v>302</v>
      </c>
      <c r="Y74" s="116">
        <v>288</v>
      </c>
      <c r="Z74" s="116">
        <v>351</v>
      </c>
    </row>
    <row r="75" spans="1:26" x14ac:dyDescent="0.25">
      <c r="S75" s="119" t="s">
        <v>49</v>
      </c>
      <c r="T75" s="119"/>
      <c r="U75" s="116"/>
      <c r="V75" s="116">
        <v>114</v>
      </c>
      <c r="W75" s="116">
        <v>121</v>
      </c>
      <c r="X75" s="116">
        <v>180</v>
      </c>
      <c r="Y75" s="116">
        <v>155</v>
      </c>
      <c r="Z75" s="116">
        <v>178</v>
      </c>
    </row>
    <row r="76" spans="1:26" x14ac:dyDescent="0.25">
      <c r="S76" s="119" t="s">
        <v>50</v>
      </c>
      <c r="T76" s="119"/>
      <c r="U76" s="116"/>
      <c r="V76" s="116">
        <v>36</v>
      </c>
      <c r="W76" s="116">
        <v>59</v>
      </c>
      <c r="X76" s="116">
        <v>102</v>
      </c>
      <c r="Y76" s="116">
        <v>69</v>
      </c>
      <c r="Z76" s="116">
        <v>101</v>
      </c>
    </row>
    <row r="77" spans="1:26" x14ac:dyDescent="0.25">
      <c r="S77" s="119" t="s">
        <v>51</v>
      </c>
      <c r="T77" s="119"/>
      <c r="U77" s="116"/>
      <c r="V77" s="116">
        <v>31</v>
      </c>
      <c r="W77" s="116">
        <v>33</v>
      </c>
      <c r="X77" s="116">
        <v>51</v>
      </c>
      <c r="Y77" s="116">
        <v>40</v>
      </c>
      <c r="Z77" s="116">
        <v>72</v>
      </c>
    </row>
    <row r="78" spans="1:26" x14ac:dyDescent="0.25">
      <c r="S78" s="119" t="s">
        <v>52</v>
      </c>
      <c r="T78" s="119"/>
      <c r="U78" s="116"/>
      <c r="V78" s="116">
        <v>22</v>
      </c>
      <c r="W78" s="116">
        <v>21</v>
      </c>
      <c r="X78" s="116">
        <v>42</v>
      </c>
      <c r="Y78" s="116">
        <v>25</v>
      </c>
      <c r="Z78" s="116">
        <v>34</v>
      </c>
    </row>
    <row r="79" spans="1:26" x14ac:dyDescent="0.25">
      <c r="S79" s="119" t="s">
        <v>53</v>
      </c>
      <c r="T79" s="119"/>
      <c r="U79" s="116"/>
      <c r="V79" s="116">
        <v>13</v>
      </c>
      <c r="W79" s="116">
        <v>12</v>
      </c>
      <c r="X79" s="116">
        <v>23</v>
      </c>
      <c r="Y79" s="116">
        <v>15</v>
      </c>
      <c r="Z79" s="116">
        <v>23</v>
      </c>
    </row>
    <row r="80" spans="1:26" x14ac:dyDescent="0.25">
      <c r="S80" s="122" t="s">
        <v>54</v>
      </c>
      <c r="T80" s="122"/>
      <c r="U80" s="116"/>
      <c r="V80" s="116">
        <v>4332</v>
      </c>
      <c r="W80" s="116">
        <v>4751</v>
      </c>
      <c r="X80" s="116">
        <v>5620</v>
      </c>
      <c r="Y80" s="116">
        <v>5386</v>
      </c>
      <c r="Z80" s="116">
        <v>5826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6" t="str">
        <f>S1</f>
        <v>Banana</v>
      </c>
      <c r="D83" s="146"/>
      <c r="E83" s="146"/>
      <c r="F83" s="146"/>
      <c r="G83" s="146"/>
      <c r="H83" s="49"/>
      <c r="I83" s="49"/>
      <c r="J83" s="147" t="str">
        <f>'State data for spotlight'!A1</f>
        <v>Queensland</v>
      </c>
      <c r="K83" s="147"/>
      <c r="L83" s="147"/>
      <c r="M83" s="147"/>
      <c r="N83" s="147"/>
      <c r="O83" s="147"/>
      <c r="S83" s="119" t="s">
        <v>57</v>
      </c>
      <c r="T83" s="119"/>
      <c r="U83" s="116"/>
      <c r="V83" s="116">
        <v>201</v>
      </c>
      <c r="W83" s="116">
        <v>213</v>
      </c>
      <c r="X83" s="116">
        <v>274</v>
      </c>
      <c r="Y83" s="116">
        <v>262</v>
      </c>
      <c r="Z83" s="116">
        <v>278</v>
      </c>
      <c r="AD83" s="121"/>
    </row>
    <row r="84" spans="1:30" ht="15" customHeight="1" x14ac:dyDescent="0.25">
      <c r="A84" s="48"/>
      <c r="B84" s="48"/>
      <c r="C84" s="50"/>
      <c r="D84" s="141" t="s">
        <v>0</v>
      </c>
      <c r="E84" s="141"/>
      <c r="F84" s="141" t="s">
        <v>202</v>
      </c>
      <c r="G84" s="141"/>
      <c r="H84" s="50"/>
      <c r="I84" s="50"/>
      <c r="J84" s="50"/>
      <c r="K84" s="50"/>
      <c r="L84" s="141" t="s">
        <v>0</v>
      </c>
      <c r="M84" s="141"/>
      <c r="N84" s="141" t="s">
        <v>202</v>
      </c>
      <c r="O84" s="141"/>
      <c r="S84" s="119" t="s">
        <v>58</v>
      </c>
      <c r="T84" s="119"/>
      <c r="U84" s="116"/>
      <c r="V84" s="116">
        <v>215</v>
      </c>
      <c r="W84" s="116">
        <v>191</v>
      </c>
      <c r="X84" s="116">
        <v>199</v>
      </c>
      <c r="Y84" s="116">
        <v>212</v>
      </c>
      <c r="Z84" s="116">
        <v>226</v>
      </c>
    </row>
    <row r="85" spans="1:30" ht="15" customHeight="1" x14ac:dyDescent="0.25">
      <c r="A85" s="48"/>
      <c r="B85" s="48"/>
      <c r="C85" s="62" t="s">
        <v>1</v>
      </c>
      <c r="D85" s="141" t="s">
        <v>2</v>
      </c>
      <c r="E85" s="141"/>
      <c r="F85" s="141" t="str">
        <f>"since "&amp;$V$2</f>
        <v>since 2015-16</v>
      </c>
      <c r="G85" s="141"/>
      <c r="H85" s="50"/>
      <c r="I85" s="50"/>
      <c r="J85" s="50"/>
      <c r="K85" s="62" t="s">
        <v>1</v>
      </c>
      <c r="L85" s="141" t="s">
        <v>2</v>
      </c>
      <c r="M85" s="141"/>
      <c r="N85" s="141" t="str">
        <f>"since "&amp;$V$2</f>
        <v>since 2015-16</v>
      </c>
      <c r="O85" s="141"/>
      <c r="S85" s="119" t="s">
        <v>197</v>
      </c>
      <c r="T85" s="119"/>
      <c r="U85" s="116"/>
      <c r="V85" s="116">
        <v>833</v>
      </c>
      <c r="W85" s="116">
        <v>838</v>
      </c>
      <c r="X85" s="116">
        <v>921</v>
      </c>
      <c r="Y85" s="116">
        <v>895</v>
      </c>
      <c r="Z85" s="116">
        <v>929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12,395</v>
      </c>
      <c r="D86" s="100">
        <f t="shared" ref="D86:D91" si="4">AD4</f>
        <v>6.4862542955326452E-2</v>
      </c>
      <c r="E86" s="101">
        <f t="shared" ref="E86:E91" si="5">AD4</f>
        <v>6.4862542955326452E-2</v>
      </c>
      <c r="F86" s="100">
        <f t="shared" ref="F86:F91" si="6">AF4</f>
        <v>0.27245662662970949</v>
      </c>
      <c r="G86" s="101">
        <f t="shared" ref="G86:G91" si="7">AF4</f>
        <v>0.27245662662970949</v>
      </c>
      <c r="H86" s="61"/>
      <c r="I86" s="61"/>
      <c r="J86" s="142" t="str">
        <f>'State data for spotlight'!J4</f>
        <v>4,043,913</v>
      </c>
      <c r="K86" s="142"/>
      <c r="L86" s="100">
        <f>'State data for spotlight'!L4</f>
        <v>-5.435055282670076E-3</v>
      </c>
      <c r="M86" s="101">
        <f>'State data for spotlight'!L4</f>
        <v>-5.435055282670076E-3</v>
      </c>
      <c r="N86" s="100">
        <f>'State data for spotlight'!N4</f>
        <v>7.968076645100175E-2</v>
      </c>
      <c r="O86" s="101">
        <f>'State data for spotlight'!N4</f>
        <v>7.968076645100175E-2</v>
      </c>
      <c r="S86" s="119" t="s">
        <v>198</v>
      </c>
      <c r="T86" s="119"/>
      <c r="U86" s="116"/>
      <c r="V86" s="116">
        <v>67</v>
      </c>
      <c r="W86" s="116">
        <v>75</v>
      </c>
      <c r="X86" s="116">
        <v>90</v>
      </c>
      <c r="Y86" s="116">
        <v>76</v>
      </c>
      <c r="Z86" s="116">
        <v>83</v>
      </c>
    </row>
    <row r="87" spans="1:30" ht="15" customHeight="1" x14ac:dyDescent="0.25">
      <c r="A87" s="102" t="s">
        <v>4</v>
      </c>
      <c r="B87" s="51"/>
      <c r="C87" s="61" t="str">
        <f t="shared" si="3"/>
        <v>6,567</v>
      </c>
      <c r="D87" s="100">
        <f t="shared" si="4"/>
        <v>4.9712276214833651E-2</v>
      </c>
      <c r="E87" s="101">
        <f t="shared" si="5"/>
        <v>4.9712276214833651E-2</v>
      </c>
      <c r="F87" s="100">
        <f t="shared" si="6"/>
        <v>0.21319046739331249</v>
      </c>
      <c r="G87" s="101">
        <f t="shared" si="7"/>
        <v>0.21319046739331249</v>
      </c>
      <c r="H87" s="61"/>
      <c r="I87" s="61"/>
      <c r="J87" s="142" t="str">
        <f>'State data for spotlight'!J5</f>
        <v>2,078,086</v>
      </c>
      <c r="K87" s="142"/>
      <c r="L87" s="100">
        <f>'State data for spotlight'!L5</f>
        <v>-9.7722570444783718E-3</v>
      </c>
      <c r="M87" s="101">
        <f>'State data for spotlight'!L5</f>
        <v>-9.7722570444783718E-3</v>
      </c>
      <c r="N87" s="100">
        <f>'State data for spotlight'!N5</f>
        <v>6.0267974446456485E-2</v>
      </c>
      <c r="O87" s="101">
        <f>'State data for spotlight'!N5</f>
        <v>6.0267974446456485E-2</v>
      </c>
      <c r="S87" s="119" t="s">
        <v>199</v>
      </c>
      <c r="T87" s="119"/>
      <c r="U87" s="116"/>
      <c r="V87" s="116">
        <v>78</v>
      </c>
      <c r="W87" s="116">
        <v>70</v>
      </c>
      <c r="X87" s="116">
        <v>77</v>
      </c>
      <c r="Y87" s="116">
        <v>72</v>
      </c>
      <c r="Z87" s="116">
        <v>76</v>
      </c>
    </row>
    <row r="88" spans="1:30" ht="15" customHeight="1" x14ac:dyDescent="0.25">
      <c r="A88" s="102" t="s">
        <v>5</v>
      </c>
      <c r="B88" s="51"/>
      <c r="C88" s="61" t="str">
        <f t="shared" si="3"/>
        <v>5,823</v>
      </c>
      <c r="D88" s="100">
        <f t="shared" si="4"/>
        <v>8.1136279242480569E-2</v>
      </c>
      <c r="E88" s="101">
        <f t="shared" si="5"/>
        <v>8.1136279242480569E-2</v>
      </c>
      <c r="F88" s="100">
        <f t="shared" si="6"/>
        <v>0.34542513863216273</v>
      </c>
      <c r="G88" s="101">
        <f t="shared" si="7"/>
        <v>0.34542513863216273</v>
      </c>
      <c r="H88" s="61"/>
      <c r="I88" s="61"/>
      <c r="J88" s="142" t="str">
        <f>'State data for spotlight'!J6</f>
        <v>1,965,825</v>
      </c>
      <c r="K88" s="142"/>
      <c r="L88" s="100">
        <f>'State data for spotlight'!L6</f>
        <v>-8.0765919120229235E-4</v>
      </c>
      <c r="M88" s="101">
        <f>'State data for spotlight'!L6</f>
        <v>-8.0765919120229235E-4</v>
      </c>
      <c r="N88" s="100">
        <f>'State data for spotlight'!N6</f>
        <v>0.10099473592536312</v>
      </c>
      <c r="O88" s="101">
        <f>'State data for spotlight'!N6</f>
        <v>0.10099473592536312</v>
      </c>
      <c r="S88" s="119" t="s">
        <v>200</v>
      </c>
      <c r="T88" s="119"/>
      <c r="U88" s="116"/>
      <c r="V88" s="116">
        <v>94</v>
      </c>
      <c r="W88" s="116">
        <v>83</v>
      </c>
      <c r="X88" s="116">
        <v>115</v>
      </c>
      <c r="Y88" s="116">
        <v>111</v>
      </c>
      <c r="Z88" s="116">
        <v>124</v>
      </c>
    </row>
    <row r="89" spans="1:30" ht="15" customHeight="1" x14ac:dyDescent="0.25">
      <c r="A89" s="51" t="s">
        <v>6</v>
      </c>
      <c r="B89" s="51"/>
      <c r="C89" s="61" t="str">
        <f t="shared" si="3"/>
        <v>8,693</v>
      </c>
      <c r="D89" s="100">
        <f t="shared" si="4"/>
        <v>0.11206345145196361</v>
      </c>
      <c r="E89" s="101">
        <f t="shared" si="5"/>
        <v>0.11206345145196361</v>
      </c>
      <c r="F89" s="100">
        <f t="shared" si="6"/>
        <v>0.27725536291507491</v>
      </c>
      <c r="G89" s="101">
        <f t="shared" si="7"/>
        <v>0.27725536291507491</v>
      </c>
      <c r="H89" s="61"/>
      <c r="I89" s="61"/>
      <c r="J89" s="142" t="str">
        <f>'State data for spotlight'!J7</f>
        <v>2,876,116</v>
      </c>
      <c r="K89" s="142"/>
      <c r="L89" s="100">
        <f>'State data for spotlight'!L7</f>
        <v>1.3469152455414024E-2</v>
      </c>
      <c r="M89" s="101">
        <f>'State data for spotlight'!L7</f>
        <v>1.3469152455414024E-2</v>
      </c>
      <c r="N89" s="100">
        <f>'State data for spotlight'!N7</f>
        <v>8.3508134271230716E-2</v>
      </c>
      <c r="O89" s="101">
        <f>'State data for spotlight'!N7</f>
        <v>8.3508134271230716E-2</v>
      </c>
      <c r="S89" s="119" t="s">
        <v>201</v>
      </c>
      <c r="T89" s="119"/>
      <c r="U89" s="116"/>
      <c r="V89" s="116">
        <v>736</v>
      </c>
      <c r="W89" s="116">
        <v>763</v>
      </c>
      <c r="X89" s="116">
        <v>852</v>
      </c>
      <c r="Y89" s="116">
        <v>837</v>
      </c>
      <c r="Z89" s="116">
        <v>884</v>
      </c>
    </row>
    <row r="90" spans="1:30" ht="15" customHeight="1" x14ac:dyDescent="0.25">
      <c r="A90" s="51" t="s">
        <v>100</v>
      </c>
      <c r="B90" s="51"/>
      <c r="C90" s="61" t="str">
        <f t="shared" si="3"/>
        <v>$48,507</v>
      </c>
      <c r="D90" s="100">
        <f t="shared" si="4"/>
        <v>-4.8621467960299869E-2</v>
      </c>
      <c r="E90" s="101">
        <f t="shared" si="5"/>
        <v>-4.8621467960299869E-2</v>
      </c>
      <c r="F90" s="100">
        <f t="shared" si="6"/>
        <v>6.2351798977269279E-2</v>
      </c>
      <c r="G90" s="101">
        <f t="shared" si="7"/>
        <v>6.2351798977269279E-2</v>
      </c>
      <c r="H90" s="61"/>
      <c r="I90" s="61"/>
      <c r="J90" s="61"/>
      <c r="K90" s="61" t="str">
        <f>'State data for spotlight'!J8</f>
        <v>$45,226</v>
      </c>
      <c r="L90" s="100">
        <f>'State data for spotlight'!L8</f>
        <v>1.6409018426646327E-3</v>
      </c>
      <c r="M90" s="101">
        <f>'State data for spotlight'!L8</f>
        <v>1.6409018426646327E-3</v>
      </c>
      <c r="N90" s="100">
        <f>'State data for spotlight'!N8</f>
        <v>6.7653739613496189E-2</v>
      </c>
      <c r="O90" s="101">
        <f>'State data for spotlight'!N8</f>
        <v>6.7653739613496189E-2</v>
      </c>
      <c r="S90" s="119" t="s">
        <v>59</v>
      </c>
      <c r="T90" s="119"/>
      <c r="U90" s="116"/>
      <c r="V90" s="116">
        <v>680</v>
      </c>
      <c r="W90" s="116">
        <v>752</v>
      </c>
      <c r="X90" s="116">
        <v>823</v>
      </c>
      <c r="Y90" s="116">
        <v>787</v>
      </c>
      <c r="Z90" s="116">
        <v>827</v>
      </c>
    </row>
    <row r="91" spans="1:30" ht="15" customHeight="1" x14ac:dyDescent="0.25">
      <c r="A91" s="51" t="s">
        <v>7</v>
      </c>
      <c r="B91" s="51"/>
      <c r="C91" s="61" t="str">
        <f t="shared" si="3"/>
        <v>$513.3 mil</v>
      </c>
      <c r="D91" s="100">
        <f t="shared" si="4"/>
        <v>5.0004382359189581E-2</v>
      </c>
      <c r="E91" s="101">
        <f t="shared" si="5"/>
        <v>5.0004382359189581E-2</v>
      </c>
      <c r="F91" s="100">
        <f t="shared" si="6"/>
        <v>0.20894808384704699</v>
      </c>
      <c r="G91" s="101">
        <f t="shared" si="7"/>
        <v>0.20894808384704699</v>
      </c>
      <c r="H91" s="61"/>
      <c r="I91" s="61"/>
      <c r="J91" s="61"/>
      <c r="K91" s="61" t="str">
        <f>'State data for spotlight'!J9</f>
        <v>$174.8 bil</v>
      </c>
      <c r="L91" s="100">
        <f>'State data for spotlight'!L9</f>
        <v>4.1540468779463158E-2</v>
      </c>
      <c r="M91" s="101">
        <f>'State data for spotlight'!L9</f>
        <v>4.1540468779463158E-2</v>
      </c>
      <c r="N91" s="100">
        <f>'State data for spotlight'!N9</f>
        <v>0.18082674757676354</v>
      </c>
      <c r="O91" s="101">
        <f>'State data for spotlight'!N9</f>
        <v>0.18082674757676354</v>
      </c>
      <c r="S91" s="122" t="s">
        <v>54</v>
      </c>
      <c r="T91" s="122"/>
      <c r="U91" s="116"/>
      <c r="V91" s="116">
        <v>3788</v>
      </c>
      <c r="W91" s="116">
        <v>3997</v>
      </c>
      <c r="X91" s="116">
        <v>4700</v>
      </c>
      <c r="Y91" s="116">
        <v>4262</v>
      </c>
      <c r="Z91" s="116">
        <v>4742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203</v>
      </c>
      <c r="S93" s="119" t="s">
        <v>57</v>
      </c>
      <c r="T93" s="119"/>
      <c r="U93" s="116"/>
      <c r="V93" s="116">
        <v>147</v>
      </c>
      <c r="W93" s="116">
        <v>157</v>
      </c>
      <c r="X93" s="116">
        <v>209</v>
      </c>
      <c r="Y93" s="116">
        <v>218</v>
      </c>
      <c r="Z93" s="116">
        <v>212</v>
      </c>
    </row>
    <row r="94" spans="1:30" ht="15" customHeight="1" x14ac:dyDescent="0.25">
      <c r="A94" s="60" t="s">
        <v>204</v>
      </c>
      <c r="S94" s="119" t="s">
        <v>58</v>
      </c>
      <c r="T94" s="119"/>
      <c r="U94" s="116"/>
      <c r="V94" s="116">
        <v>413</v>
      </c>
      <c r="W94" s="116">
        <v>456</v>
      </c>
      <c r="X94" s="116">
        <v>506</v>
      </c>
      <c r="Y94" s="116">
        <v>504</v>
      </c>
      <c r="Z94" s="116">
        <v>521</v>
      </c>
    </row>
    <row r="95" spans="1:30" ht="15" customHeight="1" x14ac:dyDescent="0.25">
      <c r="A95" s="138" t="s">
        <v>287</v>
      </c>
      <c r="S95" s="119" t="s">
        <v>197</v>
      </c>
      <c r="T95" s="119"/>
      <c r="U95" s="116"/>
      <c r="V95" s="116">
        <v>100</v>
      </c>
      <c r="W95" s="116">
        <v>91</v>
      </c>
      <c r="X95" s="116">
        <v>112</v>
      </c>
      <c r="Y95" s="116">
        <v>124</v>
      </c>
      <c r="Z95" s="116">
        <v>141</v>
      </c>
    </row>
    <row r="96" spans="1:30" ht="15" customHeight="1" x14ac:dyDescent="0.25">
      <c r="A96" s="19" t="s">
        <v>278</v>
      </c>
      <c r="S96" s="119" t="s">
        <v>198</v>
      </c>
      <c r="T96" s="119"/>
      <c r="U96" s="116"/>
      <c r="V96" s="116">
        <v>342</v>
      </c>
      <c r="W96" s="116">
        <v>375</v>
      </c>
      <c r="X96" s="116">
        <v>430</v>
      </c>
      <c r="Y96" s="116">
        <v>443</v>
      </c>
      <c r="Z96" s="116">
        <v>464</v>
      </c>
    </row>
    <row r="97" spans="1:32" ht="15" customHeight="1" x14ac:dyDescent="0.25">
      <c r="S97" s="119" t="s">
        <v>199</v>
      </c>
      <c r="T97" s="119"/>
      <c r="U97" s="116"/>
      <c r="V97" s="116">
        <v>506</v>
      </c>
      <c r="W97" s="116">
        <v>560</v>
      </c>
      <c r="X97" s="116">
        <v>651</v>
      </c>
      <c r="Y97" s="116">
        <v>596</v>
      </c>
      <c r="Z97" s="116">
        <v>614</v>
      </c>
    </row>
    <row r="98" spans="1:32" ht="15" customHeight="1" x14ac:dyDescent="0.25">
      <c r="S98" s="119" t="s">
        <v>200</v>
      </c>
      <c r="T98" s="119"/>
      <c r="U98" s="116"/>
      <c r="V98" s="116">
        <v>323</v>
      </c>
      <c r="W98" s="116">
        <v>330</v>
      </c>
      <c r="X98" s="116">
        <v>348</v>
      </c>
      <c r="Y98" s="116">
        <v>321</v>
      </c>
      <c r="Z98" s="116">
        <v>330</v>
      </c>
    </row>
    <row r="99" spans="1:32" ht="15" customHeight="1" x14ac:dyDescent="0.25">
      <c r="S99" s="119" t="s">
        <v>201</v>
      </c>
      <c r="T99" s="119"/>
      <c r="U99" s="116"/>
      <c r="V99" s="116">
        <v>73</v>
      </c>
      <c r="W99" s="116">
        <v>84</v>
      </c>
      <c r="X99" s="116">
        <v>112</v>
      </c>
      <c r="Y99" s="116">
        <v>114</v>
      </c>
      <c r="Z99" s="116">
        <v>121</v>
      </c>
    </row>
    <row r="100" spans="1:32" ht="15" customHeight="1" x14ac:dyDescent="0.25">
      <c r="S100" s="119" t="s">
        <v>59</v>
      </c>
      <c r="T100" s="119"/>
      <c r="U100" s="116"/>
      <c r="V100" s="116">
        <v>405</v>
      </c>
      <c r="W100" s="116">
        <v>411</v>
      </c>
      <c r="X100" s="116">
        <v>489</v>
      </c>
      <c r="Y100" s="116">
        <v>484</v>
      </c>
      <c r="Z100" s="116">
        <v>533</v>
      </c>
    </row>
    <row r="101" spans="1:32" x14ac:dyDescent="0.25">
      <c r="A101" s="20"/>
      <c r="S101" s="122" t="s">
        <v>54</v>
      </c>
      <c r="T101" s="122"/>
      <c r="U101" s="116"/>
      <c r="V101" s="116">
        <v>3019</v>
      </c>
      <c r="W101" s="116">
        <v>3201</v>
      </c>
      <c r="X101" s="116">
        <v>3840</v>
      </c>
      <c r="Y101" s="116">
        <v>3563</v>
      </c>
      <c r="Z101" s="116">
        <v>3957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205</v>
      </c>
      <c r="Z103" s="110" t="s">
        <v>282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6559</v>
      </c>
      <c r="W104" s="116">
        <v>7194</v>
      </c>
      <c r="X104" s="116">
        <v>8216</v>
      </c>
      <c r="Y104" s="116">
        <v>7975</v>
      </c>
      <c r="Z104" s="116">
        <v>8409</v>
      </c>
      <c r="AB104" s="113" t="str">
        <f>TEXT(Z104,"###,###")</f>
        <v>8,409</v>
      </c>
      <c r="AD104" s="134">
        <f>Z104/($Z$4)*100</f>
        <v>67.841871722468738</v>
      </c>
      <c r="AF104" s="113"/>
    </row>
    <row r="105" spans="1:32" x14ac:dyDescent="0.25">
      <c r="S105" s="119" t="s">
        <v>18</v>
      </c>
      <c r="T105" s="119"/>
      <c r="U105" s="116"/>
      <c r="V105" s="116">
        <v>1698</v>
      </c>
      <c r="W105" s="116">
        <v>1766</v>
      </c>
      <c r="X105" s="116">
        <v>1965</v>
      </c>
      <c r="Y105" s="116">
        <v>2006</v>
      </c>
      <c r="Z105" s="116">
        <v>1967</v>
      </c>
      <c r="AB105" s="113" t="str">
        <f>TEXT(Z105,"###,###")</f>
        <v>1,967</v>
      </c>
      <c r="AD105" s="134">
        <f>Z105/($Z$4)*100</f>
        <v>15.869302137958854</v>
      </c>
      <c r="AF105" s="113"/>
    </row>
    <row r="106" spans="1:32" x14ac:dyDescent="0.25">
      <c r="S106" s="122" t="s">
        <v>54</v>
      </c>
      <c r="T106" s="122"/>
      <c r="U106" s="124"/>
      <c r="V106" s="124">
        <v>8257</v>
      </c>
      <c r="W106" s="124">
        <v>8960</v>
      </c>
      <c r="X106" s="124">
        <v>10181</v>
      </c>
      <c r="Y106" s="124">
        <v>9981</v>
      </c>
      <c r="Z106" s="124">
        <v>10376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1388</v>
      </c>
      <c r="W108" s="116">
        <v>1778</v>
      </c>
      <c r="X108" s="116">
        <v>2357</v>
      </c>
      <c r="Y108" s="116">
        <v>1779</v>
      </c>
      <c r="Z108" s="116">
        <v>2105</v>
      </c>
      <c r="AB108" s="113" t="str">
        <f>TEXT(Z108,"###,###")</f>
        <v>2,105</v>
      </c>
      <c r="AD108" s="134">
        <f>Z108/($Z$4)*100</f>
        <v>16.982654296087134</v>
      </c>
      <c r="AF108" s="113"/>
    </row>
    <row r="109" spans="1:32" x14ac:dyDescent="0.25">
      <c r="S109" s="119" t="s">
        <v>21</v>
      </c>
      <c r="T109" s="119"/>
      <c r="U109" s="116"/>
      <c r="V109" s="116">
        <v>1423</v>
      </c>
      <c r="W109" s="116">
        <v>1601</v>
      </c>
      <c r="X109" s="116">
        <v>1738</v>
      </c>
      <c r="Y109" s="116">
        <v>1610</v>
      </c>
      <c r="Z109" s="116">
        <v>1663</v>
      </c>
      <c r="AB109" s="113" t="str">
        <f>TEXT(Z109,"###,###")</f>
        <v>1,663</v>
      </c>
      <c r="AD109" s="134">
        <f>Z109/($Z$4)*100</f>
        <v>13.416700282371924</v>
      </c>
      <c r="AF109" s="113"/>
    </row>
    <row r="110" spans="1:32" x14ac:dyDescent="0.25">
      <c r="S110" s="119" t="s">
        <v>22</v>
      </c>
      <c r="T110" s="119"/>
      <c r="U110" s="116"/>
      <c r="V110" s="116">
        <v>1444</v>
      </c>
      <c r="W110" s="116">
        <v>1434</v>
      </c>
      <c r="X110" s="116">
        <v>1551</v>
      </c>
      <c r="Y110" s="116">
        <v>1826</v>
      </c>
      <c r="Z110" s="116">
        <v>1696</v>
      </c>
      <c r="AB110" s="113" t="str">
        <f>TEXT(Z110,"###,###")</f>
        <v>1,696</v>
      </c>
      <c r="AD110" s="134">
        <f>Z110/($Z$4)*100</f>
        <v>13.682936668011294</v>
      </c>
      <c r="AF110" s="113"/>
    </row>
    <row r="111" spans="1:32" x14ac:dyDescent="0.25">
      <c r="S111" s="119" t="s">
        <v>23</v>
      </c>
      <c r="T111" s="119"/>
      <c r="U111" s="116"/>
      <c r="V111" s="116">
        <v>3999</v>
      </c>
      <c r="W111" s="116">
        <v>4147</v>
      </c>
      <c r="X111" s="116">
        <v>4529</v>
      </c>
      <c r="Y111" s="116">
        <v>4766</v>
      </c>
      <c r="Z111" s="116">
        <v>4882</v>
      </c>
      <c r="AB111" s="113" t="str">
        <f>TEXT(Z111,"###,###")</f>
        <v>4,882</v>
      </c>
      <c r="AD111" s="134">
        <f>Z111/($Z$4)*100</f>
        <v>39.38684953610327</v>
      </c>
      <c r="AF111" s="113"/>
    </row>
    <row r="112" spans="1:32" x14ac:dyDescent="0.25">
      <c r="S112" s="122" t="s">
        <v>54</v>
      </c>
      <c r="T112" s="122"/>
      <c r="U112" s="116"/>
      <c r="V112" s="116">
        <v>9746</v>
      </c>
      <c r="W112" s="116">
        <v>10487</v>
      </c>
      <c r="X112" s="116">
        <v>12418</v>
      </c>
      <c r="Y112" s="116">
        <v>11641</v>
      </c>
      <c r="Z112" s="116">
        <v>12390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39.549999999999997</v>
      </c>
      <c r="W118" s="135">
        <v>41.16</v>
      </c>
      <c r="X118" s="135">
        <v>42.76</v>
      </c>
      <c r="Y118" s="135">
        <v>41.48</v>
      </c>
      <c r="Z118" s="135">
        <v>42.59</v>
      </c>
      <c r="AB118" s="113" t="str">
        <f>TEXT(Z118,"##.0")</f>
        <v>42.6</v>
      </c>
    </row>
    <row r="120" spans="19:32" x14ac:dyDescent="0.25">
      <c r="S120" s="105" t="s">
        <v>102</v>
      </c>
      <c r="T120" s="116"/>
      <c r="U120" s="116"/>
      <c r="V120" s="116">
        <v>5078</v>
      </c>
      <c r="W120" s="116">
        <v>5185</v>
      </c>
      <c r="X120" s="116">
        <v>5672</v>
      </c>
      <c r="Y120" s="116">
        <v>5619</v>
      </c>
      <c r="Z120" s="116">
        <v>5933</v>
      </c>
      <c r="AB120" s="113" t="str">
        <f>TEXT(Z120,"###,###")</f>
        <v>5,933</v>
      </c>
    </row>
    <row r="121" spans="19:32" x14ac:dyDescent="0.25">
      <c r="S121" s="105" t="s">
        <v>103</v>
      </c>
      <c r="T121" s="116"/>
      <c r="U121" s="116"/>
      <c r="V121" s="116">
        <v>801</v>
      </c>
      <c r="W121" s="116">
        <v>940</v>
      </c>
      <c r="X121" s="116">
        <v>1488</v>
      </c>
      <c r="Y121" s="116">
        <v>993</v>
      </c>
      <c r="Z121" s="116">
        <v>1442</v>
      </c>
      <c r="AB121" s="113" t="str">
        <f>TEXT(Z121,"###,###")</f>
        <v>1,442</v>
      </c>
    </row>
    <row r="122" spans="19:32" x14ac:dyDescent="0.25">
      <c r="S122" s="105" t="s">
        <v>104</v>
      </c>
      <c r="T122" s="116"/>
      <c r="U122" s="116"/>
      <c r="V122" s="116">
        <v>926</v>
      </c>
      <c r="W122" s="116">
        <v>1073</v>
      </c>
      <c r="X122" s="116">
        <v>1372</v>
      </c>
      <c r="Y122" s="116">
        <v>1207</v>
      </c>
      <c r="Z122" s="116">
        <v>1317</v>
      </c>
      <c r="AB122" s="113" t="str">
        <f>TEXT(Z122,"###,###")</f>
        <v>1,317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6004</v>
      </c>
      <c r="W124" s="116">
        <v>6258</v>
      </c>
      <c r="X124" s="116">
        <v>7044</v>
      </c>
      <c r="Y124" s="116">
        <v>6826</v>
      </c>
      <c r="Z124" s="116">
        <v>7250</v>
      </c>
      <c r="AB124" s="113" t="str">
        <f>TEXT(Z124,"###,###")</f>
        <v>7,250</v>
      </c>
      <c r="AD124" s="131">
        <f>Z124/$Z$7*100</f>
        <v>83.400437133325667</v>
      </c>
    </row>
    <row r="125" spans="19:32" x14ac:dyDescent="0.25">
      <c r="S125" s="105" t="s">
        <v>106</v>
      </c>
      <c r="T125" s="116"/>
      <c r="U125" s="116"/>
      <c r="V125" s="116">
        <v>1727</v>
      </c>
      <c r="W125" s="116">
        <v>2013</v>
      </c>
      <c r="X125" s="116">
        <v>2860</v>
      </c>
      <c r="Y125" s="116">
        <v>2200</v>
      </c>
      <c r="Z125" s="116">
        <v>2759</v>
      </c>
      <c r="AB125" s="113" t="str">
        <f>TEXT(Z125,"###,###")</f>
        <v>2,759</v>
      </c>
      <c r="AD125" s="131">
        <f>Z125/$Z$7*100</f>
        <v>31.738180144944206</v>
      </c>
    </row>
    <row r="127" spans="19:32" x14ac:dyDescent="0.25">
      <c r="S127" s="105" t="s">
        <v>107</v>
      </c>
      <c r="T127" s="116"/>
      <c r="U127" s="116"/>
      <c r="V127" s="116">
        <v>3782</v>
      </c>
      <c r="W127" s="116">
        <v>3997</v>
      </c>
      <c r="X127" s="116">
        <v>4704</v>
      </c>
      <c r="Y127" s="116">
        <v>4260</v>
      </c>
      <c r="Z127" s="116">
        <v>4742</v>
      </c>
      <c r="AB127" s="113" t="str">
        <f>TEXT(Z127,"###,###")</f>
        <v>4,742</v>
      </c>
      <c r="AD127" s="131">
        <f>Z127/$Z$7*100</f>
        <v>54.549637639480039</v>
      </c>
    </row>
    <row r="128" spans="19:32" x14ac:dyDescent="0.25">
      <c r="S128" s="105" t="s">
        <v>108</v>
      </c>
      <c r="T128" s="116"/>
      <c r="U128" s="116"/>
      <c r="V128" s="116">
        <v>3024</v>
      </c>
      <c r="W128" s="116">
        <v>3201</v>
      </c>
      <c r="X128" s="116">
        <v>3837</v>
      </c>
      <c r="Y128" s="116">
        <v>3557</v>
      </c>
      <c r="Z128" s="116">
        <v>3958</v>
      </c>
      <c r="AB128" s="113" t="str">
        <f>TEXT(Z128,"###,###")</f>
        <v>3,958</v>
      </c>
      <c r="AD128" s="131">
        <f>Z128/$Z$7*100</f>
        <v>45.530886920510753</v>
      </c>
    </row>
    <row r="130" spans="19:20" x14ac:dyDescent="0.25">
      <c r="S130" s="105" t="s">
        <v>283</v>
      </c>
      <c r="T130" s="131">
        <v>68.250316346485675</v>
      </c>
    </row>
    <row r="131" spans="19:20" x14ac:dyDescent="0.25">
      <c r="S131" s="105" t="s">
        <v>284</v>
      </c>
      <c r="T131" s="131">
        <v>16.588059358104221</v>
      </c>
    </row>
    <row r="132" spans="19:20" x14ac:dyDescent="0.25">
      <c r="S132" s="105" t="s">
        <v>285</v>
      </c>
      <c r="T132" s="131">
        <v>15.150120786839985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9B5D41AF-DE10-4C8F-AE89-DA3B9D39114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7BEC9EAF-8F91-47AA-B6E2-413569A6791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5364C245-74F8-4ED8-8E88-3C7F4F6175D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9C204801-F675-4877-A088-2D69CFB1368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281F5F-6502-403B-94C0-287625E9154E}">
  <sheetPr codeName="Sheet103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150</v>
      </c>
      <c r="T1" s="103"/>
      <c r="U1" s="103"/>
      <c r="V1" s="103"/>
      <c r="W1" s="103"/>
      <c r="X1" s="103"/>
      <c r="Y1" s="104" t="s">
        <v>241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205</v>
      </c>
      <c r="Z2" s="107" t="s">
        <v>282</v>
      </c>
      <c r="AB2" s="143" t="str">
        <f>$Z$2</f>
        <v>2019-20</v>
      </c>
      <c r="AC2" s="143"/>
      <c r="AD2" s="143"/>
      <c r="AE2" s="143"/>
      <c r="AF2" s="143"/>
    </row>
    <row r="3" spans="1:32" ht="15" customHeight="1" x14ac:dyDescent="0.25">
      <c r="A3" s="64" t="s">
        <v>281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150</v>
      </c>
      <c r="Y3" s="109" t="s">
        <v>241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9.39 Lockyer Valley, Queensland,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30055</v>
      </c>
      <c r="W4" s="112">
        <v>31923</v>
      </c>
      <c r="X4" s="112">
        <v>33770</v>
      </c>
      <c r="Y4" s="112">
        <v>35335</v>
      </c>
      <c r="Z4" s="112">
        <v>35122</v>
      </c>
      <c r="AB4" s="113" t="str">
        <f>TEXT(Z4,"###,###")</f>
        <v>35,122</v>
      </c>
      <c r="AD4" s="114">
        <f>Z4/Y4-1</f>
        <v>-6.0280175463421903E-3</v>
      </c>
      <c r="AF4" s="114">
        <f>Z4/V4-1</f>
        <v>0.16859091665280324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16344</v>
      </c>
      <c r="W5" s="112">
        <v>17078</v>
      </c>
      <c r="X5" s="112">
        <v>18106</v>
      </c>
      <c r="Y5" s="112">
        <v>18625</v>
      </c>
      <c r="Z5" s="112">
        <v>18534</v>
      </c>
      <c r="AB5" s="113" t="str">
        <f>TEXT(Z5,"###,###")</f>
        <v>18,534</v>
      </c>
      <c r="AD5" s="114">
        <f t="shared" ref="AD5:AD9" si="0">Z5/Y5-1</f>
        <v>-4.8859060402685062E-3</v>
      </c>
      <c r="AF5" s="114">
        <f t="shared" ref="AF5:AF9" si="1">Z5/V5-1</f>
        <v>0.13399412628487517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13711</v>
      </c>
      <c r="W6" s="112">
        <v>14845</v>
      </c>
      <c r="X6" s="112">
        <v>15664</v>
      </c>
      <c r="Y6" s="112">
        <v>16716</v>
      </c>
      <c r="Z6" s="112">
        <v>16591</v>
      </c>
      <c r="AB6" s="113" t="str">
        <f>TEXT(Z6,"###,###")</f>
        <v>16,591</v>
      </c>
      <c r="AD6" s="114">
        <f t="shared" si="0"/>
        <v>-7.4778655180665066E-3</v>
      </c>
      <c r="AF6" s="114">
        <f t="shared" si="1"/>
        <v>0.21005032455692518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20500</v>
      </c>
      <c r="W7" s="112">
        <v>21541</v>
      </c>
      <c r="X7" s="112">
        <v>22807</v>
      </c>
      <c r="Y7" s="112">
        <v>23227</v>
      </c>
      <c r="Z7" s="112">
        <v>23409</v>
      </c>
      <c r="AB7" s="113" t="str">
        <f>TEXT(Z7,"###,###")</f>
        <v>23,409</v>
      </c>
      <c r="AD7" s="114">
        <f t="shared" si="0"/>
        <v>7.8357084427604917E-3</v>
      </c>
      <c r="AF7" s="114">
        <f t="shared" si="1"/>
        <v>0.14190243902439015</v>
      </c>
    </row>
    <row r="8" spans="1:32" ht="17.25" customHeight="1" x14ac:dyDescent="0.25">
      <c r="A8" s="68" t="s">
        <v>13</v>
      </c>
      <c r="B8" s="69"/>
      <c r="C8" s="31"/>
      <c r="D8" s="70" t="str">
        <f>AB4</f>
        <v>35,122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23,409</v>
      </c>
      <c r="P8" s="71"/>
      <c r="S8" s="111" t="s">
        <v>86</v>
      </c>
      <c r="T8" s="112"/>
      <c r="U8" s="112"/>
      <c r="V8" s="112">
        <v>37608.53</v>
      </c>
      <c r="W8" s="112">
        <v>38581</v>
      </c>
      <c r="X8" s="112">
        <v>40056.379999999997</v>
      </c>
      <c r="Y8" s="112">
        <v>39393.449999999997</v>
      </c>
      <c r="Z8" s="112">
        <v>38548.39</v>
      </c>
      <c r="AB8" s="113" t="str">
        <f>TEXT(Z8,"$###,###")</f>
        <v>$38,548</v>
      </c>
      <c r="AD8" s="114">
        <f t="shared" si="0"/>
        <v>-2.1451789574155056E-2</v>
      </c>
      <c r="AF8" s="114">
        <f t="shared" si="1"/>
        <v>2.4990607184061764E-2</v>
      </c>
    </row>
    <row r="9" spans="1:32" x14ac:dyDescent="0.25">
      <c r="A9" s="32" t="s">
        <v>15</v>
      </c>
      <c r="B9" s="75"/>
      <c r="C9" s="76"/>
      <c r="D9" s="77">
        <f>AD104</f>
        <v>76.25135242867718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52.573796403092828</v>
      </c>
      <c r="P9" s="78" t="s">
        <v>87</v>
      </c>
      <c r="S9" s="111" t="s">
        <v>7</v>
      </c>
      <c r="T9" s="112"/>
      <c r="U9" s="112"/>
      <c r="V9" s="112">
        <v>895216723</v>
      </c>
      <c r="W9" s="112">
        <v>963076441</v>
      </c>
      <c r="X9" s="112">
        <v>1036799264</v>
      </c>
      <c r="Y9" s="112">
        <v>1095646655</v>
      </c>
      <c r="Z9" s="112">
        <v>1123239696</v>
      </c>
      <c r="AB9" s="113" t="str">
        <f>TEXT(Z9/1000000,"$#,###.0")&amp;" mil"</f>
        <v>$1,123.2 mil</v>
      </c>
      <c r="AD9" s="114">
        <f t="shared" si="0"/>
        <v>2.5184251577895722E-2</v>
      </c>
      <c r="AF9" s="114">
        <f t="shared" si="1"/>
        <v>0.2547125932096781</v>
      </c>
    </row>
    <row r="10" spans="1:32" x14ac:dyDescent="0.25">
      <c r="A10" s="32" t="s">
        <v>18</v>
      </c>
      <c r="B10" s="75"/>
      <c r="C10" s="76"/>
      <c r="D10" s="77">
        <f>AD105</f>
        <v>14.742896190421959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47.447562903156907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84.58712461019266</v>
      </c>
      <c r="P11" s="78" t="s">
        <v>87</v>
      </c>
      <c r="S11" s="111" t="s">
        <v>30</v>
      </c>
      <c r="T11" s="116"/>
      <c r="U11" s="116"/>
      <c r="V11" s="116">
        <v>26613</v>
      </c>
      <c r="W11" s="116">
        <v>28475</v>
      </c>
      <c r="X11" s="116">
        <v>30192</v>
      </c>
      <c r="Y11" s="116">
        <v>31765</v>
      </c>
      <c r="Z11" s="116">
        <v>31512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7.9499337861506261</v>
      </c>
      <c r="P12" s="78" t="s">
        <v>87</v>
      </c>
      <c r="S12" s="111" t="s">
        <v>31</v>
      </c>
      <c r="T12" s="116"/>
      <c r="U12" s="116"/>
      <c r="V12" s="116">
        <v>3444</v>
      </c>
      <c r="W12" s="116">
        <v>3448</v>
      </c>
      <c r="X12" s="116">
        <v>3577</v>
      </c>
      <c r="Y12" s="116">
        <v>3571</v>
      </c>
      <c r="Z12" s="116">
        <v>3608</v>
      </c>
    </row>
    <row r="13" spans="1:32" ht="15" customHeight="1" x14ac:dyDescent="0.25">
      <c r="A13" s="32" t="s">
        <v>20</v>
      </c>
      <c r="B13" s="76"/>
      <c r="C13" s="76"/>
      <c r="D13" s="77">
        <f>AD108</f>
        <v>13.305050965206993</v>
      </c>
      <c r="E13" s="78" t="s">
        <v>87</v>
      </c>
      <c r="F13" s="26"/>
      <c r="G13" s="144" t="s">
        <v>286</v>
      </c>
      <c r="H13" s="145"/>
      <c r="I13" s="145"/>
      <c r="J13" s="145"/>
      <c r="K13" s="145"/>
      <c r="L13" s="145"/>
      <c r="M13" s="85"/>
      <c r="N13" s="76"/>
      <c r="O13" s="77">
        <f>T132</f>
        <v>7.475757187406554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12.932065372131426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40.6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27.108365127270655</v>
      </c>
      <c r="E15" s="78" t="s">
        <v>87</v>
      </c>
      <c r="F15" s="26"/>
      <c r="G15" s="35" t="s">
        <v>279</v>
      </c>
      <c r="H15" s="76"/>
      <c r="I15" s="76"/>
      <c r="J15" s="76"/>
      <c r="K15" s="86"/>
      <c r="L15" s="76"/>
      <c r="M15" s="76"/>
      <c r="N15" s="76"/>
      <c r="O15" s="77">
        <f>AB38</f>
        <v>19.275616110707727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3335</v>
      </c>
      <c r="Z15" s="116">
        <v>3879</v>
      </c>
      <c r="AB15" s="121">
        <f t="shared" ref="AB15:AB34" si="2">IF(Z15="np",0,Z15/$Z$34)</f>
        <v>0.11045303112275406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37.378281419053586</v>
      </c>
      <c r="E16" s="89" t="s">
        <v>87</v>
      </c>
      <c r="F16" s="26"/>
      <c r="G16" s="90" t="s">
        <v>280</v>
      </c>
      <c r="H16" s="37"/>
      <c r="I16" s="37"/>
      <c r="J16" s="37"/>
      <c r="K16" s="38"/>
      <c r="L16" s="37"/>
      <c r="M16" s="37"/>
      <c r="N16" s="37"/>
      <c r="O16" s="88">
        <f>AB37</f>
        <v>80.72438388929227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328</v>
      </c>
      <c r="Z16" s="116">
        <v>316</v>
      </c>
      <c r="AB16" s="121">
        <f t="shared" si="2"/>
        <v>8.9979783023434613E-3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2428</v>
      </c>
      <c r="Z17" s="116">
        <v>2434</v>
      </c>
      <c r="AB17" s="121">
        <f t="shared" si="2"/>
        <v>6.9307212619949321E-2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219</v>
      </c>
      <c r="Z18" s="116">
        <v>223</v>
      </c>
      <c r="AB18" s="121">
        <f t="shared" si="2"/>
        <v>6.3498391184259231E-3</v>
      </c>
    </row>
    <row r="19" spans="1:28" x14ac:dyDescent="0.25">
      <c r="A19" s="67" t="str">
        <f>$S$1&amp;" ("&amp;$V$2&amp;" to "&amp;$Z$2&amp;")"</f>
        <v>Lockyer Valley (2015-16 to 2019-20)</v>
      </c>
      <c r="B19" s="67"/>
      <c r="C19" s="67"/>
      <c r="D19" s="67"/>
      <c r="E19" s="67"/>
      <c r="F19" s="67"/>
      <c r="G19" s="67" t="str">
        <f>$S$1&amp;" ("&amp;$V$2&amp;" to "&amp;$Z$2&amp;")"</f>
        <v>Lockyer Valley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2208</v>
      </c>
      <c r="Z19" s="116">
        <v>2106</v>
      </c>
      <c r="AB19" s="121">
        <f t="shared" si="2"/>
        <v>5.996753893903585E-2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1356</v>
      </c>
      <c r="Z20" s="116">
        <v>1394</v>
      </c>
      <c r="AB20" s="121">
        <f t="shared" si="2"/>
        <v>3.9693613143882228E-2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2333</v>
      </c>
      <c r="Z21" s="116">
        <v>2309</v>
      </c>
      <c r="AB21" s="121">
        <f t="shared" si="2"/>
        <v>6.5747885759845096E-2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1846</v>
      </c>
      <c r="Z22" s="116">
        <v>1813</v>
      </c>
      <c r="AB22" s="121">
        <f t="shared" si="2"/>
        <v>5.1624476778951565E-2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1889</v>
      </c>
      <c r="Z23" s="116">
        <v>1922</v>
      </c>
      <c r="AB23" s="121">
        <f t="shared" si="2"/>
        <v>5.4728209800962442E-2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96</v>
      </c>
      <c r="Z24" s="116">
        <v>86</v>
      </c>
      <c r="AB24" s="121">
        <f t="shared" si="2"/>
        <v>2.4488168797517015E-3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811</v>
      </c>
      <c r="Z25" s="116">
        <v>873</v>
      </c>
      <c r="AB25" s="121">
        <f t="shared" si="2"/>
        <v>2.4858338790967851E-2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736</v>
      </c>
      <c r="Z26" s="116">
        <v>670</v>
      </c>
      <c r="AB26" s="121">
        <f t="shared" si="2"/>
        <v>1.9077991970158605E-2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1296</v>
      </c>
      <c r="Z27" s="116">
        <v>1281</v>
      </c>
      <c r="AB27" s="121">
        <f t="shared" si="2"/>
        <v>3.6475981662348014E-2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5812</v>
      </c>
      <c r="Z28" s="116">
        <v>5434</v>
      </c>
      <c r="AB28" s="121">
        <f t="shared" si="2"/>
        <v>0.15473105726245054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1666</v>
      </c>
      <c r="Z29" s="116">
        <v>1588</v>
      </c>
      <c r="AB29" s="121">
        <f t="shared" si="2"/>
        <v>4.5217688430763972E-2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2201</v>
      </c>
      <c r="Z30" s="116">
        <v>2241</v>
      </c>
      <c r="AB30" s="121">
        <f t="shared" si="2"/>
        <v>6.3811611947948405E-2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3086</v>
      </c>
      <c r="Z31" s="116">
        <v>2977</v>
      </c>
      <c r="AB31" s="121">
        <f t="shared" si="2"/>
        <v>8.4768928500242036E-2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335</v>
      </c>
      <c r="Z32" s="116">
        <v>341</v>
      </c>
      <c r="AB32" s="121">
        <f t="shared" si="2"/>
        <v>9.709843674364305E-3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1119</v>
      </c>
      <c r="Z33" s="116">
        <v>1106</v>
      </c>
      <c r="AB33" s="121">
        <f t="shared" si="2"/>
        <v>3.1492924058202115E-2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35332</v>
      </c>
      <c r="Z34" s="124">
        <v>35119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18900</v>
      </c>
      <c r="AB37" s="136">
        <f>Z37/Z40*100</f>
        <v>80.72438388929227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4513</v>
      </c>
      <c r="AB38" s="136">
        <f>Z38/Z40*100</f>
        <v>19.275616110707727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23413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27</v>
      </c>
      <c r="W44" s="116">
        <v>21</v>
      </c>
      <c r="X44" s="116">
        <v>25</v>
      </c>
      <c r="Y44" s="116">
        <v>20</v>
      </c>
      <c r="Z44" s="116">
        <v>17</v>
      </c>
    </row>
    <row r="45" spans="19:32" x14ac:dyDescent="0.25">
      <c r="S45" s="119" t="s">
        <v>38</v>
      </c>
      <c r="T45" s="119"/>
      <c r="U45" s="116"/>
      <c r="V45" s="116">
        <v>412</v>
      </c>
      <c r="W45" s="116">
        <v>433</v>
      </c>
      <c r="X45" s="116">
        <v>452</v>
      </c>
      <c r="Y45" s="116">
        <v>433</v>
      </c>
      <c r="Z45" s="116">
        <v>407</v>
      </c>
    </row>
    <row r="46" spans="19:32" x14ac:dyDescent="0.25">
      <c r="S46" s="119" t="s">
        <v>39</v>
      </c>
      <c r="T46" s="119"/>
      <c r="U46" s="116"/>
      <c r="V46" s="116">
        <v>1007</v>
      </c>
      <c r="W46" s="116">
        <v>1007</v>
      </c>
      <c r="X46" s="116">
        <v>1204</v>
      </c>
      <c r="Y46" s="116">
        <v>1176</v>
      </c>
      <c r="Z46" s="116">
        <v>1066</v>
      </c>
    </row>
    <row r="47" spans="19:32" x14ac:dyDescent="0.25">
      <c r="S47" s="119" t="s">
        <v>40</v>
      </c>
      <c r="T47" s="119"/>
      <c r="U47" s="116"/>
      <c r="V47" s="116">
        <v>1805</v>
      </c>
      <c r="W47" s="116">
        <v>1964</v>
      </c>
      <c r="X47" s="116">
        <v>2050</v>
      </c>
      <c r="Y47" s="116">
        <v>2180</v>
      </c>
      <c r="Z47" s="116">
        <v>2064</v>
      </c>
    </row>
    <row r="48" spans="19:32" x14ac:dyDescent="0.25">
      <c r="S48" s="119" t="s">
        <v>41</v>
      </c>
      <c r="T48" s="119"/>
      <c r="U48" s="116"/>
      <c r="V48" s="116">
        <v>2601</v>
      </c>
      <c r="W48" s="116">
        <v>2669</v>
      </c>
      <c r="X48" s="116">
        <v>2986</v>
      </c>
      <c r="Y48" s="116">
        <v>3046</v>
      </c>
      <c r="Z48" s="116">
        <v>3159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1753</v>
      </c>
      <c r="W49" s="116">
        <v>1783</v>
      </c>
      <c r="X49" s="116">
        <v>1742</v>
      </c>
      <c r="Y49" s="116">
        <v>1917</v>
      </c>
      <c r="Z49" s="116">
        <v>1993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Lockyer Valley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1268</v>
      </c>
      <c r="W50" s="116">
        <v>1431</v>
      </c>
      <c r="X50" s="116">
        <v>1594</v>
      </c>
      <c r="Y50" s="116">
        <v>1627</v>
      </c>
      <c r="Z50" s="116">
        <v>1664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1454</v>
      </c>
      <c r="W51" s="116">
        <v>1446</v>
      </c>
      <c r="X51" s="116">
        <v>1486</v>
      </c>
      <c r="Y51" s="116">
        <v>1481</v>
      </c>
      <c r="Z51" s="116">
        <v>1388</v>
      </c>
    </row>
    <row r="52" spans="1:26" ht="15" customHeight="1" x14ac:dyDescent="0.25">
      <c r="S52" s="119" t="s">
        <v>45</v>
      </c>
      <c r="T52" s="119"/>
      <c r="U52" s="116"/>
      <c r="V52" s="116">
        <v>1512</v>
      </c>
      <c r="W52" s="116">
        <v>1534</v>
      </c>
      <c r="X52" s="116">
        <v>1563</v>
      </c>
      <c r="Y52" s="116">
        <v>1611</v>
      </c>
      <c r="Z52" s="116">
        <v>1625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1391</v>
      </c>
      <c r="W53" s="116">
        <v>1454</v>
      </c>
      <c r="X53" s="116">
        <v>1497</v>
      </c>
      <c r="Y53" s="116">
        <v>1539</v>
      </c>
      <c r="Z53" s="116">
        <v>1529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1283</v>
      </c>
      <c r="W54" s="116">
        <v>1378</v>
      </c>
      <c r="X54" s="116">
        <v>1431</v>
      </c>
      <c r="Y54" s="116">
        <v>1482</v>
      </c>
      <c r="Z54" s="116">
        <v>1433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939</v>
      </c>
      <c r="W55" s="116">
        <v>1018</v>
      </c>
      <c r="X55" s="116">
        <v>1048</v>
      </c>
      <c r="Y55" s="116">
        <v>1102</v>
      </c>
      <c r="Z55" s="116">
        <v>1146</v>
      </c>
    </row>
    <row r="56" spans="1:26" ht="15" customHeight="1" x14ac:dyDescent="0.25">
      <c r="S56" s="119" t="s">
        <v>49</v>
      </c>
      <c r="T56" s="119"/>
      <c r="U56" s="116"/>
      <c r="V56" s="116">
        <v>512</v>
      </c>
      <c r="W56" s="116">
        <v>528</v>
      </c>
      <c r="X56" s="116">
        <v>560</v>
      </c>
      <c r="Y56" s="116">
        <v>560</v>
      </c>
      <c r="Z56" s="116">
        <v>574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227</v>
      </c>
      <c r="W57" s="116">
        <v>246</v>
      </c>
      <c r="X57" s="116">
        <v>271</v>
      </c>
      <c r="Y57" s="116">
        <v>272</v>
      </c>
      <c r="Z57" s="116">
        <v>271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91</v>
      </c>
      <c r="W58" s="116">
        <v>99</v>
      </c>
      <c r="X58" s="116">
        <v>113</v>
      </c>
      <c r="Y58" s="116">
        <v>118</v>
      </c>
      <c r="Z58" s="116">
        <v>136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46</v>
      </c>
      <c r="W59" s="116">
        <v>49</v>
      </c>
      <c r="X59" s="116">
        <v>57</v>
      </c>
      <c r="Y59" s="116">
        <v>50</v>
      </c>
      <c r="Z59" s="116">
        <v>60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15</v>
      </c>
      <c r="W60" s="116">
        <v>18</v>
      </c>
      <c r="X60" s="116">
        <v>17</v>
      </c>
      <c r="Y60" s="116">
        <v>12</v>
      </c>
      <c r="Z60" s="116">
        <v>15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16344</v>
      </c>
      <c r="W61" s="116">
        <v>17078</v>
      </c>
      <c r="X61" s="116">
        <v>18106</v>
      </c>
      <c r="Y61" s="116">
        <v>18619</v>
      </c>
      <c r="Z61" s="116">
        <v>18531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46</v>
      </c>
      <c r="W63" s="116">
        <v>27</v>
      </c>
      <c r="X63" s="116">
        <v>32</v>
      </c>
      <c r="Y63" s="116">
        <v>29</v>
      </c>
      <c r="Z63" s="116">
        <v>28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418</v>
      </c>
      <c r="W64" s="116">
        <v>423</v>
      </c>
      <c r="X64" s="116">
        <v>462</v>
      </c>
      <c r="Y64" s="116">
        <v>536</v>
      </c>
      <c r="Z64" s="116">
        <v>499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Lockyer Valley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996</v>
      </c>
      <c r="W65" s="116">
        <v>1027</v>
      </c>
      <c r="X65" s="116">
        <v>1078</v>
      </c>
      <c r="Y65" s="116">
        <v>1175</v>
      </c>
      <c r="Z65" s="116">
        <v>1063</v>
      </c>
    </row>
    <row r="66" spans="1:26" x14ac:dyDescent="0.25">
      <c r="S66" s="119" t="s">
        <v>40</v>
      </c>
      <c r="T66" s="119"/>
      <c r="U66" s="116"/>
      <c r="V66" s="116">
        <v>1510</v>
      </c>
      <c r="W66" s="116">
        <v>1721</v>
      </c>
      <c r="X66" s="116">
        <v>1894</v>
      </c>
      <c r="Y66" s="116">
        <v>1978</v>
      </c>
      <c r="Z66" s="116">
        <v>1786</v>
      </c>
    </row>
    <row r="67" spans="1:26" x14ac:dyDescent="0.25">
      <c r="S67" s="119" t="s">
        <v>41</v>
      </c>
      <c r="T67" s="119"/>
      <c r="U67" s="116"/>
      <c r="V67" s="116">
        <v>2091</v>
      </c>
      <c r="W67" s="116">
        <v>2503</v>
      </c>
      <c r="X67" s="116">
        <v>2709</v>
      </c>
      <c r="Y67" s="116">
        <v>2888</v>
      </c>
      <c r="Z67" s="116">
        <v>2878</v>
      </c>
    </row>
    <row r="68" spans="1:26" x14ac:dyDescent="0.25">
      <c r="S68" s="119" t="s">
        <v>42</v>
      </c>
      <c r="T68" s="119"/>
      <c r="U68" s="116"/>
      <c r="V68" s="116">
        <v>1406</v>
      </c>
      <c r="W68" s="116">
        <v>1451</v>
      </c>
      <c r="X68" s="116">
        <v>1403</v>
      </c>
      <c r="Y68" s="116">
        <v>1663</v>
      </c>
      <c r="Z68" s="116">
        <v>1718</v>
      </c>
    </row>
    <row r="69" spans="1:26" x14ac:dyDescent="0.25">
      <c r="S69" s="119" t="s">
        <v>43</v>
      </c>
      <c r="T69" s="119"/>
      <c r="U69" s="116"/>
      <c r="V69" s="116">
        <v>1081</v>
      </c>
      <c r="W69" s="116">
        <v>1201</v>
      </c>
      <c r="X69" s="116">
        <v>1254</v>
      </c>
      <c r="Y69" s="116">
        <v>1394</v>
      </c>
      <c r="Z69" s="116">
        <v>1448</v>
      </c>
    </row>
    <row r="70" spans="1:26" x14ac:dyDescent="0.25">
      <c r="S70" s="119" t="s">
        <v>44</v>
      </c>
      <c r="T70" s="119"/>
      <c r="U70" s="116"/>
      <c r="V70" s="116">
        <v>1183</v>
      </c>
      <c r="W70" s="116">
        <v>1210</v>
      </c>
      <c r="X70" s="116">
        <v>1238</v>
      </c>
      <c r="Y70" s="116">
        <v>1281</v>
      </c>
      <c r="Z70" s="116">
        <v>1290</v>
      </c>
    </row>
    <row r="71" spans="1:26" x14ac:dyDescent="0.25">
      <c r="S71" s="119" t="s">
        <v>45</v>
      </c>
      <c r="T71" s="119"/>
      <c r="U71" s="116"/>
      <c r="V71" s="116">
        <v>1340</v>
      </c>
      <c r="W71" s="116">
        <v>1389</v>
      </c>
      <c r="X71" s="116">
        <v>1441</v>
      </c>
      <c r="Y71" s="116">
        <v>1440</v>
      </c>
      <c r="Z71" s="116">
        <v>1405</v>
      </c>
    </row>
    <row r="72" spans="1:26" x14ac:dyDescent="0.25">
      <c r="S72" s="119" t="s">
        <v>46</v>
      </c>
      <c r="T72" s="119"/>
      <c r="U72" s="116"/>
      <c r="V72" s="116">
        <v>1321</v>
      </c>
      <c r="W72" s="116">
        <v>1393</v>
      </c>
      <c r="X72" s="116">
        <v>1461</v>
      </c>
      <c r="Y72" s="116">
        <v>1493</v>
      </c>
      <c r="Z72" s="116">
        <v>1495</v>
      </c>
    </row>
    <row r="73" spans="1:26" x14ac:dyDescent="0.25">
      <c r="S73" s="119" t="s">
        <v>47</v>
      </c>
      <c r="T73" s="119"/>
      <c r="U73" s="116"/>
      <c r="V73" s="116">
        <v>1059</v>
      </c>
      <c r="W73" s="116">
        <v>1165</v>
      </c>
      <c r="X73" s="116">
        <v>1262</v>
      </c>
      <c r="Y73" s="116">
        <v>1324</v>
      </c>
      <c r="Z73" s="116">
        <v>1344</v>
      </c>
    </row>
    <row r="74" spans="1:26" x14ac:dyDescent="0.25">
      <c r="S74" s="119" t="s">
        <v>48</v>
      </c>
      <c r="T74" s="119"/>
      <c r="U74" s="116"/>
      <c r="V74" s="116">
        <v>679</v>
      </c>
      <c r="W74" s="116">
        <v>727</v>
      </c>
      <c r="X74" s="116">
        <v>775</v>
      </c>
      <c r="Y74" s="116">
        <v>853</v>
      </c>
      <c r="Z74" s="116">
        <v>939</v>
      </c>
    </row>
    <row r="75" spans="1:26" x14ac:dyDescent="0.25">
      <c r="S75" s="119" t="s">
        <v>49</v>
      </c>
      <c r="T75" s="119"/>
      <c r="U75" s="116"/>
      <c r="V75" s="116">
        <v>347</v>
      </c>
      <c r="W75" s="116">
        <v>332</v>
      </c>
      <c r="X75" s="116">
        <v>361</v>
      </c>
      <c r="Y75" s="116">
        <v>374</v>
      </c>
      <c r="Z75" s="116">
        <v>390</v>
      </c>
    </row>
    <row r="76" spans="1:26" x14ac:dyDescent="0.25">
      <c r="S76" s="119" t="s">
        <v>50</v>
      </c>
      <c r="T76" s="119"/>
      <c r="U76" s="116"/>
      <c r="V76" s="116">
        <v>137</v>
      </c>
      <c r="W76" s="116">
        <v>160</v>
      </c>
      <c r="X76" s="116">
        <v>165</v>
      </c>
      <c r="Y76" s="116">
        <v>157</v>
      </c>
      <c r="Z76" s="116">
        <v>162</v>
      </c>
    </row>
    <row r="77" spans="1:26" x14ac:dyDescent="0.25">
      <c r="S77" s="119" t="s">
        <v>51</v>
      </c>
      <c r="T77" s="119"/>
      <c r="U77" s="116"/>
      <c r="V77" s="116">
        <v>61</v>
      </c>
      <c r="W77" s="116">
        <v>65</v>
      </c>
      <c r="X77" s="116">
        <v>82</v>
      </c>
      <c r="Y77" s="116">
        <v>80</v>
      </c>
      <c r="Z77" s="116">
        <v>87</v>
      </c>
    </row>
    <row r="78" spans="1:26" x14ac:dyDescent="0.25">
      <c r="S78" s="119" t="s">
        <v>52</v>
      </c>
      <c r="T78" s="119"/>
      <c r="U78" s="116"/>
      <c r="V78" s="116">
        <v>26</v>
      </c>
      <c r="W78" s="116">
        <v>30</v>
      </c>
      <c r="X78" s="116">
        <v>27</v>
      </c>
      <c r="Y78" s="116">
        <v>31</v>
      </c>
      <c r="Z78" s="116">
        <v>39</v>
      </c>
    </row>
    <row r="79" spans="1:26" x14ac:dyDescent="0.25">
      <c r="S79" s="119" t="s">
        <v>53</v>
      </c>
      <c r="T79" s="119"/>
      <c r="U79" s="116"/>
      <c r="V79" s="116">
        <v>20</v>
      </c>
      <c r="W79" s="116">
        <v>21</v>
      </c>
      <c r="X79" s="116">
        <v>26</v>
      </c>
      <c r="Y79" s="116">
        <v>21</v>
      </c>
      <c r="Z79" s="116">
        <v>16</v>
      </c>
    </row>
    <row r="80" spans="1:26" x14ac:dyDescent="0.25">
      <c r="S80" s="122" t="s">
        <v>54</v>
      </c>
      <c r="T80" s="122"/>
      <c r="U80" s="116"/>
      <c r="V80" s="116">
        <v>13711</v>
      </c>
      <c r="W80" s="116">
        <v>14845</v>
      </c>
      <c r="X80" s="116">
        <v>15664</v>
      </c>
      <c r="Y80" s="116">
        <v>16715</v>
      </c>
      <c r="Z80" s="116">
        <v>16588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6" t="str">
        <f>S1</f>
        <v>Lockyer Valley</v>
      </c>
      <c r="D83" s="146"/>
      <c r="E83" s="146"/>
      <c r="F83" s="146"/>
      <c r="G83" s="146"/>
      <c r="H83" s="49"/>
      <c r="I83" s="49"/>
      <c r="J83" s="147" t="str">
        <f>'State data for spotlight'!A1</f>
        <v>Queensland</v>
      </c>
      <c r="K83" s="147"/>
      <c r="L83" s="147"/>
      <c r="M83" s="147"/>
      <c r="N83" s="147"/>
      <c r="O83" s="147"/>
      <c r="S83" s="119" t="s">
        <v>57</v>
      </c>
      <c r="T83" s="119"/>
      <c r="U83" s="116"/>
      <c r="V83" s="116">
        <v>856</v>
      </c>
      <c r="W83" s="116">
        <v>985</v>
      </c>
      <c r="X83" s="116">
        <v>1045</v>
      </c>
      <c r="Y83" s="116">
        <v>1012</v>
      </c>
      <c r="Z83" s="116">
        <v>1039</v>
      </c>
      <c r="AD83" s="121"/>
    </row>
    <row r="84" spans="1:30" ht="15" customHeight="1" x14ac:dyDescent="0.25">
      <c r="A84" s="48"/>
      <c r="B84" s="48"/>
      <c r="C84" s="50"/>
      <c r="D84" s="141" t="s">
        <v>0</v>
      </c>
      <c r="E84" s="141"/>
      <c r="F84" s="141" t="s">
        <v>202</v>
      </c>
      <c r="G84" s="141"/>
      <c r="H84" s="50"/>
      <c r="I84" s="50"/>
      <c r="J84" s="50"/>
      <c r="K84" s="50"/>
      <c r="L84" s="141" t="s">
        <v>0</v>
      </c>
      <c r="M84" s="141"/>
      <c r="N84" s="141" t="s">
        <v>202</v>
      </c>
      <c r="O84" s="141"/>
      <c r="S84" s="119" t="s">
        <v>58</v>
      </c>
      <c r="T84" s="119"/>
      <c r="U84" s="116"/>
      <c r="V84" s="116">
        <v>646</v>
      </c>
      <c r="W84" s="116">
        <v>655</v>
      </c>
      <c r="X84" s="116">
        <v>678</v>
      </c>
      <c r="Y84" s="116">
        <v>701</v>
      </c>
      <c r="Z84" s="116">
        <v>713</v>
      </c>
    </row>
    <row r="85" spans="1:30" ht="15" customHeight="1" x14ac:dyDescent="0.25">
      <c r="A85" s="48"/>
      <c r="B85" s="48"/>
      <c r="C85" s="62" t="s">
        <v>1</v>
      </c>
      <c r="D85" s="141" t="s">
        <v>2</v>
      </c>
      <c r="E85" s="141"/>
      <c r="F85" s="141" t="str">
        <f>"since "&amp;$V$2</f>
        <v>since 2015-16</v>
      </c>
      <c r="G85" s="141"/>
      <c r="H85" s="50"/>
      <c r="I85" s="50"/>
      <c r="J85" s="50"/>
      <c r="K85" s="62" t="s">
        <v>1</v>
      </c>
      <c r="L85" s="141" t="s">
        <v>2</v>
      </c>
      <c r="M85" s="141"/>
      <c r="N85" s="141" t="str">
        <f>"since "&amp;$V$2</f>
        <v>since 2015-16</v>
      </c>
      <c r="O85" s="141"/>
      <c r="S85" s="119" t="s">
        <v>197</v>
      </c>
      <c r="T85" s="119"/>
      <c r="U85" s="116"/>
      <c r="V85" s="116">
        <v>1791</v>
      </c>
      <c r="W85" s="116">
        <v>1869</v>
      </c>
      <c r="X85" s="116">
        <v>1996</v>
      </c>
      <c r="Y85" s="116">
        <v>1980</v>
      </c>
      <c r="Z85" s="116">
        <v>2064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35,122</v>
      </c>
      <c r="D86" s="100">
        <f t="shared" ref="D86:D91" si="4">AD4</f>
        <v>-6.0280175463421903E-3</v>
      </c>
      <c r="E86" s="101">
        <f t="shared" ref="E86:E91" si="5">AD4</f>
        <v>-6.0280175463421903E-3</v>
      </c>
      <c r="F86" s="100">
        <f t="shared" ref="F86:F91" si="6">AF4</f>
        <v>0.16859091665280324</v>
      </c>
      <c r="G86" s="101">
        <f t="shared" ref="G86:G91" si="7">AF4</f>
        <v>0.16859091665280324</v>
      </c>
      <c r="H86" s="61"/>
      <c r="I86" s="61"/>
      <c r="J86" s="142" t="str">
        <f>'State data for spotlight'!J4</f>
        <v>4,043,913</v>
      </c>
      <c r="K86" s="142"/>
      <c r="L86" s="100">
        <f>'State data for spotlight'!L4</f>
        <v>-5.435055282670076E-3</v>
      </c>
      <c r="M86" s="101">
        <f>'State data for spotlight'!L4</f>
        <v>-5.435055282670076E-3</v>
      </c>
      <c r="N86" s="100">
        <f>'State data for spotlight'!N4</f>
        <v>7.968076645100175E-2</v>
      </c>
      <c r="O86" s="101">
        <f>'State data for spotlight'!N4</f>
        <v>7.968076645100175E-2</v>
      </c>
      <c r="S86" s="119" t="s">
        <v>198</v>
      </c>
      <c r="T86" s="119"/>
      <c r="U86" s="116"/>
      <c r="V86" s="116">
        <v>401</v>
      </c>
      <c r="W86" s="116">
        <v>454</v>
      </c>
      <c r="X86" s="116">
        <v>478</v>
      </c>
      <c r="Y86" s="116">
        <v>509</v>
      </c>
      <c r="Z86" s="116">
        <v>546</v>
      </c>
    </row>
    <row r="87" spans="1:30" ht="15" customHeight="1" x14ac:dyDescent="0.25">
      <c r="A87" s="102" t="s">
        <v>4</v>
      </c>
      <c r="B87" s="51"/>
      <c r="C87" s="61" t="str">
        <f t="shared" si="3"/>
        <v>18,534</v>
      </c>
      <c r="D87" s="100">
        <f t="shared" si="4"/>
        <v>-4.8859060402685062E-3</v>
      </c>
      <c r="E87" s="101">
        <f t="shared" si="5"/>
        <v>-4.8859060402685062E-3</v>
      </c>
      <c r="F87" s="100">
        <f t="shared" si="6"/>
        <v>0.13399412628487517</v>
      </c>
      <c r="G87" s="101">
        <f t="shared" si="7"/>
        <v>0.13399412628487517</v>
      </c>
      <c r="H87" s="61"/>
      <c r="I87" s="61"/>
      <c r="J87" s="142" t="str">
        <f>'State data for spotlight'!J5</f>
        <v>2,078,086</v>
      </c>
      <c r="K87" s="142"/>
      <c r="L87" s="100">
        <f>'State data for spotlight'!L5</f>
        <v>-9.7722570444783718E-3</v>
      </c>
      <c r="M87" s="101">
        <f>'State data for spotlight'!L5</f>
        <v>-9.7722570444783718E-3</v>
      </c>
      <c r="N87" s="100">
        <f>'State data for spotlight'!N5</f>
        <v>6.0267974446456485E-2</v>
      </c>
      <c r="O87" s="101">
        <f>'State data for spotlight'!N5</f>
        <v>6.0267974446456485E-2</v>
      </c>
      <c r="S87" s="119" t="s">
        <v>199</v>
      </c>
      <c r="T87" s="119"/>
      <c r="U87" s="116"/>
      <c r="V87" s="116">
        <v>283</v>
      </c>
      <c r="W87" s="116">
        <v>309</v>
      </c>
      <c r="X87" s="116">
        <v>320</v>
      </c>
      <c r="Y87" s="116">
        <v>351</v>
      </c>
      <c r="Z87" s="116">
        <v>344</v>
      </c>
    </row>
    <row r="88" spans="1:30" ht="15" customHeight="1" x14ac:dyDescent="0.25">
      <c r="A88" s="102" t="s">
        <v>5</v>
      </c>
      <c r="B88" s="51"/>
      <c r="C88" s="61" t="str">
        <f t="shared" si="3"/>
        <v>16,591</v>
      </c>
      <c r="D88" s="100">
        <f t="shared" si="4"/>
        <v>-7.4778655180665066E-3</v>
      </c>
      <c r="E88" s="101">
        <f t="shared" si="5"/>
        <v>-7.4778655180665066E-3</v>
      </c>
      <c r="F88" s="100">
        <f t="shared" si="6"/>
        <v>0.21005032455692518</v>
      </c>
      <c r="G88" s="101">
        <f t="shared" si="7"/>
        <v>0.21005032455692518</v>
      </c>
      <c r="H88" s="61"/>
      <c r="I88" s="61"/>
      <c r="J88" s="142" t="str">
        <f>'State data for spotlight'!J6</f>
        <v>1,965,825</v>
      </c>
      <c r="K88" s="142"/>
      <c r="L88" s="100">
        <f>'State data for spotlight'!L6</f>
        <v>-8.0765919120229235E-4</v>
      </c>
      <c r="M88" s="101">
        <f>'State data for spotlight'!L6</f>
        <v>-8.0765919120229235E-4</v>
      </c>
      <c r="N88" s="100">
        <f>'State data for spotlight'!N6</f>
        <v>0.10099473592536312</v>
      </c>
      <c r="O88" s="101">
        <f>'State data for spotlight'!N6</f>
        <v>0.10099473592536312</v>
      </c>
      <c r="S88" s="119" t="s">
        <v>200</v>
      </c>
      <c r="T88" s="119"/>
      <c r="U88" s="116"/>
      <c r="V88" s="116">
        <v>435</v>
      </c>
      <c r="W88" s="116">
        <v>414</v>
      </c>
      <c r="X88" s="116">
        <v>425</v>
      </c>
      <c r="Y88" s="116">
        <v>455</v>
      </c>
      <c r="Z88" s="116">
        <v>445</v>
      </c>
    </row>
    <row r="89" spans="1:30" ht="15" customHeight="1" x14ac:dyDescent="0.25">
      <c r="A89" s="51" t="s">
        <v>6</v>
      </c>
      <c r="B89" s="51"/>
      <c r="C89" s="61" t="str">
        <f t="shared" si="3"/>
        <v>23,409</v>
      </c>
      <c r="D89" s="100">
        <f t="shared" si="4"/>
        <v>7.8357084427604917E-3</v>
      </c>
      <c r="E89" s="101">
        <f t="shared" si="5"/>
        <v>7.8357084427604917E-3</v>
      </c>
      <c r="F89" s="100">
        <f t="shared" si="6"/>
        <v>0.14190243902439015</v>
      </c>
      <c r="G89" s="101">
        <f t="shared" si="7"/>
        <v>0.14190243902439015</v>
      </c>
      <c r="H89" s="61"/>
      <c r="I89" s="61"/>
      <c r="J89" s="142" t="str">
        <f>'State data for spotlight'!J7</f>
        <v>2,876,116</v>
      </c>
      <c r="K89" s="142"/>
      <c r="L89" s="100">
        <f>'State data for spotlight'!L7</f>
        <v>1.3469152455414024E-2</v>
      </c>
      <c r="M89" s="101">
        <f>'State data for spotlight'!L7</f>
        <v>1.3469152455414024E-2</v>
      </c>
      <c r="N89" s="100">
        <f>'State data for spotlight'!N7</f>
        <v>8.3508134271230716E-2</v>
      </c>
      <c r="O89" s="101">
        <f>'State data for spotlight'!N7</f>
        <v>8.3508134271230716E-2</v>
      </c>
      <c r="S89" s="119" t="s">
        <v>201</v>
      </c>
      <c r="T89" s="119"/>
      <c r="U89" s="116"/>
      <c r="V89" s="116">
        <v>1574</v>
      </c>
      <c r="W89" s="116">
        <v>1656</v>
      </c>
      <c r="X89" s="116">
        <v>1737</v>
      </c>
      <c r="Y89" s="116">
        <v>1816</v>
      </c>
      <c r="Z89" s="116">
        <v>1804</v>
      </c>
    </row>
    <row r="90" spans="1:30" ht="15" customHeight="1" x14ac:dyDescent="0.25">
      <c r="A90" s="51" t="s">
        <v>100</v>
      </c>
      <c r="B90" s="51"/>
      <c r="C90" s="61" t="str">
        <f t="shared" si="3"/>
        <v>$38,548</v>
      </c>
      <c r="D90" s="100">
        <f t="shared" si="4"/>
        <v>-2.1451789574155056E-2</v>
      </c>
      <c r="E90" s="101">
        <f t="shared" si="5"/>
        <v>-2.1451789574155056E-2</v>
      </c>
      <c r="F90" s="100">
        <f t="shared" si="6"/>
        <v>2.4990607184061764E-2</v>
      </c>
      <c r="G90" s="101">
        <f t="shared" si="7"/>
        <v>2.4990607184061764E-2</v>
      </c>
      <c r="H90" s="61"/>
      <c r="I90" s="61"/>
      <c r="J90" s="61"/>
      <c r="K90" s="61" t="str">
        <f>'State data for spotlight'!J8</f>
        <v>$45,226</v>
      </c>
      <c r="L90" s="100">
        <f>'State data for spotlight'!L8</f>
        <v>1.6409018426646327E-3</v>
      </c>
      <c r="M90" s="101">
        <f>'State data for spotlight'!L8</f>
        <v>1.6409018426646327E-3</v>
      </c>
      <c r="N90" s="100">
        <f>'State data for spotlight'!N8</f>
        <v>6.7653739613496189E-2</v>
      </c>
      <c r="O90" s="101">
        <f>'State data for spotlight'!N8</f>
        <v>6.7653739613496189E-2</v>
      </c>
      <c r="S90" s="119" t="s">
        <v>59</v>
      </c>
      <c r="T90" s="119"/>
      <c r="U90" s="116"/>
      <c r="V90" s="116">
        <v>2424</v>
      </c>
      <c r="W90" s="116">
        <v>2420</v>
      </c>
      <c r="X90" s="116">
        <v>2590</v>
      </c>
      <c r="Y90" s="116">
        <v>2714</v>
      </c>
      <c r="Z90" s="116">
        <v>2667</v>
      </c>
    </row>
    <row r="91" spans="1:30" ht="15" customHeight="1" x14ac:dyDescent="0.25">
      <c r="A91" s="51" t="s">
        <v>7</v>
      </c>
      <c r="B91" s="51"/>
      <c r="C91" s="61" t="str">
        <f t="shared" si="3"/>
        <v>$1,123.2 mil</v>
      </c>
      <c r="D91" s="100">
        <f t="shared" si="4"/>
        <v>2.5184251577895722E-2</v>
      </c>
      <c r="E91" s="101">
        <f t="shared" si="5"/>
        <v>2.5184251577895722E-2</v>
      </c>
      <c r="F91" s="100">
        <f t="shared" si="6"/>
        <v>0.2547125932096781</v>
      </c>
      <c r="G91" s="101">
        <f t="shared" si="7"/>
        <v>0.2547125932096781</v>
      </c>
      <c r="H91" s="61"/>
      <c r="I91" s="61"/>
      <c r="J91" s="61"/>
      <c r="K91" s="61" t="str">
        <f>'State data for spotlight'!J9</f>
        <v>$174.8 bil</v>
      </c>
      <c r="L91" s="100">
        <f>'State data for spotlight'!L9</f>
        <v>4.1540468779463158E-2</v>
      </c>
      <c r="M91" s="101">
        <f>'State data for spotlight'!L9</f>
        <v>4.1540468779463158E-2</v>
      </c>
      <c r="N91" s="100">
        <f>'State data for spotlight'!N9</f>
        <v>0.18082674757676354</v>
      </c>
      <c r="O91" s="101">
        <f>'State data for spotlight'!N9</f>
        <v>0.18082674757676354</v>
      </c>
      <c r="S91" s="122" t="s">
        <v>54</v>
      </c>
      <c r="T91" s="122"/>
      <c r="U91" s="116"/>
      <c r="V91" s="116">
        <v>11020</v>
      </c>
      <c r="W91" s="116">
        <v>11414</v>
      </c>
      <c r="X91" s="116">
        <v>12068</v>
      </c>
      <c r="Y91" s="116">
        <v>12175</v>
      </c>
      <c r="Z91" s="116">
        <v>12305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203</v>
      </c>
      <c r="S93" s="119" t="s">
        <v>57</v>
      </c>
      <c r="T93" s="119"/>
      <c r="U93" s="116"/>
      <c r="V93" s="116">
        <v>525</v>
      </c>
      <c r="W93" s="116">
        <v>659</v>
      </c>
      <c r="X93" s="116">
        <v>714</v>
      </c>
      <c r="Y93" s="116">
        <v>682</v>
      </c>
      <c r="Z93" s="116">
        <v>689</v>
      </c>
    </row>
    <row r="94" spans="1:30" ht="15" customHeight="1" x14ac:dyDescent="0.25">
      <c r="A94" s="60" t="s">
        <v>204</v>
      </c>
      <c r="S94" s="119" t="s">
        <v>58</v>
      </c>
      <c r="T94" s="119"/>
      <c r="U94" s="116"/>
      <c r="V94" s="116">
        <v>1171</v>
      </c>
      <c r="W94" s="116">
        <v>1222</v>
      </c>
      <c r="X94" s="116">
        <v>1329</v>
      </c>
      <c r="Y94" s="116">
        <v>1385</v>
      </c>
      <c r="Z94" s="116">
        <v>1430</v>
      </c>
    </row>
    <row r="95" spans="1:30" ht="15" customHeight="1" x14ac:dyDescent="0.25">
      <c r="A95" s="138" t="s">
        <v>287</v>
      </c>
      <c r="S95" s="119" t="s">
        <v>197</v>
      </c>
      <c r="T95" s="119"/>
      <c r="U95" s="116"/>
      <c r="V95" s="116">
        <v>362</v>
      </c>
      <c r="W95" s="116">
        <v>380</v>
      </c>
      <c r="X95" s="116">
        <v>402</v>
      </c>
      <c r="Y95" s="116">
        <v>437</v>
      </c>
      <c r="Z95" s="116">
        <v>441</v>
      </c>
    </row>
    <row r="96" spans="1:30" ht="15" customHeight="1" x14ac:dyDescent="0.25">
      <c r="A96" s="19" t="s">
        <v>278</v>
      </c>
      <c r="S96" s="119" t="s">
        <v>198</v>
      </c>
      <c r="T96" s="119"/>
      <c r="U96" s="116"/>
      <c r="V96" s="116">
        <v>1291</v>
      </c>
      <c r="W96" s="116">
        <v>1430</v>
      </c>
      <c r="X96" s="116">
        <v>1508</v>
      </c>
      <c r="Y96" s="116">
        <v>1622</v>
      </c>
      <c r="Z96" s="116">
        <v>1620</v>
      </c>
    </row>
    <row r="97" spans="1:32" ht="15" customHeight="1" x14ac:dyDescent="0.25">
      <c r="S97" s="119" t="s">
        <v>199</v>
      </c>
      <c r="T97" s="119"/>
      <c r="U97" s="116"/>
      <c r="V97" s="116">
        <v>1439</v>
      </c>
      <c r="W97" s="116">
        <v>1590</v>
      </c>
      <c r="X97" s="116">
        <v>1660</v>
      </c>
      <c r="Y97" s="116">
        <v>1699</v>
      </c>
      <c r="Z97" s="116">
        <v>1731</v>
      </c>
    </row>
    <row r="98" spans="1:32" ht="15" customHeight="1" x14ac:dyDescent="0.25">
      <c r="S98" s="119" t="s">
        <v>200</v>
      </c>
      <c r="T98" s="119"/>
      <c r="U98" s="116"/>
      <c r="V98" s="116">
        <v>843</v>
      </c>
      <c r="W98" s="116">
        <v>899</v>
      </c>
      <c r="X98" s="116">
        <v>926</v>
      </c>
      <c r="Y98" s="116">
        <v>920</v>
      </c>
      <c r="Z98" s="116">
        <v>968</v>
      </c>
    </row>
    <row r="99" spans="1:32" ht="15" customHeight="1" x14ac:dyDescent="0.25">
      <c r="S99" s="119" t="s">
        <v>201</v>
      </c>
      <c r="T99" s="119"/>
      <c r="U99" s="116"/>
      <c r="V99" s="116">
        <v>111</v>
      </c>
      <c r="W99" s="116">
        <v>129</v>
      </c>
      <c r="X99" s="116">
        <v>158</v>
      </c>
      <c r="Y99" s="116">
        <v>154</v>
      </c>
      <c r="Z99" s="116">
        <v>182</v>
      </c>
    </row>
    <row r="100" spans="1:32" ht="15" customHeight="1" x14ac:dyDescent="0.25">
      <c r="S100" s="119" t="s">
        <v>59</v>
      </c>
      <c r="T100" s="119"/>
      <c r="U100" s="116"/>
      <c r="V100" s="116">
        <v>1645</v>
      </c>
      <c r="W100" s="116">
        <v>1706</v>
      </c>
      <c r="X100" s="116">
        <v>1857</v>
      </c>
      <c r="Y100" s="116">
        <v>2022</v>
      </c>
      <c r="Z100" s="116">
        <v>1950</v>
      </c>
    </row>
    <row r="101" spans="1:32" x14ac:dyDescent="0.25">
      <c r="A101" s="20"/>
      <c r="S101" s="122" t="s">
        <v>54</v>
      </c>
      <c r="T101" s="122"/>
      <c r="U101" s="116"/>
      <c r="V101" s="116">
        <v>9479</v>
      </c>
      <c r="W101" s="116">
        <v>10127</v>
      </c>
      <c r="X101" s="116">
        <v>10739</v>
      </c>
      <c r="Y101" s="116">
        <v>11052</v>
      </c>
      <c r="Z101" s="116">
        <v>11105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205</v>
      </c>
      <c r="Z103" s="110" t="s">
        <v>282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21956</v>
      </c>
      <c r="W104" s="116">
        <v>24184</v>
      </c>
      <c r="X104" s="116">
        <v>25131</v>
      </c>
      <c r="Y104" s="116">
        <v>26796</v>
      </c>
      <c r="Z104" s="116">
        <v>26781</v>
      </c>
      <c r="AB104" s="113" t="str">
        <f>TEXT(Z104,"###,###")</f>
        <v>26,781</v>
      </c>
      <c r="AD104" s="134">
        <f>Z104/($Z$4)*100</f>
        <v>76.25135242867718</v>
      </c>
      <c r="AF104" s="113"/>
    </row>
    <row r="105" spans="1:32" x14ac:dyDescent="0.25">
      <c r="S105" s="119" t="s">
        <v>18</v>
      </c>
      <c r="T105" s="119"/>
      <c r="U105" s="116"/>
      <c r="V105" s="116">
        <v>4836</v>
      </c>
      <c r="W105" s="116">
        <v>4821</v>
      </c>
      <c r="X105" s="116">
        <v>5055</v>
      </c>
      <c r="Y105" s="116">
        <v>5252</v>
      </c>
      <c r="Z105" s="116">
        <v>5178</v>
      </c>
      <c r="AB105" s="113" t="str">
        <f>TEXT(Z105,"###,###")</f>
        <v>5,178</v>
      </c>
      <c r="AD105" s="134">
        <f>Z105/($Z$4)*100</f>
        <v>14.742896190421959</v>
      </c>
      <c r="AF105" s="113"/>
    </row>
    <row r="106" spans="1:32" x14ac:dyDescent="0.25">
      <c r="S106" s="122" t="s">
        <v>54</v>
      </c>
      <c r="T106" s="122"/>
      <c r="U106" s="124"/>
      <c r="V106" s="124">
        <v>26792</v>
      </c>
      <c r="W106" s="124">
        <v>29005</v>
      </c>
      <c r="X106" s="124">
        <v>30186</v>
      </c>
      <c r="Y106" s="124">
        <v>32048</v>
      </c>
      <c r="Z106" s="124">
        <v>31959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4375</v>
      </c>
      <c r="W108" s="116">
        <v>4736</v>
      </c>
      <c r="X108" s="116">
        <v>5275</v>
      </c>
      <c r="Y108" s="116">
        <v>5378</v>
      </c>
      <c r="Z108" s="116">
        <v>4673</v>
      </c>
      <c r="AB108" s="113" t="str">
        <f>TEXT(Z108,"###,###")</f>
        <v>4,673</v>
      </c>
      <c r="AD108" s="134">
        <f>Z108/($Z$4)*100</f>
        <v>13.305050965206993</v>
      </c>
      <c r="AF108" s="113"/>
    </row>
    <row r="109" spans="1:32" x14ac:dyDescent="0.25">
      <c r="S109" s="119" t="s">
        <v>21</v>
      </c>
      <c r="T109" s="119"/>
      <c r="U109" s="116"/>
      <c r="V109" s="116">
        <v>4491</v>
      </c>
      <c r="W109" s="116">
        <v>4827</v>
      </c>
      <c r="X109" s="116">
        <v>4435</v>
      </c>
      <c r="Y109" s="116">
        <v>4578</v>
      </c>
      <c r="Z109" s="116">
        <v>4542</v>
      </c>
      <c r="AB109" s="113" t="str">
        <f>TEXT(Z109,"###,###")</f>
        <v>4,542</v>
      </c>
      <c r="AD109" s="134">
        <f>Z109/($Z$4)*100</f>
        <v>12.932065372131426</v>
      </c>
      <c r="AF109" s="113"/>
    </row>
    <row r="110" spans="1:32" x14ac:dyDescent="0.25">
      <c r="S110" s="119" t="s">
        <v>22</v>
      </c>
      <c r="T110" s="119"/>
      <c r="U110" s="116"/>
      <c r="V110" s="116">
        <v>7970</v>
      </c>
      <c r="W110" s="116">
        <v>8326</v>
      </c>
      <c r="X110" s="116">
        <v>8951</v>
      </c>
      <c r="Y110" s="116">
        <v>9325</v>
      </c>
      <c r="Z110" s="116">
        <v>9521</v>
      </c>
      <c r="AB110" s="113" t="str">
        <f>TEXT(Z110,"###,###")</f>
        <v>9,521</v>
      </c>
      <c r="AD110" s="134">
        <f>Z110/($Z$4)*100</f>
        <v>27.108365127270655</v>
      </c>
      <c r="AF110" s="113"/>
    </row>
    <row r="111" spans="1:32" x14ac:dyDescent="0.25">
      <c r="S111" s="119" t="s">
        <v>23</v>
      </c>
      <c r="T111" s="119"/>
      <c r="U111" s="116"/>
      <c r="V111" s="116">
        <v>9962</v>
      </c>
      <c r="W111" s="116">
        <v>11116</v>
      </c>
      <c r="X111" s="116">
        <v>11530</v>
      </c>
      <c r="Y111" s="116">
        <v>12770</v>
      </c>
      <c r="Z111" s="116">
        <v>13128</v>
      </c>
      <c r="AB111" s="113" t="str">
        <f>TEXT(Z111,"###,###")</f>
        <v>13,128</v>
      </c>
      <c r="AD111" s="134">
        <f>Z111/($Z$4)*100</f>
        <v>37.378281419053586</v>
      </c>
      <c r="AF111" s="113"/>
    </row>
    <row r="112" spans="1:32" x14ac:dyDescent="0.25">
      <c r="S112" s="122" t="s">
        <v>54</v>
      </c>
      <c r="T112" s="122"/>
      <c r="U112" s="116"/>
      <c r="V112" s="116">
        <v>30055</v>
      </c>
      <c r="W112" s="116">
        <v>31923</v>
      </c>
      <c r="X112" s="116">
        <v>33770</v>
      </c>
      <c r="Y112" s="116">
        <v>35335</v>
      </c>
      <c r="Z112" s="116">
        <v>35123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37.35</v>
      </c>
      <c r="W118" s="135">
        <v>40.380000000000003</v>
      </c>
      <c r="X118" s="135">
        <v>40.24</v>
      </c>
      <c r="Y118" s="135">
        <v>40.26</v>
      </c>
      <c r="Z118" s="135">
        <v>40.590000000000003</v>
      </c>
      <c r="AB118" s="113" t="str">
        <f>TEXT(Z118,"##.0")</f>
        <v>40.6</v>
      </c>
    </row>
    <row r="120" spans="19:32" x14ac:dyDescent="0.25">
      <c r="S120" s="105" t="s">
        <v>102</v>
      </c>
      <c r="T120" s="116"/>
      <c r="U120" s="116"/>
      <c r="V120" s="116">
        <v>17058</v>
      </c>
      <c r="W120" s="116">
        <v>18093</v>
      </c>
      <c r="X120" s="116">
        <v>19229</v>
      </c>
      <c r="Y120" s="116">
        <v>19653</v>
      </c>
      <c r="Z120" s="116">
        <v>19801</v>
      </c>
      <c r="AB120" s="113" t="str">
        <f>TEXT(Z120,"###,###")</f>
        <v>19,801</v>
      </c>
    </row>
    <row r="121" spans="19:32" x14ac:dyDescent="0.25">
      <c r="S121" s="105" t="s">
        <v>103</v>
      </c>
      <c r="T121" s="116"/>
      <c r="U121" s="116"/>
      <c r="V121" s="116">
        <v>1794</v>
      </c>
      <c r="W121" s="116">
        <v>1818</v>
      </c>
      <c r="X121" s="116">
        <v>1861</v>
      </c>
      <c r="Y121" s="116">
        <v>1793</v>
      </c>
      <c r="Z121" s="116">
        <v>1861</v>
      </c>
      <c r="AB121" s="113" t="str">
        <f>TEXT(Z121,"###,###")</f>
        <v>1,861</v>
      </c>
    </row>
    <row r="122" spans="19:32" x14ac:dyDescent="0.25">
      <c r="S122" s="105" t="s">
        <v>104</v>
      </c>
      <c r="T122" s="116"/>
      <c r="U122" s="116"/>
      <c r="V122" s="116">
        <v>1644</v>
      </c>
      <c r="W122" s="116">
        <v>1630</v>
      </c>
      <c r="X122" s="116">
        <v>1714</v>
      </c>
      <c r="Y122" s="116">
        <v>1781</v>
      </c>
      <c r="Z122" s="116">
        <v>1750</v>
      </c>
      <c r="AB122" s="113" t="str">
        <f>TEXT(Z122,"###,###")</f>
        <v>1,750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18702</v>
      </c>
      <c r="W124" s="116">
        <v>19723</v>
      </c>
      <c r="X124" s="116">
        <v>20943</v>
      </c>
      <c r="Y124" s="116">
        <v>21434</v>
      </c>
      <c r="Z124" s="116">
        <v>21551</v>
      </c>
      <c r="AB124" s="113" t="str">
        <f>TEXT(Z124,"###,###")</f>
        <v>21,551</v>
      </c>
      <c r="AD124" s="131">
        <f>Z124/$Z$7*100</f>
        <v>92.062881797599218</v>
      </c>
    </row>
    <row r="125" spans="19:32" x14ac:dyDescent="0.25">
      <c r="S125" s="105" t="s">
        <v>106</v>
      </c>
      <c r="T125" s="116"/>
      <c r="U125" s="116"/>
      <c r="V125" s="116">
        <v>3438</v>
      </c>
      <c r="W125" s="116">
        <v>3448</v>
      </c>
      <c r="X125" s="116">
        <v>3575</v>
      </c>
      <c r="Y125" s="116">
        <v>3574</v>
      </c>
      <c r="Z125" s="116">
        <v>3611</v>
      </c>
      <c r="AB125" s="113" t="str">
        <f>TEXT(Z125,"###,###")</f>
        <v>3,611</v>
      </c>
      <c r="AD125" s="131">
        <f>Z125/$Z$7*100</f>
        <v>15.425690973557179</v>
      </c>
    </row>
    <row r="127" spans="19:32" x14ac:dyDescent="0.25">
      <c r="S127" s="105" t="s">
        <v>107</v>
      </c>
      <c r="T127" s="116"/>
      <c r="U127" s="116"/>
      <c r="V127" s="116">
        <v>11020</v>
      </c>
      <c r="W127" s="116">
        <v>11414</v>
      </c>
      <c r="X127" s="116">
        <v>12068</v>
      </c>
      <c r="Y127" s="116">
        <v>12176</v>
      </c>
      <c r="Z127" s="116">
        <v>12307</v>
      </c>
      <c r="AB127" s="113" t="str">
        <f>TEXT(Z127,"###,###")</f>
        <v>12,307</v>
      </c>
      <c r="AD127" s="131">
        <f>Z127/$Z$7*100</f>
        <v>52.573796403092828</v>
      </c>
    </row>
    <row r="128" spans="19:32" x14ac:dyDescent="0.25">
      <c r="S128" s="105" t="s">
        <v>108</v>
      </c>
      <c r="T128" s="116"/>
      <c r="U128" s="116"/>
      <c r="V128" s="116">
        <v>9478</v>
      </c>
      <c r="W128" s="116">
        <v>10127</v>
      </c>
      <c r="X128" s="116">
        <v>10739</v>
      </c>
      <c r="Y128" s="116">
        <v>11046</v>
      </c>
      <c r="Z128" s="116">
        <v>11107</v>
      </c>
      <c r="AB128" s="113" t="str">
        <f>TEXT(Z128,"###,###")</f>
        <v>11,107</v>
      </c>
      <c r="AD128" s="131">
        <f>Z128/$Z$7*100</f>
        <v>47.447562903156907</v>
      </c>
    </row>
    <row r="130" spans="19:20" x14ac:dyDescent="0.25">
      <c r="S130" s="105" t="s">
        <v>283</v>
      </c>
      <c r="T130" s="131">
        <v>84.58712461019266</v>
      </c>
    </row>
    <row r="131" spans="19:20" x14ac:dyDescent="0.25">
      <c r="S131" s="105" t="s">
        <v>284</v>
      </c>
      <c r="T131" s="131">
        <v>7.9499337861506261</v>
      </c>
    </row>
    <row r="132" spans="19:20" x14ac:dyDescent="0.25">
      <c r="S132" s="105" t="s">
        <v>285</v>
      </c>
      <c r="T132" s="131">
        <v>7.475757187406554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3A1AC660-F7F1-4022-812E-30B45D478ED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742361F4-8687-4BB1-A5F3-D62C7586C24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99EF56D8-726E-4F08-B38A-5D533A97CA4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CDC12846-4AD7-449B-A8F4-05103AE4BC8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D22101-3D60-47AB-9CAB-7054811C5A69}">
  <sheetPr codeName="Sheet104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151</v>
      </c>
      <c r="T1" s="103"/>
      <c r="U1" s="103"/>
      <c r="V1" s="103"/>
      <c r="W1" s="103"/>
      <c r="X1" s="103"/>
      <c r="Y1" s="104" t="s">
        <v>152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205</v>
      </c>
      <c r="Z2" s="107" t="s">
        <v>282</v>
      </c>
      <c r="AB2" s="143" t="str">
        <f>$Z$2</f>
        <v>2019-20</v>
      </c>
      <c r="AC2" s="143"/>
      <c r="AD2" s="143"/>
      <c r="AE2" s="143"/>
      <c r="AF2" s="143"/>
    </row>
    <row r="3" spans="1:32" ht="15" customHeight="1" x14ac:dyDescent="0.25">
      <c r="A3" s="64" t="s">
        <v>281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151</v>
      </c>
      <c r="Y3" s="109" t="s">
        <v>152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9.40 Logan, Queensland,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223558</v>
      </c>
      <c r="W4" s="112">
        <v>232400</v>
      </c>
      <c r="X4" s="112">
        <v>239877</v>
      </c>
      <c r="Y4" s="112">
        <v>244899</v>
      </c>
      <c r="Z4" s="112">
        <v>245220</v>
      </c>
      <c r="AB4" s="113" t="str">
        <f>TEXT(Z4,"###,###")</f>
        <v>245,220</v>
      </c>
      <c r="AD4" s="114">
        <f>Z4/Y4-1</f>
        <v>1.310744429336097E-3</v>
      </c>
      <c r="AF4" s="114">
        <f>Z4/V4-1</f>
        <v>9.6896554809042801E-2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122537</v>
      </c>
      <c r="W5" s="112">
        <v>128175</v>
      </c>
      <c r="X5" s="112">
        <v>132038</v>
      </c>
      <c r="Y5" s="112">
        <v>132994</v>
      </c>
      <c r="Z5" s="112">
        <v>132561</v>
      </c>
      <c r="AB5" s="113" t="str">
        <f>TEXT(Z5,"###,###")</f>
        <v>132,561</v>
      </c>
      <c r="AD5" s="114">
        <f t="shared" ref="AD5:AD9" si="0">Z5/Y5-1</f>
        <v>-3.2557859753071794E-3</v>
      </c>
      <c r="AF5" s="114">
        <f t="shared" ref="AF5:AF9" si="1">Z5/V5-1</f>
        <v>8.1803863322914783E-2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101020</v>
      </c>
      <c r="W6" s="112">
        <v>104225</v>
      </c>
      <c r="X6" s="112">
        <v>107838</v>
      </c>
      <c r="Y6" s="112">
        <v>111906</v>
      </c>
      <c r="Z6" s="112">
        <v>112656</v>
      </c>
      <c r="AB6" s="113" t="str">
        <f>TEXT(Z6,"###,###")</f>
        <v>112,656</v>
      </c>
      <c r="AD6" s="114">
        <f t="shared" si="0"/>
        <v>6.7020535091952826E-3</v>
      </c>
      <c r="AF6" s="114">
        <f t="shared" si="1"/>
        <v>0.1151851118590379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162077</v>
      </c>
      <c r="W7" s="112">
        <v>165634</v>
      </c>
      <c r="X7" s="112">
        <v>170945</v>
      </c>
      <c r="Y7" s="112">
        <v>174228</v>
      </c>
      <c r="Z7" s="112">
        <v>177913</v>
      </c>
      <c r="AB7" s="113" t="str">
        <f>TEXT(Z7,"###,###")</f>
        <v>177,913</v>
      </c>
      <c r="AD7" s="114">
        <f t="shared" si="0"/>
        <v>2.1150446541313705E-2</v>
      </c>
      <c r="AF7" s="114">
        <f t="shared" si="1"/>
        <v>9.7706645606717712E-2</v>
      </c>
    </row>
    <row r="8" spans="1:32" ht="17.25" customHeight="1" x14ac:dyDescent="0.25">
      <c r="A8" s="68" t="s">
        <v>13</v>
      </c>
      <c r="B8" s="69"/>
      <c r="C8" s="31"/>
      <c r="D8" s="70" t="str">
        <f>AB4</f>
        <v>245,220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177,913</v>
      </c>
      <c r="P8" s="71"/>
      <c r="S8" s="111" t="s">
        <v>86</v>
      </c>
      <c r="T8" s="112"/>
      <c r="U8" s="112"/>
      <c r="V8" s="112">
        <v>44150.720000000001</v>
      </c>
      <c r="W8" s="112">
        <v>44463</v>
      </c>
      <c r="X8" s="112">
        <v>45575</v>
      </c>
      <c r="Y8" s="112">
        <v>46700</v>
      </c>
      <c r="Z8" s="112">
        <v>46415.83</v>
      </c>
      <c r="AB8" s="113" t="str">
        <f>TEXT(Z8,"$###,###")</f>
        <v>$46,416</v>
      </c>
      <c r="AD8" s="114">
        <f t="shared" si="0"/>
        <v>-6.0850107066380277E-3</v>
      </c>
      <c r="AF8" s="114">
        <f t="shared" si="1"/>
        <v>5.1304033093910961E-2</v>
      </c>
    </row>
    <row r="9" spans="1:32" x14ac:dyDescent="0.25">
      <c r="A9" s="32" t="s">
        <v>15</v>
      </c>
      <c r="B9" s="75"/>
      <c r="C9" s="76"/>
      <c r="D9" s="77">
        <f>AD104</f>
        <v>79.270451023570672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53.046713843282959</v>
      </c>
      <c r="P9" s="78" t="s">
        <v>87</v>
      </c>
      <c r="S9" s="111" t="s">
        <v>7</v>
      </c>
      <c r="T9" s="112"/>
      <c r="U9" s="112"/>
      <c r="V9" s="112">
        <v>8202137018</v>
      </c>
      <c r="W9" s="112">
        <v>8474792305</v>
      </c>
      <c r="X9" s="112">
        <v>9022288484</v>
      </c>
      <c r="Y9" s="112">
        <v>9372014857</v>
      </c>
      <c r="Z9" s="112">
        <v>9738511259</v>
      </c>
      <c r="AB9" s="113" t="str">
        <f>TEXT(Z9/1000000,"$#,###.0")&amp;" mil"</f>
        <v>$9,738.5 mil</v>
      </c>
      <c r="AD9" s="114">
        <f t="shared" si="0"/>
        <v>3.9105401302929277E-2</v>
      </c>
      <c r="AF9" s="114">
        <f t="shared" si="1"/>
        <v>0.1873138960771259</v>
      </c>
    </row>
    <row r="10" spans="1:32" x14ac:dyDescent="0.25">
      <c r="A10" s="32" t="s">
        <v>18</v>
      </c>
      <c r="B10" s="75"/>
      <c r="C10" s="76"/>
      <c r="D10" s="77">
        <f>AD105</f>
        <v>14.510643503792513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46.953848229190669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87.552342999106301</v>
      </c>
      <c r="P11" s="78" t="s">
        <v>87</v>
      </c>
      <c r="S11" s="111" t="s">
        <v>30</v>
      </c>
      <c r="T11" s="116"/>
      <c r="U11" s="116"/>
      <c r="V11" s="116">
        <v>204320</v>
      </c>
      <c r="W11" s="116">
        <v>212437</v>
      </c>
      <c r="X11" s="116">
        <v>219437</v>
      </c>
      <c r="Y11" s="116">
        <v>223672</v>
      </c>
      <c r="Z11" s="116">
        <v>223069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6.2125870509743528</v>
      </c>
      <c r="P12" s="78" t="s">
        <v>87</v>
      </c>
      <c r="S12" s="111" t="s">
        <v>31</v>
      </c>
      <c r="T12" s="116"/>
      <c r="U12" s="116"/>
      <c r="V12" s="116">
        <v>19238</v>
      </c>
      <c r="W12" s="116">
        <v>19963</v>
      </c>
      <c r="X12" s="116">
        <v>20440</v>
      </c>
      <c r="Y12" s="116">
        <v>21225</v>
      </c>
      <c r="Z12" s="116">
        <v>22153</v>
      </c>
    </row>
    <row r="13" spans="1:32" ht="15" customHeight="1" x14ac:dyDescent="0.25">
      <c r="A13" s="32" t="s">
        <v>20</v>
      </c>
      <c r="B13" s="76"/>
      <c r="C13" s="76"/>
      <c r="D13" s="77">
        <f>AD108</f>
        <v>13.902210260174538</v>
      </c>
      <c r="E13" s="78" t="s">
        <v>87</v>
      </c>
      <c r="F13" s="26"/>
      <c r="G13" s="144" t="s">
        <v>286</v>
      </c>
      <c r="H13" s="145"/>
      <c r="I13" s="145"/>
      <c r="J13" s="145"/>
      <c r="K13" s="145"/>
      <c r="L13" s="145"/>
      <c r="M13" s="85"/>
      <c r="N13" s="76"/>
      <c r="O13" s="77">
        <f>T132</f>
        <v>6.2373182398138418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13.034010276486422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39.6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22.660060353967864</v>
      </c>
      <c r="E15" s="78" t="s">
        <v>87</v>
      </c>
      <c r="F15" s="26"/>
      <c r="G15" s="35" t="s">
        <v>279</v>
      </c>
      <c r="H15" s="76"/>
      <c r="I15" s="76"/>
      <c r="J15" s="76"/>
      <c r="K15" s="86"/>
      <c r="L15" s="76"/>
      <c r="M15" s="76"/>
      <c r="N15" s="76"/>
      <c r="O15" s="77">
        <f>AB38</f>
        <v>15.251445947692948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2103</v>
      </c>
      <c r="Z15" s="116">
        <v>2120</v>
      </c>
      <c r="AB15" s="121">
        <f t="shared" ref="AB15:AB34" si="2">IF(Z15="np",0,Z15/$Z$34)</f>
        <v>8.6454038667792207E-3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43.773346382839904</v>
      </c>
      <c r="E16" s="89" t="s">
        <v>87</v>
      </c>
      <c r="F16" s="26"/>
      <c r="G16" s="90" t="s">
        <v>280</v>
      </c>
      <c r="H16" s="37"/>
      <c r="I16" s="37"/>
      <c r="J16" s="37"/>
      <c r="K16" s="38"/>
      <c r="L16" s="37"/>
      <c r="M16" s="37"/>
      <c r="N16" s="37"/>
      <c r="O16" s="88">
        <f>AB37</f>
        <v>84.748554052307057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1166</v>
      </c>
      <c r="Z16" s="116">
        <v>1197</v>
      </c>
      <c r="AB16" s="121">
        <f t="shared" si="2"/>
        <v>4.8813907681767577E-3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21128</v>
      </c>
      <c r="Z17" s="116">
        <v>20455</v>
      </c>
      <c r="AB17" s="121">
        <f t="shared" si="2"/>
        <v>8.3415913252343848E-2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2003</v>
      </c>
      <c r="Z18" s="116">
        <v>2009</v>
      </c>
      <c r="AB18" s="121">
        <f t="shared" si="2"/>
        <v>8.1927435699808739E-3</v>
      </c>
    </row>
    <row r="19" spans="1:28" x14ac:dyDescent="0.25">
      <c r="A19" s="67" t="str">
        <f>$S$1&amp;" ("&amp;$V$2&amp;" to "&amp;$Z$2&amp;")"</f>
        <v>Logan (2015-16 to 2019-20)</v>
      </c>
      <c r="B19" s="67"/>
      <c r="C19" s="67"/>
      <c r="D19" s="67"/>
      <c r="E19" s="67"/>
      <c r="F19" s="67"/>
      <c r="G19" s="67" t="str">
        <f>$S$1&amp;" ("&amp;$V$2&amp;" to "&amp;$Z$2&amp;")"</f>
        <v>Logan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24887</v>
      </c>
      <c r="Z19" s="116">
        <v>24190</v>
      </c>
      <c r="AB19" s="121">
        <f t="shared" si="2"/>
        <v>9.8647320536504407E-2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11830</v>
      </c>
      <c r="Z20" s="116">
        <v>11598</v>
      </c>
      <c r="AB20" s="121">
        <f t="shared" si="2"/>
        <v>4.7296883984389339E-2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23294</v>
      </c>
      <c r="Z21" s="116">
        <v>23211</v>
      </c>
      <c r="AB21" s="121">
        <f t="shared" si="2"/>
        <v>9.4654938279156831E-2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12832</v>
      </c>
      <c r="Z22" s="116">
        <v>13099</v>
      </c>
      <c r="AB22" s="121">
        <f t="shared" si="2"/>
        <v>5.3417993042896697E-2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13608</v>
      </c>
      <c r="Z23" s="116">
        <v>14401</v>
      </c>
      <c r="AB23" s="121">
        <f t="shared" si="2"/>
        <v>5.872757598372054E-2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1976</v>
      </c>
      <c r="Z24" s="116">
        <v>1674</v>
      </c>
      <c r="AB24" s="121">
        <f t="shared" si="2"/>
        <v>6.8266066382020821E-3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7876</v>
      </c>
      <c r="Z25" s="116">
        <v>7885</v>
      </c>
      <c r="AB25" s="121">
        <f t="shared" si="2"/>
        <v>3.2155193155450068E-2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5043</v>
      </c>
      <c r="Z26" s="116">
        <v>4803</v>
      </c>
      <c r="AB26" s="121">
        <f t="shared" si="2"/>
        <v>1.9586733383085187E-2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12872</v>
      </c>
      <c r="Z27" s="116">
        <v>12997</v>
      </c>
      <c r="AB27" s="121">
        <f t="shared" si="2"/>
        <v>5.3002034932325248E-2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28789</v>
      </c>
      <c r="Z28" s="116">
        <v>30044</v>
      </c>
      <c r="AB28" s="121">
        <f t="shared" si="2"/>
        <v>0.12252005366675231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11125</v>
      </c>
      <c r="Z29" s="116">
        <v>10667</v>
      </c>
      <c r="AB29" s="121">
        <f t="shared" si="2"/>
        <v>4.3500246720251858E-2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14836</v>
      </c>
      <c r="Z30" s="116">
        <v>14987</v>
      </c>
      <c r="AB30" s="121">
        <f t="shared" si="2"/>
        <v>6.111729610916046E-2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26181</v>
      </c>
      <c r="Z31" s="116">
        <v>27434</v>
      </c>
      <c r="AB31" s="121">
        <f t="shared" si="2"/>
        <v>0.11187641966095337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3479</v>
      </c>
      <c r="Z32" s="116">
        <v>3512</v>
      </c>
      <c r="AB32" s="121">
        <f t="shared" si="2"/>
        <v>1.432200866987199E-2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11297</v>
      </c>
      <c r="Z33" s="116">
        <v>11594</v>
      </c>
      <c r="AB33" s="121">
        <f t="shared" si="2"/>
        <v>4.7280571901621826E-2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244901</v>
      </c>
      <c r="Z34" s="124">
        <v>245217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150777</v>
      </c>
      <c r="AB37" s="136">
        <f>Z37/Z40*100</f>
        <v>84.748554052307057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27134</v>
      </c>
      <c r="AB38" s="136">
        <f>Z38/Z40*100</f>
        <v>15.251445947692948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177911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122</v>
      </c>
      <c r="W44" s="116">
        <v>104</v>
      </c>
      <c r="X44" s="116">
        <v>102</v>
      </c>
      <c r="Y44" s="116">
        <v>114</v>
      </c>
      <c r="Z44" s="116">
        <v>113</v>
      </c>
    </row>
    <row r="45" spans="19:32" x14ac:dyDescent="0.25">
      <c r="S45" s="119" t="s">
        <v>38</v>
      </c>
      <c r="T45" s="119"/>
      <c r="U45" s="116"/>
      <c r="V45" s="116">
        <v>2560</v>
      </c>
      <c r="W45" s="116">
        <v>2642</v>
      </c>
      <c r="X45" s="116">
        <v>2759</v>
      </c>
      <c r="Y45" s="116">
        <v>2670</v>
      </c>
      <c r="Z45" s="116">
        <v>2517</v>
      </c>
    </row>
    <row r="46" spans="19:32" x14ac:dyDescent="0.25">
      <c r="S46" s="119" t="s">
        <v>39</v>
      </c>
      <c r="T46" s="119"/>
      <c r="U46" s="116"/>
      <c r="V46" s="116">
        <v>8276</v>
      </c>
      <c r="W46" s="116">
        <v>8576</v>
      </c>
      <c r="X46" s="116">
        <v>9027</v>
      </c>
      <c r="Y46" s="116">
        <v>8333</v>
      </c>
      <c r="Z46" s="116">
        <v>7993</v>
      </c>
    </row>
    <row r="47" spans="19:32" x14ac:dyDescent="0.25">
      <c r="S47" s="119" t="s">
        <v>40</v>
      </c>
      <c r="T47" s="119"/>
      <c r="U47" s="116"/>
      <c r="V47" s="116">
        <v>12924</v>
      </c>
      <c r="W47" s="116">
        <v>13466</v>
      </c>
      <c r="X47" s="116">
        <v>14074</v>
      </c>
      <c r="Y47" s="116">
        <v>13905</v>
      </c>
      <c r="Z47" s="116">
        <v>13289</v>
      </c>
    </row>
    <row r="48" spans="19:32" x14ac:dyDescent="0.25">
      <c r="S48" s="119" t="s">
        <v>41</v>
      </c>
      <c r="T48" s="119"/>
      <c r="U48" s="116"/>
      <c r="V48" s="116">
        <v>16027</v>
      </c>
      <c r="W48" s="116">
        <v>16852</v>
      </c>
      <c r="X48" s="116">
        <v>17288</v>
      </c>
      <c r="Y48" s="116">
        <v>17324</v>
      </c>
      <c r="Z48" s="116">
        <v>17503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15139</v>
      </c>
      <c r="W49" s="116">
        <v>16034</v>
      </c>
      <c r="X49" s="116">
        <v>16531</v>
      </c>
      <c r="Y49" s="116">
        <v>16834</v>
      </c>
      <c r="Z49" s="116">
        <v>16778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Logan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13473</v>
      </c>
      <c r="W50" s="116">
        <v>14070</v>
      </c>
      <c r="X50" s="116">
        <v>14703</v>
      </c>
      <c r="Y50" s="116">
        <v>15282</v>
      </c>
      <c r="Z50" s="116">
        <v>15680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13063</v>
      </c>
      <c r="W51" s="116">
        <v>13385</v>
      </c>
      <c r="X51" s="116">
        <v>13304</v>
      </c>
      <c r="Y51" s="116">
        <v>13527</v>
      </c>
      <c r="Z51" s="116">
        <v>13391</v>
      </c>
    </row>
    <row r="52" spans="1:26" ht="15" customHeight="1" x14ac:dyDescent="0.25">
      <c r="S52" s="119" t="s">
        <v>45</v>
      </c>
      <c r="T52" s="119"/>
      <c r="U52" s="116"/>
      <c r="V52" s="116">
        <v>11721</v>
      </c>
      <c r="W52" s="116">
        <v>12550</v>
      </c>
      <c r="X52" s="116">
        <v>12786</v>
      </c>
      <c r="Y52" s="116">
        <v>13052</v>
      </c>
      <c r="Z52" s="116">
        <v>12902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10166</v>
      </c>
      <c r="W53" s="116">
        <v>10575</v>
      </c>
      <c r="X53" s="116">
        <v>10796</v>
      </c>
      <c r="Y53" s="116">
        <v>10840</v>
      </c>
      <c r="Z53" s="116">
        <v>10976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8671</v>
      </c>
      <c r="W54" s="116">
        <v>9147</v>
      </c>
      <c r="X54" s="116">
        <v>9312</v>
      </c>
      <c r="Y54" s="116">
        <v>9408</v>
      </c>
      <c r="Z54" s="116">
        <v>9452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6066</v>
      </c>
      <c r="W55" s="116">
        <v>6304</v>
      </c>
      <c r="X55" s="116">
        <v>6512</v>
      </c>
      <c r="Y55" s="116">
        <v>6780</v>
      </c>
      <c r="Z55" s="116">
        <v>6888</v>
      </c>
    </row>
    <row r="56" spans="1:26" ht="15" customHeight="1" x14ac:dyDescent="0.25">
      <c r="S56" s="119" t="s">
        <v>49</v>
      </c>
      <c r="T56" s="119"/>
      <c r="U56" s="116"/>
      <c r="V56" s="116">
        <v>3052</v>
      </c>
      <c r="W56" s="116">
        <v>2999</v>
      </c>
      <c r="X56" s="116">
        <v>3104</v>
      </c>
      <c r="Y56" s="116">
        <v>3276</v>
      </c>
      <c r="Z56" s="116">
        <v>3335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845</v>
      </c>
      <c r="W57" s="116">
        <v>1028</v>
      </c>
      <c r="X57" s="116">
        <v>1122</v>
      </c>
      <c r="Y57" s="116">
        <v>1196</v>
      </c>
      <c r="Z57" s="116">
        <v>1225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280</v>
      </c>
      <c r="W58" s="116">
        <v>286</v>
      </c>
      <c r="X58" s="116">
        <v>297</v>
      </c>
      <c r="Y58" s="116">
        <v>285</v>
      </c>
      <c r="Z58" s="116">
        <v>344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117</v>
      </c>
      <c r="W59" s="116">
        <v>100</v>
      </c>
      <c r="X59" s="116">
        <v>117</v>
      </c>
      <c r="Y59" s="116">
        <v>125</v>
      </c>
      <c r="Z59" s="116">
        <v>125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51</v>
      </c>
      <c r="W60" s="116">
        <v>55</v>
      </c>
      <c r="X60" s="116">
        <v>60</v>
      </c>
      <c r="Y60" s="116">
        <v>48</v>
      </c>
      <c r="Z60" s="116">
        <v>57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122537</v>
      </c>
      <c r="W61" s="116">
        <v>128175</v>
      </c>
      <c r="X61" s="116">
        <v>132038</v>
      </c>
      <c r="Y61" s="116">
        <v>132993</v>
      </c>
      <c r="Z61" s="116">
        <v>132566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174</v>
      </c>
      <c r="W63" s="116">
        <v>148</v>
      </c>
      <c r="X63" s="116">
        <v>175</v>
      </c>
      <c r="Y63" s="116">
        <v>153</v>
      </c>
      <c r="Z63" s="116">
        <v>169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3100</v>
      </c>
      <c r="W64" s="116">
        <v>3172</v>
      </c>
      <c r="X64" s="116">
        <v>3388</v>
      </c>
      <c r="Y64" s="116">
        <v>3392</v>
      </c>
      <c r="Z64" s="116">
        <v>3250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Logan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7600</v>
      </c>
      <c r="W65" s="116">
        <v>7698</v>
      </c>
      <c r="X65" s="116">
        <v>8041</v>
      </c>
      <c r="Y65" s="116">
        <v>8173</v>
      </c>
      <c r="Z65" s="116">
        <v>7931</v>
      </c>
    </row>
    <row r="66" spans="1:26" x14ac:dyDescent="0.25">
      <c r="S66" s="119" t="s">
        <v>40</v>
      </c>
      <c r="T66" s="119"/>
      <c r="U66" s="116"/>
      <c r="V66" s="116">
        <v>10450</v>
      </c>
      <c r="W66" s="116">
        <v>10889</v>
      </c>
      <c r="X66" s="116">
        <v>11329</v>
      </c>
      <c r="Y66" s="116">
        <v>11289</v>
      </c>
      <c r="Z66" s="116">
        <v>11118</v>
      </c>
    </row>
    <row r="67" spans="1:26" x14ac:dyDescent="0.25">
      <c r="S67" s="119" t="s">
        <v>41</v>
      </c>
      <c r="T67" s="119"/>
      <c r="U67" s="116"/>
      <c r="V67" s="116">
        <v>12308</v>
      </c>
      <c r="W67" s="116">
        <v>12940</v>
      </c>
      <c r="X67" s="116">
        <v>13258</v>
      </c>
      <c r="Y67" s="116">
        <v>13734</v>
      </c>
      <c r="Z67" s="116">
        <v>13854</v>
      </c>
    </row>
    <row r="68" spans="1:26" x14ac:dyDescent="0.25">
      <c r="S68" s="119" t="s">
        <v>42</v>
      </c>
      <c r="T68" s="119"/>
      <c r="U68" s="116"/>
      <c r="V68" s="116">
        <v>11431</v>
      </c>
      <c r="W68" s="116">
        <v>11907</v>
      </c>
      <c r="X68" s="116">
        <v>12364</v>
      </c>
      <c r="Y68" s="116">
        <v>13198</v>
      </c>
      <c r="Z68" s="116">
        <v>13230</v>
      </c>
    </row>
    <row r="69" spans="1:26" x14ac:dyDescent="0.25">
      <c r="S69" s="119" t="s">
        <v>43</v>
      </c>
      <c r="T69" s="119"/>
      <c r="U69" s="116"/>
      <c r="V69" s="116">
        <v>10463</v>
      </c>
      <c r="W69" s="116">
        <v>10891</v>
      </c>
      <c r="X69" s="116">
        <v>11370</v>
      </c>
      <c r="Y69" s="116">
        <v>11967</v>
      </c>
      <c r="Z69" s="116">
        <v>12674</v>
      </c>
    </row>
    <row r="70" spans="1:26" x14ac:dyDescent="0.25">
      <c r="S70" s="119" t="s">
        <v>44</v>
      </c>
      <c r="T70" s="119"/>
      <c r="U70" s="116"/>
      <c r="V70" s="116">
        <v>10545</v>
      </c>
      <c r="W70" s="116">
        <v>10408</v>
      </c>
      <c r="X70" s="116">
        <v>10558</v>
      </c>
      <c r="Y70" s="116">
        <v>11168</v>
      </c>
      <c r="Z70" s="116">
        <v>11219</v>
      </c>
    </row>
    <row r="71" spans="1:26" x14ac:dyDescent="0.25">
      <c r="S71" s="119" t="s">
        <v>45</v>
      </c>
      <c r="T71" s="119"/>
      <c r="U71" s="116"/>
      <c r="V71" s="116">
        <v>10348</v>
      </c>
      <c r="W71" s="116">
        <v>10826</v>
      </c>
      <c r="X71" s="116">
        <v>11061</v>
      </c>
      <c r="Y71" s="116">
        <v>11402</v>
      </c>
      <c r="Z71" s="116">
        <v>11348</v>
      </c>
    </row>
    <row r="72" spans="1:26" x14ac:dyDescent="0.25">
      <c r="S72" s="119" t="s">
        <v>46</v>
      </c>
      <c r="T72" s="119"/>
      <c r="U72" s="116"/>
      <c r="V72" s="116">
        <v>9337</v>
      </c>
      <c r="W72" s="116">
        <v>9195</v>
      </c>
      <c r="X72" s="116">
        <v>9388</v>
      </c>
      <c r="Y72" s="116">
        <v>9727</v>
      </c>
      <c r="Z72" s="116">
        <v>9892</v>
      </c>
    </row>
    <row r="73" spans="1:26" x14ac:dyDescent="0.25">
      <c r="S73" s="119" t="s">
        <v>47</v>
      </c>
      <c r="T73" s="119"/>
      <c r="U73" s="116"/>
      <c r="V73" s="116">
        <v>7591</v>
      </c>
      <c r="W73" s="116">
        <v>8016</v>
      </c>
      <c r="X73" s="116">
        <v>8268</v>
      </c>
      <c r="Y73" s="116">
        <v>8457</v>
      </c>
      <c r="Z73" s="116">
        <v>8419</v>
      </c>
    </row>
    <row r="74" spans="1:26" x14ac:dyDescent="0.25">
      <c r="S74" s="119" t="s">
        <v>48</v>
      </c>
      <c r="T74" s="119"/>
      <c r="U74" s="116"/>
      <c r="V74" s="116">
        <v>4713</v>
      </c>
      <c r="W74" s="116">
        <v>5007</v>
      </c>
      <c r="X74" s="116">
        <v>5250</v>
      </c>
      <c r="Y74" s="116">
        <v>5713</v>
      </c>
      <c r="Z74" s="116">
        <v>5870</v>
      </c>
    </row>
    <row r="75" spans="1:26" x14ac:dyDescent="0.25">
      <c r="S75" s="119" t="s">
        <v>49</v>
      </c>
      <c r="T75" s="119"/>
      <c r="U75" s="116"/>
      <c r="V75" s="116">
        <v>2088</v>
      </c>
      <c r="W75" s="116">
        <v>2087</v>
      </c>
      <c r="X75" s="116">
        <v>2226</v>
      </c>
      <c r="Y75" s="116">
        <v>2349</v>
      </c>
      <c r="Z75" s="116">
        <v>2431</v>
      </c>
    </row>
    <row r="76" spans="1:26" x14ac:dyDescent="0.25">
      <c r="S76" s="119" t="s">
        <v>50</v>
      </c>
      <c r="T76" s="119"/>
      <c r="U76" s="116"/>
      <c r="V76" s="116">
        <v>516</v>
      </c>
      <c r="W76" s="116">
        <v>663</v>
      </c>
      <c r="X76" s="116">
        <v>686</v>
      </c>
      <c r="Y76" s="116">
        <v>778</v>
      </c>
      <c r="Z76" s="116">
        <v>831</v>
      </c>
    </row>
    <row r="77" spans="1:26" x14ac:dyDescent="0.25">
      <c r="S77" s="119" t="s">
        <v>51</v>
      </c>
      <c r="T77" s="119"/>
      <c r="U77" s="116"/>
      <c r="V77" s="116">
        <v>186</v>
      </c>
      <c r="W77" s="116">
        <v>208</v>
      </c>
      <c r="X77" s="116">
        <v>233</v>
      </c>
      <c r="Y77" s="116">
        <v>231</v>
      </c>
      <c r="Z77" s="116">
        <v>243</v>
      </c>
    </row>
    <row r="78" spans="1:26" x14ac:dyDescent="0.25">
      <c r="S78" s="119" t="s">
        <v>52</v>
      </c>
      <c r="T78" s="119"/>
      <c r="U78" s="116"/>
      <c r="V78" s="116">
        <v>88</v>
      </c>
      <c r="W78" s="116">
        <v>89</v>
      </c>
      <c r="X78" s="116">
        <v>94</v>
      </c>
      <c r="Y78" s="116">
        <v>105</v>
      </c>
      <c r="Z78" s="116">
        <v>100</v>
      </c>
    </row>
    <row r="79" spans="1:26" x14ac:dyDescent="0.25">
      <c r="S79" s="119" t="s">
        <v>53</v>
      </c>
      <c r="T79" s="119"/>
      <c r="U79" s="116"/>
      <c r="V79" s="116">
        <v>85</v>
      </c>
      <c r="W79" s="116">
        <v>80</v>
      </c>
      <c r="X79" s="116">
        <v>93</v>
      </c>
      <c r="Y79" s="116">
        <v>76</v>
      </c>
      <c r="Z79" s="116">
        <v>85</v>
      </c>
    </row>
    <row r="80" spans="1:26" x14ac:dyDescent="0.25">
      <c r="S80" s="122" t="s">
        <v>54</v>
      </c>
      <c r="T80" s="122"/>
      <c r="U80" s="116"/>
      <c r="V80" s="116">
        <v>101020</v>
      </c>
      <c r="W80" s="116">
        <v>104225</v>
      </c>
      <c r="X80" s="116">
        <v>107838</v>
      </c>
      <c r="Y80" s="116">
        <v>111909</v>
      </c>
      <c r="Z80" s="116">
        <v>112656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6" t="str">
        <f>S1</f>
        <v>Logan</v>
      </c>
      <c r="D83" s="146"/>
      <c r="E83" s="146"/>
      <c r="F83" s="146"/>
      <c r="G83" s="146"/>
      <c r="H83" s="49"/>
      <c r="I83" s="49"/>
      <c r="J83" s="147" t="str">
        <f>'State data for spotlight'!A1</f>
        <v>Queensland</v>
      </c>
      <c r="K83" s="147"/>
      <c r="L83" s="147"/>
      <c r="M83" s="147"/>
      <c r="N83" s="147"/>
      <c r="O83" s="147"/>
      <c r="S83" s="119" t="s">
        <v>57</v>
      </c>
      <c r="T83" s="119"/>
      <c r="U83" s="116"/>
      <c r="V83" s="116">
        <v>7718</v>
      </c>
      <c r="W83" s="116">
        <v>8040</v>
      </c>
      <c r="X83" s="116">
        <v>8359</v>
      </c>
      <c r="Y83" s="116">
        <v>8518</v>
      </c>
      <c r="Z83" s="116">
        <v>8800</v>
      </c>
      <c r="AD83" s="121"/>
    </row>
    <row r="84" spans="1:30" ht="15" customHeight="1" x14ac:dyDescent="0.25">
      <c r="A84" s="48"/>
      <c r="B84" s="48"/>
      <c r="C84" s="50"/>
      <c r="D84" s="141" t="s">
        <v>0</v>
      </c>
      <c r="E84" s="141"/>
      <c r="F84" s="141" t="s">
        <v>202</v>
      </c>
      <c r="G84" s="141"/>
      <c r="H84" s="50"/>
      <c r="I84" s="50"/>
      <c r="J84" s="50"/>
      <c r="K84" s="50"/>
      <c r="L84" s="141" t="s">
        <v>0</v>
      </c>
      <c r="M84" s="141"/>
      <c r="N84" s="141" t="s">
        <v>202</v>
      </c>
      <c r="O84" s="141"/>
      <c r="S84" s="119" t="s">
        <v>58</v>
      </c>
      <c r="T84" s="119"/>
      <c r="U84" s="116"/>
      <c r="V84" s="116">
        <v>6900</v>
      </c>
      <c r="W84" s="116">
        <v>7231</v>
      </c>
      <c r="X84" s="116">
        <v>7539</v>
      </c>
      <c r="Y84" s="116">
        <v>7788</v>
      </c>
      <c r="Z84" s="116">
        <v>8054</v>
      </c>
    </row>
    <row r="85" spans="1:30" ht="15" customHeight="1" x14ac:dyDescent="0.25">
      <c r="A85" s="48"/>
      <c r="B85" s="48"/>
      <c r="C85" s="62" t="s">
        <v>1</v>
      </c>
      <c r="D85" s="141" t="s">
        <v>2</v>
      </c>
      <c r="E85" s="141"/>
      <c r="F85" s="141" t="str">
        <f>"since "&amp;$V$2</f>
        <v>since 2015-16</v>
      </c>
      <c r="G85" s="141"/>
      <c r="H85" s="50"/>
      <c r="I85" s="50"/>
      <c r="J85" s="50"/>
      <c r="K85" s="62" t="s">
        <v>1</v>
      </c>
      <c r="L85" s="141" t="s">
        <v>2</v>
      </c>
      <c r="M85" s="141"/>
      <c r="N85" s="141" t="str">
        <f>"since "&amp;$V$2</f>
        <v>since 2015-16</v>
      </c>
      <c r="O85" s="141"/>
      <c r="S85" s="119" t="s">
        <v>197</v>
      </c>
      <c r="T85" s="119"/>
      <c r="U85" s="116"/>
      <c r="V85" s="116">
        <v>17178</v>
      </c>
      <c r="W85" s="116">
        <v>17864</v>
      </c>
      <c r="X85" s="116">
        <v>18690</v>
      </c>
      <c r="Y85" s="116">
        <v>19185</v>
      </c>
      <c r="Z85" s="116">
        <v>19123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245,220</v>
      </c>
      <c r="D86" s="100">
        <f t="shared" ref="D86:D91" si="4">AD4</f>
        <v>1.310744429336097E-3</v>
      </c>
      <c r="E86" s="101">
        <f t="shared" ref="E86:E91" si="5">AD4</f>
        <v>1.310744429336097E-3</v>
      </c>
      <c r="F86" s="100">
        <f t="shared" ref="F86:F91" si="6">AF4</f>
        <v>9.6896554809042801E-2</v>
      </c>
      <c r="G86" s="101">
        <f t="shared" ref="G86:G91" si="7">AF4</f>
        <v>9.6896554809042801E-2</v>
      </c>
      <c r="H86" s="61"/>
      <c r="I86" s="61"/>
      <c r="J86" s="142" t="str">
        <f>'State data for spotlight'!J4</f>
        <v>4,043,913</v>
      </c>
      <c r="K86" s="142"/>
      <c r="L86" s="100">
        <f>'State data for spotlight'!L4</f>
        <v>-5.435055282670076E-3</v>
      </c>
      <c r="M86" s="101">
        <f>'State data for spotlight'!L4</f>
        <v>-5.435055282670076E-3</v>
      </c>
      <c r="N86" s="100">
        <f>'State data for spotlight'!N4</f>
        <v>7.968076645100175E-2</v>
      </c>
      <c r="O86" s="101">
        <f>'State data for spotlight'!N4</f>
        <v>7.968076645100175E-2</v>
      </c>
      <c r="S86" s="119" t="s">
        <v>198</v>
      </c>
      <c r="T86" s="119"/>
      <c r="U86" s="116"/>
      <c r="V86" s="116">
        <v>3703</v>
      </c>
      <c r="W86" s="116">
        <v>3735</v>
      </c>
      <c r="X86" s="116">
        <v>3986</v>
      </c>
      <c r="Y86" s="116">
        <v>4151</v>
      </c>
      <c r="Z86" s="116">
        <v>4382</v>
      </c>
    </row>
    <row r="87" spans="1:30" ht="15" customHeight="1" x14ac:dyDescent="0.25">
      <c r="A87" s="102" t="s">
        <v>4</v>
      </c>
      <c r="B87" s="51"/>
      <c r="C87" s="61" t="str">
        <f t="shared" si="3"/>
        <v>132,561</v>
      </c>
      <c r="D87" s="100">
        <f t="shared" si="4"/>
        <v>-3.2557859753071794E-3</v>
      </c>
      <c r="E87" s="101">
        <f t="shared" si="5"/>
        <v>-3.2557859753071794E-3</v>
      </c>
      <c r="F87" s="100">
        <f t="shared" si="6"/>
        <v>8.1803863322914783E-2</v>
      </c>
      <c r="G87" s="101">
        <f t="shared" si="7"/>
        <v>8.1803863322914783E-2</v>
      </c>
      <c r="H87" s="61"/>
      <c r="I87" s="61"/>
      <c r="J87" s="142" t="str">
        <f>'State data for spotlight'!J5</f>
        <v>2,078,086</v>
      </c>
      <c r="K87" s="142"/>
      <c r="L87" s="100">
        <f>'State data for spotlight'!L5</f>
        <v>-9.7722570444783718E-3</v>
      </c>
      <c r="M87" s="101">
        <f>'State data for spotlight'!L5</f>
        <v>-9.7722570444783718E-3</v>
      </c>
      <c r="N87" s="100">
        <f>'State data for spotlight'!N5</f>
        <v>6.0267974446456485E-2</v>
      </c>
      <c r="O87" s="101">
        <f>'State data for spotlight'!N5</f>
        <v>6.0267974446456485E-2</v>
      </c>
      <c r="S87" s="119" t="s">
        <v>199</v>
      </c>
      <c r="T87" s="119"/>
      <c r="U87" s="116"/>
      <c r="V87" s="116">
        <v>4004</v>
      </c>
      <c r="W87" s="116">
        <v>4131</v>
      </c>
      <c r="X87" s="116">
        <v>4306</v>
      </c>
      <c r="Y87" s="116">
        <v>4453</v>
      </c>
      <c r="Z87" s="116">
        <v>4404</v>
      </c>
    </row>
    <row r="88" spans="1:30" ht="15" customHeight="1" x14ac:dyDescent="0.25">
      <c r="A88" s="102" t="s">
        <v>5</v>
      </c>
      <c r="B88" s="51"/>
      <c r="C88" s="61" t="str">
        <f t="shared" si="3"/>
        <v>112,656</v>
      </c>
      <c r="D88" s="100">
        <f t="shared" si="4"/>
        <v>6.7020535091952826E-3</v>
      </c>
      <c r="E88" s="101">
        <f t="shared" si="5"/>
        <v>6.7020535091952826E-3</v>
      </c>
      <c r="F88" s="100">
        <f t="shared" si="6"/>
        <v>0.1151851118590379</v>
      </c>
      <c r="G88" s="101">
        <f t="shared" si="7"/>
        <v>0.1151851118590379</v>
      </c>
      <c r="H88" s="61"/>
      <c r="I88" s="61"/>
      <c r="J88" s="142" t="str">
        <f>'State data for spotlight'!J6</f>
        <v>1,965,825</v>
      </c>
      <c r="K88" s="142"/>
      <c r="L88" s="100">
        <f>'State data for spotlight'!L6</f>
        <v>-8.0765919120229235E-4</v>
      </c>
      <c r="M88" s="101">
        <f>'State data for spotlight'!L6</f>
        <v>-8.0765919120229235E-4</v>
      </c>
      <c r="N88" s="100">
        <f>'State data for spotlight'!N6</f>
        <v>0.10099473592536312</v>
      </c>
      <c r="O88" s="101">
        <f>'State data for spotlight'!N6</f>
        <v>0.10099473592536312</v>
      </c>
      <c r="S88" s="119" t="s">
        <v>200</v>
      </c>
      <c r="T88" s="119"/>
      <c r="U88" s="116"/>
      <c r="V88" s="116">
        <v>4040</v>
      </c>
      <c r="W88" s="116">
        <v>4160</v>
      </c>
      <c r="X88" s="116">
        <v>4365</v>
      </c>
      <c r="Y88" s="116">
        <v>4449</v>
      </c>
      <c r="Z88" s="116">
        <v>4651</v>
      </c>
    </row>
    <row r="89" spans="1:30" ht="15" customHeight="1" x14ac:dyDescent="0.25">
      <c r="A89" s="51" t="s">
        <v>6</v>
      </c>
      <c r="B89" s="51"/>
      <c r="C89" s="61" t="str">
        <f t="shared" si="3"/>
        <v>177,913</v>
      </c>
      <c r="D89" s="100">
        <f t="shared" si="4"/>
        <v>2.1150446541313705E-2</v>
      </c>
      <c r="E89" s="101">
        <f t="shared" si="5"/>
        <v>2.1150446541313705E-2</v>
      </c>
      <c r="F89" s="100">
        <f t="shared" si="6"/>
        <v>9.7706645606717712E-2</v>
      </c>
      <c r="G89" s="101">
        <f t="shared" si="7"/>
        <v>9.7706645606717712E-2</v>
      </c>
      <c r="H89" s="61"/>
      <c r="I89" s="61"/>
      <c r="J89" s="142" t="str">
        <f>'State data for spotlight'!J7</f>
        <v>2,876,116</v>
      </c>
      <c r="K89" s="142"/>
      <c r="L89" s="100">
        <f>'State data for spotlight'!L7</f>
        <v>1.3469152455414024E-2</v>
      </c>
      <c r="M89" s="101">
        <f>'State data for spotlight'!L7</f>
        <v>1.3469152455414024E-2</v>
      </c>
      <c r="N89" s="100">
        <f>'State data for spotlight'!N7</f>
        <v>8.3508134271230716E-2</v>
      </c>
      <c r="O89" s="101">
        <f>'State data for spotlight'!N7</f>
        <v>8.3508134271230716E-2</v>
      </c>
      <c r="S89" s="119" t="s">
        <v>201</v>
      </c>
      <c r="T89" s="119"/>
      <c r="U89" s="116"/>
      <c r="V89" s="116">
        <v>12334</v>
      </c>
      <c r="W89" s="116">
        <v>12749</v>
      </c>
      <c r="X89" s="116">
        <v>13371</v>
      </c>
      <c r="Y89" s="116">
        <v>13937</v>
      </c>
      <c r="Z89" s="116">
        <v>14107</v>
      </c>
    </row>
    <row r="90" spans="1:30" ht="15" customHeight="1" x14ac:dyDescent="0.25">
      <c r="A90" s="51" t="s">
        <v>100</v>
      </c>
      <c r="B90" s="51"/>
      <c r="C90" s="61" t="str">
        <f t="shared" si="3"/>
        <v>$46,416</v>
      </c>
      <c r="D90" s="100">
        <f t="shared" si="4"/>
        <v>-6.0850107066380277E-3</v>
      </c>
      <c r="E90" s="101">
        <f t="shared" si="5"/>
        <v>-6.0850107066380277E-3</v>
      </c>
      <c r="F90" s="100">
        <f t="shared" si="6"/>
        <v>5.1304033093910961E-2</v>
      </c>
      <c r="G90" s="101">
        <f t="shared" si="7"/>
        <v>5.1304033093910961E-2</v>
      </c>
      <c r="H90" s="61"/>
      <c r="I90" s="61"/>
      <c r="J90" s="61"/>
      <c r="K90" s="61" t="str">
        <f>'State data for spotlight'!J8</f>
        <v>$45,226</v>
      </c>
      <c r="L90" s="100">
        <f>'State data for spotlight'!L8</f>
        <v>1.6409018426646327E-3</v>
      </c>
      <c r="M90" s="101">
        <f>'State data for spotlight'!L8</f>
        <v>1.6409018426646327E-3</v>
      </c>
      <c r="N90" s="100">
        <f>'State data for spotlight'!N8</f>
        <v>6.7653739613496189E-2</v>
      </c>
      <c r="O90" s="101">
        <f>'State data for spotlight'!N8</f>
        <v>6.7653739613496189E-2</v>
      </c>
      <c r="S90" s="119" t="s">
        <v>59</v>
      </c>
      <c r="T90" s="119"/>
      <c r="U90" s="116"/>
      <c r="V90" s="116">
        <v>13045</v>
      </c>
      <c r="W90" s="116">
        <v>13645</v>
      </c>
      <c r="X90" s="116">
        <v>14555</v>
      </c>
      <c r="Y90" s="116">
        <v>14861</v>
      </c>
      <c r="Z90" s="116">
        <v>14924</v>
      </c>
    </row>
    <row r="91" spans="1:30" ht="15" customHeight="1" x14ac:dyDescent="0.25">
      <c r="A91" s="51" t="s">
        <v>7</v>
      </c>
      <c r="B91" s="51"/>
      <c r="C91" s="61" t="str">
        <f t="shared" si="3"/>
        <v>$9,738.5 mil</v>
      </c>
      <c r="D91" s="100">
        <f t="shared" si="4"/>
        <v>3.9105401302929277E-2</v>
      </c>
      <c r="E91" s="101">
        <f t="shared" si="5"/>
        <v>3.9105401302929277E-2</v>
      </c>
      <c r="F91" s="100">
        <f t="shared" si="6"/>
        <v>0.1873138960771259</v>
      </c>
      <c r="G91" s="101">
        <f t="shared" si="7"/>
        <v>0.1873138960771259</v>
      </c>
      <c r="H91" s="61"/>
      <c r="I91" s="61"/>
      <c r="J91" s="61"/>
      <c r="K91" s="61" t="str">
        <f>'State data for spotlight'!J9</f>
        <v>$174.8 bil</v>
      </c>
      <c r="L91" s="100">
        <f>'State data for spotlight'!L9</f>
        <v>4.1540468779463158E-2</v>
      </c>
      <c r="M91" s="101">
        <f>'State data for spotlight'!L9</f>
        <v>4.1540468779463158E-2</v>
      </c>
      <c r="N91" s="100">
        <f>'State data for spotlight'!N9</f>
        <v>0.18082674757676354</v>
      </c>
      <c r="O91" s="101">
        <f>'State data for spotlight'!N9</f>
        <v>0.18082674757676354</v>
      </c>
      <c r="S91" s="122" t="s">
        <v>54</v>
      </c>
      <c r="T91" s="122"/>
      <c r="U91" s="116"/>
      <c r="V91" s="116">
        <v>87030</v>
      </c>
      <c r="W91" s="116">
        <v>89052</v>
      </c>
      <c r="X91" s="116">
        <v>91704</v>
      </c>
      <c r="Y91" s="116">
        <v>92742</v>
      </c>
      <c r="Z91" s="116">
        <v>94374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203</v>
      </c>
      <c r="S93" s="119" t="s">
        <v>57</v>
      </c>
      <c r="T93" s="119"/>
      <c r="U93" s="116"/>
      <c r="V93" s="116">
        <v>5742</v>
      </c>
      <c r="W93" s="116">
        <v>6100</v>
      </c>
      <c r="X93" s="116">
        <v>6475</v>
      </c>
      <c r="Y93" s="116">
        <v>6696</v>
      </c>
      <c r="Z93" s="116">
        <v>7019</v>
      </c>
    </row>
    <row r="94" spans="1:30" ht="15" customHeight="1" x14ac:dyDescent="0.25">
      <c r="A94" s="60" t="s">
        <v>204</v>
      </c>
      <c r="S94" s="119" t="s">
        <v>58</v>
      </c>
      <c r="T94" s="119"/>
      <c r="U94" s="116"/>
      <c r="V94" s="116">
        <v>10529</v>
      </c>
      <c r="W94" s="116">
        <v>10946</v>
      </c>
      <c r="X94" s="116">
        <v>11501</v>
      </c>
      <c r="Y94" s="116">
        <v>12108</v>
      </c>
      <c r="Z94" s="116">
        <v>12619</v>
      </c>
    </row>
    <row r="95" spans="1:30" ht="15" customHeight="1" x14ac:dyDescent="0.25">
      <c r="A95" s="138" t="s">
        <v>287</v>
      </c>
      <c r="S95" s="119" t="s">
        <v>197</v>
      </c>
      <c r="T95" s="119"/>
      <c r="U95" s="116"/>
      <c r="V95" s="116">
        <v>2518</v>
      </c>
      <c r="W95" s="116">
        <v>2529</v>
      </c>
      <c r="X95" s="116">
        <v>2683</v>
      </c>
      <c r="Y95" s="116">
        <v>2837</v>
      </c>
      <c r="Z95" s="116">
        <v>3030</v>
      </c>
    </row>
    <row r="96" spans="1:30" ht="15" customHeight="1" x14ac:dyDescent="0.25">
      <c r="A96" s="19" t="s">
        <v>278</v>
      </c>
      <c r="S96" s="119" t="s">
        <v>198</v>
      </c>
      <c r="T96" s="119"/>
      <c r="U96" s="116"/>
      <c r="V96" s="116">
        <v>10828</v>
      </c>
      <c r="W96" s="116">
        <v>11713</v>
      </c>
      <c r="X96" s="116">
        <v>12725</v>
      </c>
      <c r="Y96" s="116">
        <v>13665</v>
      </c>
      <c r="Z96" s="116">
        <v>14324</v>
      </c>
    </row>
    <row r="97" spans="1:32" ht="15" customHeight="1" x14ac:dyDescent="0.25">
      <c r="S97" s="119" t="s">
        <v>199</v>
      </c>
      <c r="T97" s="119"/>
      <c r="U97" s="116"/>
      <c r="V97" s="116">
        <v>15033</v>
      </c>
      <c r="W97" s="116">
        <v>16482</v>
      </c>
      <c r="X97" s="116">
        <v>16798</v>
      </c>
      <c r="Y97" s="116">
        <v>17037</v>
      </c>
      <c r="Z97" s="116">
        <v>16882</v>
      </c>
    </row>
    <row r="98" spans="1:32" ht="15" customHeight="1" x14ac:dyDescent="0.25">
      <c r="S98" s="119" t="s">
        <v>200</v>
      </c>
      <c r="T98" s="119"/>
      <c r="U98" s="116"/>
      <c r="V98" s="116">
        <v>7833</v>
      </c>
      <c r="W98" s="116">
        <v>8146</v>
      </c>
      <c r="X98" s="116">
        <v>8702</v>
      </c>
      <c r="Y98" s="116">
        <v>8775</v>
      </c>
      <c r="Z98" s="116">
        <v>8988</v>
      </c>
    </row>
    <row r="99" spans="1:32" ht="15" customHeight="1" x14ac:dyDescent="0.25">
      <c r="S99" s="119" t="s">
        <v>201</v>
      </c>
      <c r="T99" s="119"/>
      <c r="U99" s="116"/>
      <c r="V99" s="116">
        <v>1606</v>
      </c>
      <c r="W99" s="116">
        <v>1662</v>
      </c>
      <c r="X99" s="116">
        <v>1835</v>
      </c>
      <c r="Y99" s="116">
        <v>1976</v>
      </c>
      <c r="Z99" s="116">
        <v>2041</v>
      </c>
    </row>
    <row r="100" spans="1:32" ht="15" customHeight="1" x14ac:dyDescent="0.25">
      <c r="S100" s="119" t="s">
        <v>59</v>
      </c>
      <c r="T100" s="119"/>
      <c r="U100" s="116"/>
      <c r="V100" s="116">
        <v>6327</v>
      </c>
      <c r="W100" s="116">
        <v>6809</v>
      </c>
      <c r="X100" s="116">
        <v>7278</v>
      </c>
      <c r="Y100" s="116">
        <v>7701</v>
      </c>
      <c r="Z100" s="116">
        <v>7872</v>
      </c>
    </row>
    <row r="101" spans="1:32" x14ac:dyDescent="0.25">
      <c r="A101" s="20"/>
      <c r="S101" s="122" t="s">
        <v>54</v>
      </c>
      <c r="T101" s="122"/>
      <c r="U101" s="116"/>
      <c r="V101" s="116">
        <v>75046</v>
      </c>
      <c r="W101" s="116">
        <v>76582</v>
      </c>
      <c r="X101" s="116">
        <v>79240</v>
      </c>
      <c r="Y101" s="116">
        <v>81488</v>
      </c>
      <c r="Z101" s="116">
        <v>83541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205</v>
      </c>
      <c r="Z103" s="110" t="s">
        <v>282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169823</v>
      </c>
      <c r="W104" s="116">
        <v>182185</v>
      </c>
      <c r="X104" s="116">
        <v>188394</v>
      </c>
      <c r="Y104" s="116">
        <v>192685</v>
      </c>
      <c r="Z104" s="116">
        <v>194387</v>
      </c>
      <c r="AB104" s="113" t="str">
        <f>TEXT(Z104,"###,###")</f>
        <v>194,387</v>
      </c>
      <c r="AD104" s="134">
        <f>Z104/($Z$4)*100</f>
        <v>79.270451023570672</v>
      </c>
      <c r="AF104" s="113"/>
    </row>
    <row r="105" spans="1:32" x14ac:dyDescent="0.25">
      <c r="S105" s="119" t="s">
        <v>18</v>
      </c>
      <c r="T105" s="119"/>
      <c r="U105" s="116"/>
      <c r="V105" s="116">
        <v>34112</v>
      </c>
      <c r="W105" s="116">
        <v>33310</v>
      </c>
      <c r="X105" s="116">
        <v>34102</v>
      </c>
      <c r="Y105" s="116">
        <v>35729</v>
      </c>
      <c r="Z105" s="116">
        <v>35583</v>
      </c>
      <c r="AB105" s="113" t="str">
        <f>TEXT(Z105,"###,###")</f>
        <v>35,583</v>
      </c>
      <c r="AD105" s="134">
        <f>Z105/($Z$4)*100</f>
        <v>14.510643503792513</v>
      </c>
      <c r="AF105" s="113"/>
    </row>
    <row r="106" spans="1:32" x14ac:dyDescent="0.25">
      <c r="S106" s="122" t="s">
        <v>54</v>
      </c>
      <c r="T106" s="122"/>
      <c r="U106" s="124"/>
      <c r="V106" s="124">
        <v>203935</v>
      </c>
      <c r="W106" s="124">
        <v>215495</v>
      </c>
      <c r="X106" s="124">
        <v>222496</v>
      </c>
      <c r="Y106" s="124">
        <v>228414</v>
      </c>
      <c r="Z106" s="124">
        <v>229970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26550</v>
      </c>
      <c r="W108" s="116">
        <v>30106</v>
      </c>
      <c r="X108" s="116">
        <v>36893</v>
      </c>
      <c r="Y108" s="116">
        <v>32324</v>
      </c>
      <c r="Z108" s="116">
        <v>34091</v>
      </c>
      <c r="AB108" s="113" t="str">
        <f>TEXT(Z108,"###,###")</f>
        <v>34,091</v>
      </c>
      <c r="AD108" s="134">
        <f>Z108/($Z$4)*100</f>
        <v>13.902210260174538</v>
      </c>
      <c r="AF108" s="113"/>
    </row>
    <row r="109" spans="1:32" x14ac:dyDescent="0.25">
      <c r="S109" s="119" t="s">
        <v>21</v>
      </c>
      <c r="T109" s="119"/>
      <c r="U109" s="116"/>
      <c r="V109" s="116">
        <v>31734</v>
      </c>
      <c r="W109" s="116">
        <v>32825</v>
      </c>
      <c r="X109" s="116">
        <v>32646</v>
      </c>
      <c r="Y109" s="116">
        <v>32124</v>
      </c>
      <c r="Z109" s="116">
        <v>31962</v>
      </c>
      <c r="AB109" s="113" t="str">
        <f>TEXT(Z109,"###,###")</f>
        <v>31,962</v>
      </c>
      <c r="AD109" s="134">
        <f>Z109/($Z$4)*100</f>
        <v>13.034010276486422</v>
      </c>
      <c r="AF109" s="113"/>
    </row>
    <row r="110" spans="1:32" x14ac:dyDescent="0.25">
      <c r="S110" s="119" t="s">
        <v>22</v>
      </c>
      <c r="T110" s="119"/>
      <c r="U110" s="116"/>
      <c r="V110" s="116">
        <v>51721</v>
      </c>
      <c r="W110" s="116">
        <v>54884</v>
      </c>
      <c r="X110" s="116">
        <v>53917</v>
      </c>
      <c r="Y110" s="116">
        <v>57215</v>
      </c>
      <c r="Z110" s="116">
        <v>55567</v>
      </c>
      <c r="AB110" s="113" t="str">
        <f>TEXT(Z110,"###,###")</f>
        <v>55,567</v>
      </c>
      <c r="AD110" s="134">
        <f>Z110/($Z$4)*100</f>
        <v>22.660060353967864</v>
      </c>
      <c r="AF110" s="113"/>
    </row>
    <row r="111" spans="1:32" x14ac:dyDescent="0.25">
      <c r="S111" s="119" t="s">
        <v>23</v>
      </c>
      <c r="T111" s="119"/>
      <c r="U111" s="116"/>
      <c r="V111" s="116">
        <v>93930</v>
      </c>
      <c r="W111" s="116">
        <v>97680</v>
      </c>
      <c r="X111" s="116">
        <v>99040</v>
      </c>
      <c r="Y111" s="116">
        <v>106749</v>
      </c>
      <c r="Z111" s="116">
        <v>107341</v>
      </c>
      <c r="AB111" s="113" t="str">
        <f>TEXT(Z111,"###,###")</f>
        <v>107,341</v>
      </c>
      <c r="AD111" s="134">
        <f>Z111/($Z$4)*100</f>
        <v>43.773346382839904</v>
      </c>
      <c r="AF111" s="113"/>
    </row>
    <row r="112" spans="1:32" x14ac:dyDescent="0.25">
      <c r="S112" s="122" t="s">
        <v>54</v>
      </c>
      <c r="T112" s="122"/>
      <c r="U112" s="116"/>
      <c r="V112" s="116">
        <v>223558</v>
      </c>
      <c r="W112" s="116">
        <v>232400</v>
      </c>
      <c r="X112" s="116">
        <v>239877</v>
      </c>
      <c r="Y112" s="116">
        <v>244898</v>
      </c>
      <c r="Z112" s="116">
        <v>245220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42.34</v>
      </c>
      <c r="W118" s="135">
        <v>39.409999999999997</v>
      </c>
      <c r="X118" s="135">
        <v>39.39</v>
      </c>
      <c r="Y118" s="135">
        <v>39.5</v>
      </c>
      <c r="Z118" s="135">
        <v>39.630000000000003</v>
      </c>
      <c r="AB118" s="113" t="str">
        <f>TEXT(Z118,"##.0")</f>
        <v>39.6</v>
      </c>
    </row>
    <row r="120" spans="19:32" x14ac:dyDescent="0.25">
      <c r="S120" s="105" t="s">
        <v>102</v>
      </c>
      <c r="T120" s="116"/>
      <c r="U120" s="116"/>
      <c r="V120" s="116">
        <v>142839</v>
      </c>
      <c r="W120" s="116">
        <v>145671</v>
      </c>
      <c r="X120" s="116">
        <v>150505</v>
      </c>
      <c r="Y120" s="116">
        <v>153007</v>
      </c>
      <c r="Z120" s="116">
        <v>155767</v>
      </c>
      <c r="AB120" s="113" t="str">
        <f>TEXT(Z120,"###,###")</f>
        <v>155,767</v>
      </c>
    </row>
    <row r="121" spans="19:32" x14ac:dyDescent="0.25">
      <c r="S121" s="105" t="s">
        <v>103</v>
      </c>
      <c r="T121" s="116"/>
      <c r="U121" s="116"/>
      <c r="V121" s="116">
        <v>10084</v>
      </c>
      <c r="W121" s="116">
        <v>10164</v>
      </c>
      <c r="X121" s="116">
        <v>10432</v>
      </c>
      <c r="Y121" s="116">
        <v>10602</v>
      </c>
      <c r="Z121" s="116">
        <v>11053</v>
      </c>
      <c r="AB121" s="113" t="str">
        <f>TEXT(Z121,"###,###")</f>
        <v>11,053</v>
      </c>
    </row>
    <row r="122" spans="19:32" x14ac:dyDescent="0.25">
      <c r="S122" s="105" t="s">
        <v>104</v>
      </c>
      <c r="T122" s="116"/>
      <c r="U122" s="116"/>
      <c r="V122" s="116">
        <v>9157</v>
      </c>
      <c r="W122" s="116">
        <v>9799</v>
      </c>
      <c r="X122" s="116">
        <v>10008</v>
      </c>
      <c r="Y122" s="116">
        <v>10618</v>
      </c>
      <c r="Z122" s="116">
        <v>11097</v>
      </c>
      <c r="AB122" s="113" t="str">
        <f>TEXT(Z122,"###,###")</f>
        <v>11,097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151996</v>
      </c>
      <c r="W124" s="116">
        <v>155470</v>
      </c>
      <c r="X124" s="116">
        <v>160513</v>
      </c>
      <c r="Y124" s="116">
        <v>163625</v>
      </c>
      <c r="Z124" s="116">
        <v>166864</v>
      </c>
      <c r="AB124" s="113" t="str">
        <f>TEXT(Z124,"###,###")</f>
        <v>166,864</v>
      </c>
      <c r="AD124" s="131">
        <f>Z124/$Z$7*100</f>
        <v>93.789661238920147</v>
      </c>
    </row>
    <row r="125" spans="19:32" x14ac:dyDescent="0.25">
      <c r="S125" s="105" t="s">
        <v>106</v>
      </c>
      <c r="T125" s="116"/>
      <c r="U125" s="116"/>
      <c r="V125" s="116">
        <v>19241</v>
      </c>
      <c r="W125" s="116">
        <v>19963</v>
      </c>
      <c r="X125" s="116">
        <v>20440</v>
      </c>
      <c r="Y125" s="116">
        <v>21220</v>
      </c>
      <c r="Z125" s="116">
        <v>22150</v>
      </c>
      <c r="AB125" s="113" t="str">
        <f>TEXT(Z125,"###,###")</f>
        <v>22,150</v>
      </c>
      <c r="AD125" s="131">
        <f>Z125/$Z$7*100</f>
        <v>12.449905290788195</v>
      </c>
    </row>
    <row r="127" spans="19:32" x14ac:dyDescent="0.25">
      <c r="S127" s="105" t="s">
        <v>107</v>
      </c>
      <c r="T127" s="116"/>
      <c r="U127" s="116"/>
      <c r="V127" s="116">
        <v>87030</v>
      </c>
      <c r="W127" s="116">
        <v>89052</v>
      </c>
      <c r="X127" s="116">
        <v>91704</v>
      </c>
      <c r="Y127" s="116">
        <v>92743</v>
      </c>
      <c r="Z127" s="116">
        <v>94377</v>
      </c>
      <c r="AB127" s="113" t="str">
        <f>TEXT(Z127,"###,###")</f>
        <v>94,377</v>
      </c>
      <c r="AD127" s="131">
        <f>Z127/$Z$7*100</f>
        <v>53.046713843282959</v>
      </c>
    </row>
    <row r="128" spans="19:32" x14ac:dyDescent="0.25">
      <c r="S128" s="105" t="s">
        <v>108</v>
      </c>
      <c r="T128" s="116"/>
      <c r="U128" s="116"/>
      <c r="V128" s="116">
        <v>75046</v>
      </c>
      <c r="W128" s="116">
        <v>76582</v>
      </c>
      <c r="X128" s="116">
        <v>79240</v>
      </c>
      <c r="Y128" s="116">
        <v>81490</v>
      </c>
      <c r="Z128" s="116">
        <v>83537</v>
      </c>
      <c r="AB128" s="113" t="str">
        <f>TEXT(Z128,"###,###")</f>
        <v>83,537</v>
      </c>
      <c r="AD128" s="131">
        <f>Z128/$Z$7*100</f>
        <v>46.953848229190669</v>
      </c>
    </row>
    <row r="130" spans="19:20" x14ac:dyDescent="0.25">
      <c r="S130" s="105" t="s">
        <v>283</v>
      </c>
      <c r="T130" s="131">
        <v>87.552342999106301</v>
      </c>
    </row>
    <row r="131" spans="19:20" x14ac:dyDescent="0.25">
      <c r="S131" s="105" t="s">
        <v>284</v>
      </c>
      <c r="T131" s="131">
        <v>6.2125870509743528</v>
      </c>
    </row>
    <row r="132" spans="19:20" x14ac:dyDescent="0.25">
      <c r="S132" s="105" t="s">
        <v>285</v>
      </c>
      <c r="T132" s="131">
        <v>6.2373182398138418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1091CAC2-190E-445B-8DD5-CDADAC519A1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EF66C00E-C8C6-43F2-9B3A-AC5061B0361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20F71D8E-49C5-4C2A-9AEE-82AB31B5030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99847246-7FC7-4B1F-BEE6-E7393DE64A5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DAFD97-CA78-41AF-BDCE-EB4501F96AF1}">
  <sheetPr codeName="Sheet105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153</v>
      </c>
      <c r="T1" s="103"/>
      <c r="U1" s="103"/>
      <c r="V1" s="103"/>
      <c r="W1" s="103"/>
      <c r="X1" s="103"/>
      <c r="Y1" s="104" t="s">
        <v>242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205</v>
      </c>
      <c r="Z2" s="107" t="s">
        <v>282</v>
      </c>
      <c r="AB2" s="143" t="str">
        <f>$Z$2</f>
        <v>2019-20</v>
      </c>
      <c r="AC2" s="143"/>
      <c r="AD2" s="143"/>
      <c r="AE2" s="143"/>
      <c r="AF2" s="143"/>
    </row>
    <row r="3" spans="1:32" ht="15" customHeight="1" x14ac:dyDescent="0.25">
      <c r="A3" s="64" t="s">
        <v>281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153</v>
      </c>
      <c r="Y3" s="109" t="s">
        <v>242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9.41 Longreach, Queensland,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3079</v>
      </c>
      <c r="W4" s="112">
        <v>3290</v>
      </c>
      <c r="X4" s="112">
        <v>3788</v>
      </c>
      <c r="Y4" s="112">
        <v>3467</v>
      </c>
      <c r="Z4" s="112">
        <v>3676</v>
      </c>
      <c r="AB4" s="113" t="str">
        <f>TEXT(Z4,"###,###")</f>
        <v>3,676</v>
      </c>
      <c r="AD4" s="114">
        <f>Z4/Y4-1</f>
        <v>6.0282665128353008E-2</v>
      </c>
      <c r="AF4" s="114">
        <f>Z4/V4-1</f>
        <v>0.193894121468009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1504</v>
      </c>
      <c r="W5" s="112">
        <v>1582</v>
      </c>
      <c r="X5" s="112">
        <v>1823</v>
      </c>
      <c r="Y5" s="112">
        <v>1686</v>
      </c>
      <c r="Z5" s="112">
        <v>1796</v>
      </c>
      <c r="AB5" s="113" t="str">
        <f>TEXT(Z5,"###,###")</f>
        <v>1,796</v>
      </c>
      <c r="AD5" s="114">
        <f t="shared" ref="AD5:AD9" si="0">Z5/Y5-1</f>
        <v>6.5243179122182582E-2</v>
      </c>
      <c r="AF5" s="114">
        <f t="shared" ref="AF5:AF9" si="1">Z5/V5-1</f>
        <v>0.19414893617021267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1581</v>
      </c>
      <c r="W6" s="112">
        <v>1708</v>
      </c>
      <c r="X6" s="112">
        <v>1961</v>
      </c>
      <c r="Y6" s="112">
        <v>1780</v>
      </c>
      <c r="Z6" s="112">
        <v>1876</v>
      </c>
      <c r="AB6" s="113" t="str">
        <f>TEXT(Z6,"###,###")</f>
        <v>1,876</v>
      </c>
      <c r="AD6" s="114">
        <f t="shared" si="0"/>
        <v>5.3932584269662964E-2</v>
      </c>
      <c r="AF6" s="114">
        <f t="shared" si="1"/>
        <v>0.18659076533839336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2044</v>
      </c>
      <c r="W7" s="112">
        <v>2108</v>
      </c>
      <c r="X7" s="112">
        <v>2475</v>
      </c>
      <c r="Y7" s="112">
        <v>2196</v>
      </c>
      <c r="Z7" s="112">
        <v>2412</v>
      </c>
      <c r="AB7" s="113" t="str">
        <f>TEXT(Z7,"###,###")</f>
        <v>2,412</v>
      </c>
      <c r="AD7" s="114">
        <f t="shared" si="0"/>
        <v>9.8360655737705027E-2</v>
      </c>
      <c r="AF7" s="114">
        <f t="shared" si="1"/>
        <v>0.18003913894324852</v>
      </c>
    </row>
    <row r="8" spans="1:32" ht="17.25" customHeight="1" x14ac:dyDescent="0.25">
      <c r="A8" s="68" t="s">
        <v>13</v>
      </c>
      <c r="B8" s="69"/>
      <c r="C8" s="31"/>
      <c r="D8" s="70" t="str">
        <f>AB4</f>
        <v>3,676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2,412</v>
      </c>
      <c r="P8" s="71"/>
      <c r="S8" s="111" t="s">
        <v>86</v>
      </c>
      <c r="T8" s="112"/>
      <c r="U8" s="112"/>
      <c r="V8" s="112">
        <v>36549</v>
      </c>
      <c r="W8" s="112">
        <v>37915</v>
      </c>
      <c r="X8" s="112">
        <v>41128</v>
      </c>
      <c r="Y8" s="112">
        <v>41803</v>
      </c>
      <c r="Z8" s="112">
        <v>41855.769999999997</v>
      </c>
      <c r="AB8" s="113" t="str">
        <f>TEXT(Z8,"$###,###")</f>
        <v>$41,856</v>
      </c>
      <c r="AD8" s="114">
        <f t="shared" si="0"/>
        <v>1.2623495921344485E-3</v>
      </c>
      <c r="AF8" s="114">
        <f t="shared" si="1"/>
        <v>0.14519603819529947</v>
      </c>
    </row>
    <row r="9" spans="1:32" x14ac:dyDescent="0.25">
      <c r="A9" s="32" t="s">
        <v>15</v>
      </c>
      <c r="B9" s="75"/>
      <c r="C9" s="76"/>
      <c r="D9" s="77">
        <f>AD104</f>
        <v>61.643090315560386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49.626865671641788</v>
      </c>
      <c r="P9" s="78" t="s">
        <v>87</v>
      </c>
      <c r="S9" s="111" t="s">
        <v>7</v>
      </c>
      <c r="T9" s="112"/>
      <c r="U9" s="112"/>
      <c r="V9" s="112">
        <v>94950879</v>
      </c>
      <c r="W9" s="112">
        <v>103499450</v>
      </c>
      <c r="X9" s="112">
        <v>121427840</v>
      </c>
      <c r="Y9" s="112">
        <v>117407834</v>
      </c>
      <c r="Z9" s="112">
        <v>137110561</v>
      </c>
      <c r="AB9" s="113" t="str">
        <f>TEXT(Z9/1000000,"$#,###.0")&amp;" mil"</f>
        <v>$137.1 mil</v>
      </c>
      <c r="AD9" s="114">
        <f t="shared" si="0"/>
        <v>0.16781441517778117</v>
      </c>
      <c r="AF9" s="114">
        <f t="shared" si="1"/>
        <v>0.44401571048120569</v>
      </c>
    </row>
    <row r="10" spans="1:32" x14ac:dyDescent="0.25">
      <c r="A10" s="32" t="s">
        <v>18</v>
      </c>
      <c r="B10" s="75"/>
      <c r="C10" s="76"/>
      <c r="D10" s="77">
        <f>AD105</f>
        <v>25.326441784548422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50.290215588723051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73.466003316749578</v>
      </c>
      <c r="P11" s="78" t="s">
        <v>87</v>
      </c>
      <c r="S11" s="111" t="s">
        <v>30</v>
      </c>
      <c r="T11" s="116"/>
      <c r="U11" s="116"/>
      <c r="V11" s="116">
        <v>2643</v>
      </c>
      <c r="W11" s="116">
        <v>2818</v>
      </c>
      <c r="X11" s="116">
        <v>3144</v>
      </c>
      <c r="Y11" s="116">
        <v>2946</v>
      </c>
      <c r="Z11" s="116">
        <v>3037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13.432835820895523</v>
      </c>
      <c r="P12" s="78" t="s">
        <v>87</v>
      </c>
      <c r="S12" s="111" t="s">
        <v>31</v>
      </c>
      <c r="T12" s="116"/>
      <c r="U12" s="116"/>
      <c r="V12" s="116">
        <v>435</v>
      </c>
      <c r="W12" s="116">
        <v>472</v>
      </c>
      <c r="X12" s="116">
        <v>645</v>
      </c>
      <c r="Y12" s="116">
        <v>521</v>
      </c>
      <c r="Z12" s="116">
        <v>635</v>
      </c>
    </row>
    <row r="13" spans="1:32" ht="15" customHeight="1" x14ac:dyDescent="0.25">
      <c r="A13" s="32" t="s">
        <v>20</v>
      </c>
      <c r="B13" s="76"/>
      <c r="C13" s="76"/>
      <c r="D13" s="77">
        <f>AD108</f>
        <v>18.063112078346027</v>
      </c>
      <c r="E13" s="78" t="s">
        <v>87</v>
      </c>
      <c r="F13" s="26"/>
      <c r="G13" s="144" t="s">
        <v>286</v>
      </c>
      <c r="H13" s="145"/>
      <c r="I13" s="145"/>
      <c r="J13" s="145"/>
      <c r="K13" s="145"/>
      <c r="L13" s="145"/>
      <c r="M13" s="85"/>
      <c r="N13" s="76"/>
      <c r="O13" s="77">
        <f>T132</f>
        <v>13.142620232172472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17.029379760609359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42.3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22.198041349292712</v>
      </c>
      <c r="E15" s="78" t="s">
        <v>87</v>
      </c>
      <c r="F15" s="26"/>
      <c r="G15" s="35" t="s">
        <v>279</v>
      </c>
      <c r="H15" s="76"/>
      <c r="I15" s="76"/>
      <c r="J15" s="76"/>
      <c r="K15" s="86"/>
      <c r="L15" s="76"/>
      <c r="M15" s="76"/>
      <c r="N15" s="76"/>
      <c r="O15" s="77">
        <f>AB38</f>
        <v>19.825436408977556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423</v>
      </c>
      <c r="Z15" s="116">
        <v>513</v>
      </c>
      <c r="AB15" s="121">
        <f t="shared" ref="AB15:AB34" si="2">IF(Z15="np",0,Z15/$Z$34)</f>
        <v>0.13951590970900191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29.406964091403697</v>
      </c>
      <c r="E16" s="89" t="s">
        <v>87</v>
      </c>
      <c r="F16" s="26"/>
      <c r="G16" s="90" t="s">
        <v>280</v>
      </c>
      <c r="H16" s="37"/>
      <c r="I16" s="37"/>
      <c r="J16" s="37"/>
      <c r="K16" s="38"/>
      <c r="L16" s="37"/>
      <c r="M16" s="37"/>
      <c r="N16" s="37"/>
      <c r="O16" s="88">
        <f>AB37</f>
        <v>80.174563591022434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37</v>
      </c>
      <c r="Z16" s="116">
        <v>40</v>
      </c>
      <c r="AB16" s="121">
        <f t="shared" si="2"/>
        <v>1.0878433505575198E-2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80</v>
      </c>
      <c r="Z17" s="116">
        <v>90</v>
      </c>
      <c r="AB17" s="121">
        <f t="shared" si="2"/>
        <v>2.4476475387544192E-2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11</v>
      </c>
      <c r="Z18" s="116">
        <v>15</v>
      </c>
      <c r="AB18" s="121">
        <f t="shared" si="2"/>
        <v>4.079412564590699E-3</v>
      </c>
    </row>
    <row r="19" spans="1:28" x14ac:dyDescent="0.25">
      <c r="A19" s="67" t="str">
        <f>$S$1&amp;" ("&amp;$V$2&amp;" to "&amp;$Z$2&amp;")"</f>
        <v>Longreach (2015-16 to 2019-20)</v>
      </c>
      <c r="B19" s="67"/>
      <c r="C19" s="67"/>
      <c r="D19" s="67"/>
      <c r="E19" s="67"/>
      <c r="F19" s="67"/>
      <c r="G19" s="67" t="str">
        <f>$S$1&amp;" ("&amp;$V$2&amp;" to "&amp;$Z$2&amp;")"</f>
        <v>Longreach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197</v>
      </c>
      <c r="Z19" s="116">
        <v>220</v>
      </c>
      <c r="AB19" s="121">
        <f t="shared" si="2"/>
        <v>5.9831384280663584E-2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92</v>
      </c>
      <c r="Z20" s="116">
        <v>86</v>
      </c>
      <c r="AB20" s="121">
        <f t="shared" si="2"/>
        <v>2.3388632036986674E-2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291</v>
      </c>
      <c r="Z21" s="116">
        <v>306</v>
      </c>
      <c r="AB21" s="121">
        <f t="shared" si="2"/>
        <v>8.3220016317650261E-2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286</v>
      </c>
      <c r="Z22" s="116">
        <v>267</v>
      </c>
      <c r="AB22" s="121">
        <f t="shared" si="2"/>
        <v>7.2613543649714438E-2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132</v>
      </c>
      <c r="Z23" s="116">
        <v>133</v>
      </c>
      <c r="AB23" s="121">
        <f t="shared" si="2"/>
        <v>3.6170791406037531E-2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29</v>
      </c>
      <c r="Z24" s="116">
        <v>32</v>
      </c>
      <c r="AB24" s="121">
        <f t="shared" si="2"/>
        <v>8.7027468044601573E-3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72</v>
      </c>
      <c r="Z25" s="116">
        <v>73</v>
      </c>
      <c r="AB25" s="121">
        <f t="shared" si="2"/>
        <v>1.9853141147674735E-2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45</v>
      </c>
      <c r="Z26" s="116">
        <v>41</v>
      </c>
      <c r="AB26" s="121">
        <f t="shared" si="2"/>
        <v>1.1150394343214578E-2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144</v>
      </c>
      <c r="Z27" s="116">
        <v>165</v>
      </c>
      <c r="AB27" s="121">
        <f t="shared" si="2"/>
        <v>4.4873538210497686E-2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140</v>
      </c>
      <c r="Z28" s="116">
        <v>164</v>
      </c>
      <c r="AB28" s="121">
        <f t="shared" si="2"/>
        <v>4.460157737285831E-2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382</v>
      </c>
      <c r="Z29" s="116">
        <v>365</v>
      </c>
      <c r="AB29" s="121">
        <f t="shared" si="2"/>
        <v>9.9265705738373677E-2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254</v>
      </c>
      <c r="Z30" s="116">
        <v>268</v>
      </c>
      <c r="AB30" s="121">
        <f t="shared" si="2"/>
        <v>7.2885504487353828E-2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380</v>
      </c>
      <c r="Z31" s="116">
        <v>397</v>
      </c>
      <c r="AB31" s="121">
        <f t="shared" si="2"/>
        <v>0.10796845254283383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92</v>
      </c>
      <c r="Z32" s="116">
        <v>85</v>
      </c>
      <c r="AB32" s="121">
        <f t="shared" si="2"/>
        <v>2.3116671199347294E-2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124</v>
      </c>
      <c r="Z33" s="116">
        <v>130</v>
      </c>
      <c r="AB33" s="121">
        <f t="shared" si="2"/>
        <v>3.5354908893119388E-2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3471</v>
      </c>
      <c r="Z34" s="124">
        <v>3677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1929</v>
      </c>
      <c r="AB37" s="136">
        <f>Z37/Z40*100</f>
        <v>80.174563591022434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477</v>
      </c>
      <c r="AB38" s="136">
        <f>Z38/Z40*100</f>
        <v>19.825436408977556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2406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8</v>
      </c>
      <c r="W44" s="116">
        <v>11</v>
      </c>
      <c r="X44" s="116">
        <v>15</v>
      </c>
      <c r="Y44" s="116">
        <v>4</v>
      </c>
      <c r="Z44" s="116">
        <v>14</v>
      </c>
    </row>
    <row r="45" spans="19:32" x14ac:dyDescent="0.25">
      <c r="S45" s="119" t="s">
        <v>38</v>
      </c>
      <c r="T45" s="119"/>
      <c r="U45" s="116"/>
      <c r="V45" s="116">
        <v>53</v>
      </c>
      <c r="W45" s="116">
        <v>55</v>
      </c>
      <c r="X45" s="116">
        <v>72</v>
      </c>
      <c r="Y45" s="116">
        <v>77</v>
      </c>
      <c r="Z45" s="116">
        <v>67</v>
      </c>
    </row>
    <row r="46" spans="19:32" x14ac:dyDescent="0.25">
      <c r="S46" s="119" t="s">
        <v>39</v>
      </c>
      <c r="T46" s="119"/>
      <c r="U46" s="116"/>
      <c r="V46" s="116">
        <v>134</v>
      </c>
      <c r="W46" s="116">
        <v>129</v>
      </c>
      <c r="X46" s="116">
        <v>108</v>
      </c>
      <c r="Y46" s="116">
        <v>92</v>
      </c>
      <c r="Z46" s="116">
        <v>102</v>
      </c>
    </row>
    <row r="47" spans="19:32" x14ac:dyDescent="0.25">
      <c r="S47" s="119" t="s">
        <v>40</v>
      </c>
      <c r="T47" s="119"/>
      <c r="U47" s="116"/>
      <c r="V47" s="116">
        <v>107</v>
      </c>
      <c r="W47" s="116">
        <v>149</v>
      </c>
      <c r="X47" s="116">
        <v>169</v>
      </c>
      <c r="Y47" s="116">
        <v>190</v>
      </c>
      <c r="Z47" s="116">
        <v>167</v>
      </c>
    </row>
    <row r="48" spans="19:32" x14ac:dyDescent="0.25">
      <c r="S48" s="119" t="s">
        <v>41</v>
      </c>
      <c r="T48" s="119"/>
      <c r="U48" s="116"/>
      <c r="V48" s="116">
        <v>159</v>
      </c>
      <c r="W48" s="116">
        <v>147</v>
      </c>
      <c r="X48" s="116">
        <v>167</v>
      </c>
      <c r="Y48" s="116">
        <v>147</v>
      </c>
      <c r="Z48" s="116">
        <v>199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143</v>
      </c>
      <c r="W49" s="116">
        <v>163</v>
      </c>
      <c r="X49" s="116">
        <v>194</v>
      </c>
      <c r="Y49" s="116">
        <v>184</v>
      </c>
      <c r="Z49" s="116">
        <v>184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Longreach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149</v>
      </c>
      <c r="W50" s="116">
        <v>126</v>
      </c>
      <c r="X50" s="116">
        <v>124</v>
      </c>
      <c r="Y50" s="116">
        <v>134</v>
      </c>
      <c r="Z50" s="116">
        <v>176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116</v>
      </c>
      <c r="W51" s="116">
        <v>122</v>
      </c>
      <c r="X51" s="116">
        <v>135</v>
      </c>
      <c r="Y51" s="116">
        <v>111</v>
      </c>
      <c r="Z51" s="116">
        <v>105</v>
      </c>
    </row>
    <row r="52" spans="1:26" ht="15" customHeight="1" x14ac:dyDescent="0.25">
      <c r="S52" s="119" t="s">
        <v>45</v>
      </c>
      <c r="T52" s="119"/>
      <c r="U52" s="116"/>
      <c r="V52" s="116">
        <v>150</v>
      </c>
      <c r="W52" s="116">
        <v>145</v>
      </c>
      <c r="X52" s="116">
        <v>148</v>
      </c>
      <c r="Y52" s="116">
        <v>122</v>
      </c>
      <c r="Z52" s="116">
        <v>141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165</v>
      </c>
      <c r="W53" s="116">
        <v>179</v>
      </c>
      <c r="X53" s="116">
        <v>194</v>
      </c>
      <c r="Y53" s="116">
        <v>170</v>
      </c>
      <c r="Z53" s="116">
        <v>154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127</v>
      </c>
      <c r="W54" s="116">
        <v>134</v>
      </c>
      <c r="X54" s="116">
        <v>167</v>
      </c>
      <c r="Y54" s="116">
        <v>172</v>
      </c>
      <c r="Z54" s="116">
        <v>166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92</v>
      </c>
      <c r="W55" s="116">
        <v>118</v>
      </c>
      <c r="X55" s="116">
        <v>161</v>
      </c>
      <c r="Y55" s="116">
        <v>142</v>
      </c>
      <c r="Z55" s="116">
        <v>161</v>
      </c>
    </row>
    <row r="56" spans="1:26" ht="15" customHeight="1" x14ac:dyDescent="0.25">
      <c r="S56" s="119" t="s">
        <v>49</v>
      </c>
      <c r="T56" s="119"/>
      <c r="U56" s="116"/>
      <c r="V56" s="116">
        <v>60</v>
      </c>
      <c r="W56" s="116">
        <v>62</v>
      </c>
      <c r="X56" s="116">
        <v>76</v>
      </c>
      <c r="Y56" s="116">
        <v>78</v>
      </c>
      <c r="Z56" s="116">
        <v>87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17</v>
      </c>
      <c r="W57" s="116">
        <v>27</v>
      </c>
      <c r="X57" s="116">
        <v>46</v>
      </c>
      <c r="Y57" s="116">
        <v>38</v>
      </c>
      <c r="Z57" s="116">
        <v>39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5</v>
      </c>
      <c r="W58" s="116">
        <v>0</v>
      </c>
      <c r="X58" s="116">
        <v>11</v>
      </c>
      <c r="Y58" s="116">
        <v>5</v>
      </c>
      <c r="Z58" s="116">
        <v>19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9</v>
      </c>
      <c r="W59" s="116">
        <v>5</v>
      </c>
      <c r="X59" s="116">
        <v>10</v>
      </c>
      <c r="Y59" s="116">
        <v>5</v>
      </c>
      <c r="Z59" s="116">
        <v>5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8</v>
      </c>
      <c r="W60" s="116">
        <v>5</v>
      </c>
      <c r="X60" s="116">
        <v>2</v>
      </c>
      <c r="Y60" s="116">
        <v>6</v>
      </c>
      <c r="Z60" s="116">
        <v>4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1501</v>
      </c>
      <c r="W61" s="116">
        <v>1582</v>
      </c>
      <c r="X61" s="116">
        <v>1824</v>
      </c>
      <c r="Y61" s="116">
        <v>1688</v>
      </c>
      <c r="Z61" s="116">
        <v>1795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9</v>
      </c>
      <c r="W63" s="116">
        <v>13</v>
      </c>
      <c r="X63" s="116">
        <v>12</v>
      </c>
      <c r="Y63" s="116">
        <v>9</v>
      </c>
      <c r="Z63" s="116">
        <v>14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76</v>
      </c>
      <c r="W64" s="116">
        <v>94</v>
      </c>
      <c r="X64" s="116">
        <v>72</v>
      </c>
      <c r="Y64" s="116">
        <v>76</v>
      </c>
      <c r="Z64" s="116">
        <v>82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Longreach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110</v>
      </c>
      <c r="W65" s="116">
        <v>130</v>
      </c>
      <c r="X65" s="116">
        <v>199</v>
      </c>
      <c r="Y65" s="116">
        <v>157</v>
      </c>
      <c r="Z65" s="116">
        <v>136</v>
      </c>
    </row>
    <row r="66" spans="1:26" x14ac:dyDescent="0.25">
      <c r="S66" s="119" t="s">
        <v>40</v>
      </c>
      <c r="T66" s="119"/>
      <c r="U66" s="116"/>
      <c r="V66" s="116">
        <v>162</v>
      </c>
      <c r="W66" s="116">
        <v>163</v>
      </c>
      <c r="X66" s="116">
        <v>174</v>
      </c>
      <c r="Y66" s="116">
        <v>152</v>
      </c>
      <c r="Z66" s="116">
        <v>178</v>
      </c>
    </row>
    <row r="67" spans="1:26" x14ac:dyDescent="0.25">
      <c r="S67" s="119" t="s">
        <v>41</v>
      </c>
      <c r="T67" s="119"/>
      <c r="U67" s="116"/>
      <c r="V67" s="116">
        <v>173</v>
      </c>
      <c r="W67" s="116">
        <v>180</v>
      </c>
      <c r="X67" s="116">
        <v>189</v>
      </c>
      <c r="Y67" s="116">
        <v>175</v>
      </c>
      <c r="Z67" s="116">
        <v>206</v>
      </c>
    </row>
    <row r="68" spans="1:26" x14ac:dyDescent="0.25">
      <c r="S68" s="119" t="s">
        <v>42</v>
      </c>
      <c r="T68" s="119"/>
      <c r="U68" s="116"/>
      <c r="V68" s="116">
        <v>145</v>
      </c>
      <c r="W68" s="116">
        <v>149</v>
      </c>
      <c r="X68" s="116">
        <v>200</v>
      </c>
      <c r="Y68" s="116">
        <v>184</v>
      </c>
      <c r="Z68" s="116">
        <v>197</v>
      </c>
    </row>
    <row r="69" spans="1:26" x14ac:dyDescent="0.25">
      <c r="S69" s="119" t="s">
        <v>43</v>
      </c>
      <c r="T69" s="119"/>
      <c r="U69" s="116"/>
      <c r="V69" s="116">
        <v>150</v>
      </c>
      <c r="W69" s="116">
        <v>149</v>
      </c>
      <c r="X69" s="116">
        <v>132</v>
      </c>
      <c r="Y69" s="116">
        <v>164</v>
      </c>
      <c r="Z69" s="116">
        <v>172</v>
      </c>
    </row>
    <row r="70" spans="1:26" x14ac:dyDescent="0.25">
      <c r="S70" s="119" t="s">
        <v>44</v>
      </c>
      <c r="T70" s="119"/>
      <c r="U70" s="116"/>
      <c r="V70" s="116">
        <v>139</v>
      </c>
      <c r="W70" s="116">
        <v>137</v>
      </c>
      <c r="X70" s="116">
        <v>147</v>
      </c>
      <c r="Y70" s="116">
        <v>141</v>
      </c>
      <c r="Z70" s="116">
        <v>143</v>
      </c>
    </row>
    <row r="71" spans="1:26" x14ac:dyDescent="0.25">
      <c r="S71" s="119" t="s">
        <v>45</v>
      </c>
      <c r="T71" s="119"/>
      <c r="U71" s="116"/>
      <c r="V71" s="116">
        <v>136</v>
      </c>
      <c r="W71" s="116">
        <v>168</v>
      </c>
      <c r="X71" s="116">
        <v>177</v>
      </c>
      <c r="Y71" s="116">
        <v>154</v>
      </c>
      <c r="Z71" s="116">
        <v>152</v>
      </c>
    </row>
    <row r="72" spans="1:26" x14ac:dyDescent="0.25">
      <c r="S72" s="119" t="s">
        <v>46</v>
      </c>
      <c r="T72" s="119"/>
      <c r="U72" s="116"/>
      <c r="V72" s="116">
        <v>175</v>
      </c>
      <c r="W72" s="116">
        <v>170</v>
      </c>
      <c r="X72" s="116">
        <v>220</v>
      </c>
      <c r="Y72" s="116">
        <v>158</v>
      </c>
      <c r="Z72" s="116">
        <v>154</v>
      </c>
    </row>
    <row r="73" spans="1:26" x14ac:dyDescent="0.25">
      <c r="S73" s="119" t="s">
        <v>47</v>
      </c>
      <c r="T73" s="119"/>
      <c r="U73" s="116"/>
      <c r="V73" s="116">
        <v>143</v>
      </c>
      <c r="W73" s="116">
        <v>181</v>
      </c>
      <c r="X73" s="116">
        <v>177</v>
      </c>
      <c r="Y73" s="116">
        <v>177</v>
      </c>
      <c r="Z73" s="116">
        <v>216</v>
      </c>
    </row>
    <row r="74" spans="1:26" x14ac:dyDescent="0.25">
      <c r="S74" s="119" t="s">
        <v>48</v>
      </c>
      <c r="T74" s="119"/>
      <c r="U74" s="116"/>
      <c r="V74" s="116">
        <v>82</v>
      </c>
      <c r="W74" s="116">
        <v>99</v>
      </c>
      <c r="X74" s="116">
        <v>149</v>
      </c>
      <c r="Y74" s="116">
        <v>134</v>
      </c>
      <c r="Z74" s="116">
        <v>129</v>
      </c>
    </row>
    <row r="75" spans="1:26" x14ac:dyDescent="0.25">
      <c r="S75" s="119" t="s">
        <v>49</v>
      </c>
      <c r="T75" s="119"/>
      <c r="U75" s="116"/>
      <c r="V75" s="116">
        <v>58</v>
      </c>
      <c r="W75" s="116">
        <v>47</v>
      </c>
      <c r="X75" s="116">
        <v>74</v>
      </c>
      <c r="Y75" s="116">
        <v>58</v>
      </c>
      <c r="Z75" s="116">
        <v>54</v>
      </c>
    </row>
    <row r="76" spans="1:26" x14ac:dyDescent="0.25">
      <c r="S76" s="119" t="s">
        <v>50</v>
      </c>
      <c r="T76" s="119"/>
      <c r="U76" s="116"/>
      <c r="V76" s="116">
        <v>7</v>
      </c>
      <c r="W76" s="116">
        <v>14</v>
      </c>
      <c r="X76" s="116">
        <v>24</v>
      </c>
      <c r="Y76" s="116">
        <v>27</v>
      </c>
      <c r="Z76" s="116">
        <v>31</v>
      </c>
    </row>
    <row r="77" spans="1:26" x14ac:dyDescent="0.25">
      <c r="S77" s="119" t="s">
        <v>51</v>
      </c>
      <c r="T77" s="119"/>
      <c r="U77" s="116"/>
      <c r="V77" s="116">
        <v>6</v>
      </c>
      <c r="W77" s="116">
        <v>3</v>
      </c>
      <c r="X77" s="116">
        <v>16</v>
      </c>
      <c r="Y77" s="116">
        <v>6</v>
      </c>
      <c r="Z77" s="116">
        <v>13</v>
      </c>
    </row>
    <row r="78" spans="1:26" x14ac:dyDescent="0.25">
      <c r="S78" s="119" t="s">
        <v>52</v>
      </c>
      <c r="T78" s="119"/>
      <c r="U78" s="116"/>
      <c r="V78" s="116">
        <v>3</v>
      </c>
      <c r="W78" s="116">
        <v>3</v>
      </c>
      <c r="X78" s="116">
        <v>2</v>
      </c>
      <c r="Y78" s="116">
        <v>4</v>
      </c>
      <c r="Z78" s="116">
        <v>8</v>
      </c>
    </row>
    <row r="79" spans="1:26" x14ac:dyDescent="0.25">
      <c r="S79" s="119" t="s">
        <v>53</v>
      </c>
      <c r="T79" s="119"/>
      <c r="U79" s="116"/>
      <c r="V79" s="116">
        <v>0</v>
      </c>
      <c r="W79" s="116">
        <v>7</v>
      </c>
      <c r="X79" s="116">
        <v>9</v>
      </c>
      <c r="Y79" s="116">
        <v>5</v>
      </c>
      <c r="Z79" s="116">
        <v>7</v>
      </c>
    </row>
    <row r="80" spans="1:26" x14ac:dyDescent="0.25">
      <c r="S80" s="122" t="s">
        <v>54</v>
      </c>
      <c r="T80" s="122"/>
      <c r="U80" s="116"/>
      <c r="V80" s="116">
        <v>1582</v>
      </c>
      <c r="W80" s="116">
        <v>1708</v>
      </c>
      <c r="X80" s="116">
        <v>1966</v>
      </c>
      <c r="Y80" s="116">
        <v>1778</v>
      </c>
      <c r="Z80" s="116">
        <v>1880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6" t="str">
        <f>S1</f>
        <v>Longreach</v>
      </c>
      <c r="D83" s="146"/>
      <c r="E83" s="146"/>
      <c r="F83" s="146"/>
      <c r="G83" s="146"/>
      <c r="H83" s="49"/>
      <c r="I83" s="49"/>
      <c r="J83" s="147" t="str">
        <f>'State data for spotlight'!A1</f>
        <v>Queensland</v>
      </c>
      <c r="K83" s="147"/>
      <c r="L83" s="147"/>
      <c r="M83" s="147"/>
      <c r="N83" s="147"/>
      <c r="O83" s="147"/>
      <c r="S83" s="119" t="s">
        <v>57</v>
      </c>
      <c r="T83" s="119"/>
      <c r="U83" s="116"/>
      <c r="V83" s="116">
        <v>88</v>
      </c>
      <c r="W83" s="116">
        <v>91</v>
      </c>
      <c r="X83" s="116">
        <v>105</v>
      </c>
      <c r="Y83" s="116">
        <v>94</v>
      </c>
      <c r="Z83" s="116">
        <v>114</v>
      </c>
      <c r="AD83" s="121"/>
    </row>
    <row r="84" spans="1:30" ht="15" customHeight="1" x14ac:dyDescent="0.25">
      <c r="A84" s="48"/>
      <c r="B84" s="48"/>
      <c r="C84" s="50"/>
      <c r="D84" s="141" t="s">
        <v>0</v>
      </c>
      <c r="E84" s="141"/>
      <c r="F84" s="141" t="s">
        <v>202</v>
      </c>
      <c r="G84" s="141"/>
      <c r="H84" s="50"/>
      <c r="I84" s="50"/>
      <c r="J84" s="50"/>
      <c r="K84" s="50"/>
      <c r="L84" s="141" t="s">
        <v>0</v>
      </c>
      <c r="M84" s="141"/>
      <c r="N84" s="141" t="s">
        <v>202</v>
      </c>
      <c r="O84" s="141"/>
      <c r="S84" s="119" t="s">
        <v>58</v>
      </c>
      <c r="T84" s="119"/>
      <c r="U84" s="116"/>
      <c r="V84" s="116">
        <v>73</v>
      </c>
      <c r="W84" s="116">
        <v>90</v>
      </c>
      <c r="X84" s="116">
        <v>114</v>
      </c>
      <c r="Y84" s="116">
        <v>95</v>
      </c>
      <c r="Z84" s="116">
        <v>85</v>
      </c>
    </row>
    <row r="85" spans="1:30" ht="15" customHeight="1" x14ac:dyDescent="0.25">
      <c r="A85" s="48"/>
      <c r="B85" s="48"/>
      <c r="C85" s="62" t="s">
        <v>1</v>
      </c>
      <c r="D85" s="141" t="s">
        <v>2</v>
      </c>
      <c r="E85" s="141"/>
      <c r="F85" s="141" t="str">
        <f>"since "&amp;$V$2</f>
        <v>since 2015-16</v>
      </c>
      <c r="G85" s="141"/>
      <c r="H85" s="50"/>
      <c r="I85" s="50"/>
      <c r="J85" s="50"/>
      <c r="K85" s="62" t="s">
        <v>1</v>
      </c>
      <c r="L85" s="141" t="s">
        <v>2</v>
      </c>
      <c r="M85" s="141"/>
      <c r="N85" s="141" t="str">
        <f>"since "&amp;$V$2</f>
        <v>since 2015-16</v>
      </c>
      <c r="O85" s="141"/>
      <c r="S85" s="119" t="s">
        <v>197</v>
      </c>
      <c r="T85" s="119"/>
      <c r="U85" s="116"/>
      <c r="V85" s="116">
        <v>171</v>
      </c>
      <c r="W85" s="116">
        <v>191</v>
      </c>
      <c r="X85" s="116">
        <v>216</v>
      </c>
      <c r="Y85" s="116">
        <v>213</v>
      </c>
      <c r="Z85" s="116">
        <v>212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3,676</v>
      </c>
      <c r="D86" s="100">
        <f t="shared" ref="D86:D91" si="4">AD4</f>
        <v>6.0282665128353008E-2</v>
      </c>
      <c r="E86" s="101">
        <f t="shared" ref="E86:E91" si="5">AD4</f>
        <v>6.0282665128353008E-2</v>
      </c>
      <c r="F86" s="100">
        <f t="shared" ref="F86:F91" si="6">AF4</f>
        <v>0.193894121468009</v>
      </c>
      <c r="G86" s="101">
        <f t="shared" ref="G86:G91" si="7">AF4</f>
        <v>0.193894121468009</v>
      </c>
      <c r="H86" s="61"/>
      <c r="I86" s="61"/>
      <c r="J86" s="142" t="str">
        <f>'State data for spotlight'!J4</f>
        <v>4,043,913</v>
      </c>
      <c r="K86" s="142"/>
      <c r="L86" s="100">
        <f>'State data for spotlight'!L4</f>
        <v>-5.435055282670076E-3</v>
      </c>
      <c r="M86" s="101">
        <f>'State data for spotlight'!L4</f>
        <v>-5.435055282670076E-3</v>
      </c>
      <c r="N86" s="100">
        <f>'State data for spotlight'!N4</f>
        <v>7.968076645100175E-2</v>
      </c>
      <c r="O86" s="101">
        <f>'State data for spotlight'!N4</f>
        <v>7.968076645100175E-2</v>
      </c>
      <c r="S86" s="119" t="s">
        <v>198</v>
      </c>
      <c r="T86" s="119"/>
      <c r="U86" s="116"/>
      <c r="V86" s="116">
        <v>66</v>
      </c>
      <c r="W86" s="116">
        <v>59</v>
      </c>
      <c r="X86" s="116">
        <v>49</v>
      </c>
      <c r="Y86" s="116">
        <v>57</v>
      </c>
      <c r="Z86" s="116">
        <v>66</v>
      </c>
    </row>
    <row r="87" spans="1:30" ht="15" customHeight="1" x14ac:dyDescent="0.25">
      <c r="A87" s="102" t="s">
        <v>4</v>
      </c>
      <c r="B87" s="51"/>
      <c r="C87" s="61" t="str">
        <f t="shared" si="3"/>
        <v>1,796</v>
      </c>
      <c r="D87" s="100">
        <f t="shared" si="4"/>
        <v>6.5243179122182582E-2</v>
      </c>
      <c r="E87" s="101">
        <f t="shared" si="5"/>
        <v>6.5243179122182582E-2</v>
      </c>
      <c r="F87" s="100">
        <f t="shared" si="6"/>
        <v>0.19414893617021267</v>
      </c>
      <c r="G87" s="101">
        <f t="shared" si="7"/>
        <v>0.19414893617021267</v>
      </c>
      <c r="H87" s="61"/>
      <c r="I87" s="61"/>
      <c r="J87" s="142" t="str">
        <f>'State data for spotlight'!J5</f>
        <v>2,078,086</v>
      </c>
      <c r="K87" s="142"/>
      <c r="L87" s="100">
        <f>'State data for spotlight'!L5</f>
        <v>-9.7722570444783718E-3</v>
      </c>
      <c r="M87" s="101">
        <f>'State data for spotlight'!L5</f>
        <v>-9.7722570444783718E-3</v>
      </c>
      <c r="N87" s="100">
        <f>'State data for spotlight'!N5</f>
        <v>6.0267974446456485E-2</v>
      </c>
      <c r="O87" s="101">
        <f>'State data for spotlight'!N5</f>
        <v>6.0267974446456485E-2</v>
      </c>
      <c r="S87" s="119" t="s">
        <v>199</v>
      </c>
      <c r="T87" s="119"/>
      <c r="U87" s="116"/>
      <c r="V87" s="116">
        <v>29</v>
      </c>
      <c r="W87" s="116">
        <v>37</v>
      </c>
      <c r="X87" s="116">
        <v>34</v>
      </c>
      <c r="Y87" s="116">
        <v>44</v>
      </c>
      <c r="Z87" s="116">
        <v>39</v>
      </c>
    </row>
    <row r="88" spans="1:30" ht="15" customHeight="1" x14ac:dyDescent="0.25">
      <c r="A88" s="102" t="s">
        <v>5</v>
      </c>
      <c r="B88" s="51"/>
      <c r="C88" s="61" t="str">
        <f t="shared" si="3"/>
        <v>1,876</v>
      </c>
      <c r="D88" s="100">
        <f t="shared" si="4"/>
        <v>5.3932584269662964E-2</v>
      </c>
      <c r="E88" s="101">
        <f t="shared" si="5"/>
        <v>5.3932584269662964E-2</v>
      </c>
      <c r="F88" s="100">
        <f t="shared" si="6"/>
        <v>0.18659076533839336</v>
      </c>
      <c r="G88" s="101">
        <f t="shared" si="7"/>
        <v>0.18659076533839336</v>
      </c>
      <c r="H88" s="61"/>
      <c r="I88" s="61"/>
      <c r="J88" s="142" t="str">
        <f>'State data for spotlight'!J6</f>
        <v>1,965,825</v>
      </c>
      <c r="K88" s="142"/>
      <c r="L88" s="100">
        <f>'State data for spotlight'!L6</f>
        <v>-8.0765919120229235E-4</v>
      </c>
      <c r="M88" s="101">
        <f>'State data for spotlight'!L6</f>
        <v>-8.0765919120229235E-4</v>
      </c>
      <c r="N88" s="100">
        <f>'State data for spotlight'!N6</f>
        <v>0.10099473592536312</v>
      </c>
      <c r="O88" s="101">
        <f>'State data for spotlight'!N6</f>
        <v>0.10099473592536312</v>
      </c>
      <c r="S88" s="119" t="s">
        <v>200</v>
      </c>
      <c r="T88" s="119"/>
      <c r="U88" s="116"/>
      <c r="V88" s="116">
        <v>47</v>
      </c>
      <c r="W88" s="116">
        <v>48</v>
      </c>
      <c r="X88" s="116">
        <v>49</v>
      </c>
      <c r="Y88" s="116">
        <v>52</v>
      </c>
      <c r="Z88" s="116">
        <v>49</v>
      </c>
    </row>
    <row r="89" spans="1:30" ht="15" customHeight="1" x14ac:dyDescent="0.25">
      <c r="A89" s="51" t="s">
        <v>6</v>
      </c>
      <c r="B89" s="51"/>
      <c r="C89" s="61" t="str">
        <f t="shared" si="3"/>
        <v>2,412</v>
      </c>
      <c r="D89" s="100">
        <f t="shared" si="4"/>
        <v>9.8360655737705027E-2</v>
      </c>
      <c r="E89" s="101">
        <f t="shared" si="5"/>
        <v>9.8360655737705027E-2</v>
      </c>
      <c r="F89" s="100">
        <f t="shared" si="6"/>
        <v>0.18003913894324852</v>
      </c>
      <c r="G89" s="101">
        <f t="shared" si="7"/>
        <v>0.18003913894324852</v>
      </c>
      <c r="H89" s="61"/>
      <c r="I89" s="61"/>
      <c r="J89" s="142" t="str">
        <f>'State data for spotlight'!J7</f>
        <v>2,876,116</v>
      </c>
      <c r="K89" s="142"/>
      <c r="L89" s="100">
        <f>'State data for spotlight'!L7</f>
        <v>1.3469152455414024E-2</v>
      </c>
      <c r="M89" s="101">
        <f>'State data for spotlight'!L7</f>
        <v>1.3469152455414024E-2</v>
      </c>
      <c r="N89" s="100">
        <f>'State data for spotlight'!N7</f>
        <v>8.3508134271230716E-2</v>
      </c>
      <c r="O89" s="101">
        <f>'State data for spotlight'!N7</f>
        <v>8.3508134271230716E-2</v>
      </c>
      <c r="S89" s="119" t="s">
        <v>201</v>
      </c>
      <c r="T89" s="119"/>
      <c r="U89" s="116"/>
      <c r="V89" s="116">
        <v>104</v>
      </c>
      <c r="W89" s="116">
        <v>100</v>
      </c>
      <c r="X89" s="116">
        <v>105</v>
      </c>
      <c r="Y89" s="116">
        <v>100</v>
      </c>
      <c r="Z89" s="116">
        <v>98</v>
      </c>
    </row>
    <row r="90" spans="1:30" ht="15" customHeight="1" x14ac:dyDescent="0.25">
      <c r="A90" s="51" t="s">
        <v>100</v>
      </c>
      <c r="B90" s="51"/>
      <c r="C90" s="61" t="str">
        <f t="shared" si="3"/>
        <v>$41,856</v>
      </c>
      <c r="D90" s="100">
        <f t="shared" si="4"/>
        <v>1.2623495921344485E-3</v>
      </c>
      <c r="E90" s="101">
        <f t="shared" si="5"/>
        <v>1.2623495921344485E-3</v>
      </c>
      <c r="F90" s="100">
        <f t="shared" si="6"/>
        <v>0.14519603819529947</v>
      </c>
      <c r="G90" s="101">
        <f t="shared" si="7"/>
        <v>0.14519603819529947</v>
      </c>
      <c r="H90" s="61"/>
      <c r="I90" s="61"/>
      <c r="J90" s="61"/>
      <c r="K90" s="61" t="str">
        <f>'State data for spotlight'!J8</f>
        <v>$45,226</v>
      </c>
      <c r="L90" s="100">
        <f>'State data for spotlight'!L8</f>
        <v>1.6409018426646327E-3</v>
      </c>
      <c r="M90" s="101">
        <f>'State data for spotlight'!L8</f>
        <v>1.6409018426646327E-3</v>
      </c>
      <c r="N90" s="100">
        <f>'State data for spotlight'!N8</f>
        <v>6.7653739613496189E-2</v>
      </c>
      <c r="O90" s="101">
        <f>'State data for spotlight'!N8</f>
        <v>6.7653739613496189E-2</v>
      </c>
      <c r="S90" s="119" t="s">
        <v>59</v>
      </c>
      <c r="T90" s="119"/>
      <c r="U90" s="116"/>
      <c r="V90" s="116">
        <v>137</v>
      </c>
      <c r="W90" s="116">
        <v>156</v>
      </c>
      <c r="X90" s="116">
        <v>178</v>
      </c>
      <c r="Y90" s="116">
        <v>167</v>
      </c>
      <c r="Z90" s="116">
        <v>175</v>
      </c>
    </row>
    <row r="91" spans="1:30" ht="15" customHeight="1" x14ac:dyDescent="0.25">
      <c r="A91" s="51" t="s">
        <v>7</v>
      </c>
      <c r="B91" s="51"/>
      <c r="C91" s="61" t="str">
        <f t="shared" si="3"/>
        <v>$137.1 mil</v>
      </c>
      <c r="D91" s="100">
        <f t="shared" si="4"/>
        <v>0.16781441517778117</v>
      </c>
      <c r="E91" s="101">
        <f t="shared" si="5"/>
        <v>0.16781441517778117</v>
      </c>
      <c r="F91" s="100">
        <f t="shared" si="6"/>
        <v>0.44401571048120569</v>
      </c>
      <c r="G91" s="101">
        <f t="shared" si="7"/>
        <v>0.44401571048120569</v>
      </c>
      <c r="H91" s="61"/>
      <c r="I91" s="61"/>
      <c r="J91" s="61"/>
      <c r="K91" s="61" t="str">
        <f>'State data for spotlight'!J9</f>
        <v>$174.8 bil</v>
      </c>
      <c r="L91" s="100">
        <f>'State data for spotlight'!L9</f>
        <v>4.1540468779463158E-2</v>
      </c>
      <c r="M91" s="101">
        <f>'State data for spotlight'!L9</f>
        <v>4.1540468779463158E-2</v>
      </c>
      <c r="N91" s="100">
        <f>'State data for spotlight'!N9</f>
        <v>0.18082674757676354</v>
      </c>
      <c r="O91" s="101">
        <f>'State data for spotlight'!N9</f>
        <v>0.18082674757676354</v>
      </c>
      <c r="S91" s="122" t="s">
        <v>54</v>
      </c>
      <c r="T91" s="122"/>
      <c r="U91" s="116"/>
      <c r="V91" s="116">
        <v>1013</v>
      </c>
      <c r="W91" s="116">
        <v>1038</v>
      </c>
      <c r="X91" s="116">
        <v>1225</v>
      </c>
      <c r="Y91" s="116">
        <v>1079</v>
      </c>
      <c r="Z91" s="116">
        <v>1192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203</v>
      </c>
      <c r="S93" s="119" t="s">
        <v>57</v>
      </c>
      <c r="T93" s="119"/>
      <c r="U93" s="116"/>
      <c r="V93" s="116">
        <v>81</v>
      </c>
      <c r="W93" s="116">
        <v>85</v>
      </c>
      <c r="X93" s="116">
        <v>91</v>
      </c>
      <c r="Y93" s="116">
        <v>96</v>
      </c>
      <c r="Z93" s="116">
        <v>104</v>
      </c>
    </row>
    <row r="94" spans="1:30" ht="15" customHeight="1" x14ac:dyDescent="0.25">
      <c r="A94" s="60" t="s">
        <v>204</v>
      </c>
      <c r="S94" s="119" t="s">
        <v>58</v>
      </c>
      <c r="T94" s="119"/>
      <c r="U94" s="116"/>
      <c r="V94" s="116">
        <v>184</v>
      </c>
      <c r="W94" s="116">
        <v>206</v>
      </c>
      <c r="X94" s="116">
        <v>233</v>
      </c>
      <c r="Y94" s="116">
        <v>216</v>
      </c>
      <c r="Z94" s="116">
        <v>218</v>
      </c>
    </row>
    <row r="95" spans="1:30" ht="15" customHeight="1" x14ac:dyDescent="0.25">
      <c r="A95" s="138" t="s">
        <v>287</v>
      </c>
      <c r="S95" s="119" t="s">
        <v>197</v>
      </c>
      <c r="T95" s="119"/>
      <c r="U95" s="116"/>
      <c r="V95" s="116">
        <v>27</v>
      </c>
      <c r="W95" s="116">
        <v>34</v>
      </c>
      <c r="X95" s="116">
        <v>40</v>
      </c>
      <c r="Y95" s="116">
        <v>37</v>
      </c>
      <c r="Z95" s="116">
        <v>35</v>
      </c>
    </row>
    <row r="96" spans="1:30" ht="15" customHeight="1" x14ac:dyDescent="0.25">
      <c r="A96" s="19" t="s">
        <v>278</v>
      </c>
      <c r="S96" s="119" t="s">
        <v>198</v>
      </c>
      <c r="T96" s="119"/>
      <c r="U96" s="116"/>
      <c r="V96" s="116">
        <v>119</v>
      </c>
      <c r="W96" s="116">
        <v>127</v>
      </c>
      <c r="X96" s="116">
        <v>154</v>
      </c>
      <c r="Y96" s="116">
        <v>145</v>
      </c>
      <c r="Z96" s="116">
        <v>146</v>
      </c>
    </row>
    <row r="97" spans="1:32" ht="15" customHeight="1" x14ac:dyDescent="0.25">
      <c r="S97" s="119" t="s">
        <v>199</v>
      </c>
      <c r="T97" s="119"/>
      <c r="U97" s="116"/>
      <c r="V97" s="116">
        <v>191</v>
      </c>
      <c r="W97" s="116">
        <v>209</v>
      </c>
      <c r="X97" s="116">
        <v>238</v>
      </c>
      <c r="Y97" s="116">
        <v>207</v>
      </c>
      <c r="Z97" s="116">
        <v>221</v>
      </c>
    </row>
    <row r="98" spans="1:32" ht="15" customHeight="1" x14ac:dyDescent="0.25">
      <c r="S98" s="119" t="s">
        <v>200</v>
      </c>
      <c r="T98" s="119"/>
      <c r="U98" s="116"/>
      <c r="V98" s="116">
        <v>107</v>
      </c>
      <c r="W98" s="116">
        <v>97</v>
      </c>
      <c r="X98" s="116">
        <v>99</v>
      </c>
      <c r="Y98" s="116">
        <v>107</v>
      </c>
      <c r="Z98" s="116">
        <v>110</v>
      </c>
    </row>
    <row r="99" spans="1:32" ht="15" customHeight="1" x14ac:dyDescent="0.25">
      <c r="S99" s="119" t="s">
        <v>201</v>
      </c>
      <c r="T99" s="119"/>
      <c r="U99" s="116"/>
      <c r="V99" s="116">
        <v>0</v>
      </c>
      <c r="W99" s="116">
        <v>3</v>
      </c>
      <c r="X99" s="116">
        <v>5</v>
      </c>
      <c r="Y99" s="116">
        <v>6</v>
      </c>
      <c r="Z99" s="116">
        <v>8</v>
      </c>
    </row>
    <row r="100" spans="1:32" ht="15" customHeight="1" x14ac:dyDescent="0.25">
      <c r="S100" s="119" t="s">
        <v>59</v>
      </c>
      <c r="T100" s="119"/>
      <c r="U100" s="116"/>
      <c r="V100" s="116">
        <v>73</v>
      </c>
      <c r="W100" s="116">
        <v>83</v>
      </c>
      <c r="X100" s="116">
        <v>116</v>
      </c>
      <c r="Y100" s="116">
        <v>96</v>
      </c>
      <c r="Z100" s="116">
        <v>99</v>
      </c>
    </row>
    <row r="101" spans="1:32" x14ac:dyDescent="0.25">
      <c r="A101" s="20"/>
      <c r="S101" s="122" t="s">
        <v>54</v>
      </c>
      <c r="T101" s="122"/>
      <c r="U101" s="116"/>
      <c r="V101" s="116">
        <v>1028</v>
      </c>
      <c r="W101" s="116">
        <v>1070</v>
      </c>
      <c r="X101" s="116">
        <v>1250</v>
      </c>
      <c r="Y101" s="116">
        <v>1118</v>
      </c>
      <c r="Z101" s="116">
        <v>1211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205</v>
      </c>
      <c r="Z103" s="110" t="s">
        <v>282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1859</v>
      </c>
      <c r="W104" s="116">
        <v>2024</v>
      </c>
      <c r="X104" s="116">
        <v>2319</v>
      </c>
      <c r="Y104" s="116">
        <v>2142</v>
      </c>
      <c r="Z104" s="116">
        <v>2266</v>
      </c>
      <c r="AB104" s="113" t="str">
        <f>TEXT(Z104,"###,###")</f>
        <v>2,266</v>
      </c>
      <c r="AD104" s="134">
        <f>Z104/($Z$4)*100</f>
        <v>61.643090315560386</v>
      </c>
      <c r="AF104" s="113"/>
    </row>
    <row r="105" spans="1:32" x14ac:dyDescent="0.25">
      <c r="S105" s="119" t="s">
        <v>18</v>
      </c>
      <c r="T105" s="119"/>
      <c r="U105" s="116"/>
      <c r="V105" s="116">
        <v>856</v>
      </c>
      <c r="W105" s="116">
        <v>876</v>
      </c>
      <c r="X105" s="116">
        <v>942</v>
      </c>
      <c r="Y105" s="116">
        <v>898</v>
      </c>
      <c r="Z105" s="116">
        <v>931</v>
      </c>
      <c r="AB105" s="113" t="str">
        <f>TEXT(Z105,"###,###")</f>
        <v>931</v>
      </c>
      <c r="AD105" s="134">
        <f>Z105/($Z$4)*100</f>
        <v>25.326441784548422</v>
      </c>
      <c r="AF105" s="113"/>
    </row>
    <row r="106" spans="1:32" x14ac:dyDescent="0.25">
      <c r="S106" s="122" t="s">
        <v>54</v>
      </c>
      <c r="T106" s="122"/>
      <c r="U106" s="124"/>
      <c r="V106" s="124">
        <v>2715</v>
      </c>
      <c r="W106" s="124">
        <v>2900</v>
      </c>
      <c r="X106" s="124">
        <v>3261</v>
      </c>
      <c r="Y106" s="124">
        <v>3040</v>
      </c>
      <c r="Z106" s="124">
        <v>3197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516</v>
      </c>
      <c r="W108" s="116">
        <v>571</v>
      </c>
      <c r="X108" s="116">
        <v>732</v>
      </c>
      <c r="Y108" s="116">
        <v>587</v>
      </c>
      <c r="Z108" s="116">
        <v>664</v>
      </c>
      <c r="AB108" s="113" t="str">
        <f>TEXT(Z108,"###,###")</f>
        <v>664</v>
      </c>
      <c r="AD108" s="134">
        <f>Z108/($Z$4)*100</f>
        <v>18.063112078346027</v>
      </c>
      <c r="AF108" s="113"/>
    </row>
    <row r="109" spans="1:32" x14ac:dyDescent="0.25">
      <c r="S109" s="119" t="s">
        <v>21</v>
      </c>
      <c r="T109" s="119"/>
      <c r="U109" s="116"/>
      <c r="V109" s="116">
        <v>507</v>
      </c>
      <c r="W109" s="116">
        <v>571</v>
      </c>
      <c r="X109" s="116">
        <v>715</v>
      </c>
      <c r="Y109" s="116">
        <v>564</v>
      </c>
      <c r="Z109" s="116">
        <v>626</v>
      </c>
      <c r="AB109" s="113" t="str">
        <f>TEXT(Z109,"###,###")</f>
        <v>626</v>
      </c>
      <c r="AD109" s="134">
        <f>Z109/($Z$4)*100</f>
        <v>17.029379760609359</v>
      </c>
      <c r="AF109" s="113"/>
    </row>
    <row r="110" spans="1:32" x14ac:dyDescent="0.25">
      <c r="S110" s="119" t="s">
        <v>22</v>
      </c>
      <c r="T110" s="119"/>
      <c r="U110" s="116"/>
      <c r="V110" s="116">
        <v>794</v>
      </c>
      <c r="W110" s="116">
        <v>725</v>
      </c>
      <c r="X110" s="116">
        <v>771</v>
      </c>
      <c r="Y110" s="116">
        <v>849</v>
      </c>
      <c r="Z110" s="116">
        <v>816</v>
      </c>
      <c r="AB110" s="113" t="str">
        <f>TEXT(Z110,"###,###")</f>
        <v>816</v>
      </c>
      <c r="AD110" s="134">
        <f>Z110/($Z$4)*100</f>
        <v>22.198041349292712</v>
      </c>
      <c r="AF110" s="113"/>
    </row>
    <row r="111" spans="1:32" x14ac:dyDescent="0.25">
      <c r="S111" s="119" t="s">
        <v>23</v>
      </c>
      <c r="T111" s="119"/>
      <c r="U111" s="116"/>
      <c r="V111" s="116">
        <v>906</v>
      </c>
      <c r="W111" s="116">
        <v>1033</v>
      </c>
      <c r="X111" s="116">
        <v>1048</v>
      </c>
      <c r="Y111" s="116">
        <v>1045</v>
      </c>
      <c r="Z111" s="116">
        <v>1081</v>
      </c>
      <c r="AB111" s="113" t="str">
        <f>TEXT(Z111,"###,###")</f>
        <v>1,081</v>
      </c>
      <c r="AD111" s="134">
        <f>Z111/($Z$4)*100</f>
        <v>29.406964091403697</v>
      </c>
      <c r="AF111" s="113"/>
    </row>
    <row r="112" spans="1:32" x14ac:dyDescent="0.25">
      <c r="S112" s="122" t="s">
        <v>54</v>
      </c>
      <c r="T112" s="122"/>
      <c r="U112" s="116"/>
      <c r="V112" s="116">
        <v>3078</v>
      </c>
      <c r="W112" s="116">
        <v>3290</v>
      </c>
      <c r="X112" s="116">
        <v>3786</v>
      </c>
      <c r="Y112" s="116">
        <v>3470</v>
      </c>
      <c r="Z112" s="116">
        <v>3673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41.24</v>
      </c>
      <c r="W118" s="135">
        <v>41.03</v>
      </c>
      <c r="X118" s="135">
        <v>42.21</v>
      </c>
      <c r="Y118" s="135">
        <v>41.81</v>
      </c>
      <c r="Z118" s="135">
        <v>42.28</v>
      </c>
      <c r="AB118" s="113" t="str">
        <f>TEXT(Z118,"##.0")</f>
        <v>42.3</v>
      </c>
    </row>
    <row r="120" spans="19:32" x14ac:dyDescent="0.25">
      <c r="S120" s="105" t="s">
        <v>102</v>
      </c>
      <c r="T120" s="116"/>
      <c r="U120" s="116"/>
      <c r="V120" s="116">
        <v>1612</v>
      </c>
      <c r="W120" s="116">
        <v>1636</v>
      </c>
      <c r="X120" s="116">
        <v>1827</v>
      </c>
      <c r="Y120" s="116">
        <v>1671</v>
      </c>
      <c r="Z120" s="116">
        <v>1772</v>
      </c>
      <c r="AB120" s="113" t="str">
        <f>TEXT(Z120,"###,###")</f>
        <v>1,772</v>
      </c>
    </row>
    <row r="121" spans="19:32" x14ac:dyDescent="0.25">
      <c r="S121" s="105" t="s">
        <v>103</v>
      </c>
      <c r="T121" s="116"/>
      <c r="U121" s="116"/>
      <c r="V121" s="116">
        <v>218</v>
      </c>
      <c r="W121" s="116">
        <v>213</v>
      </c>
      <c r="X121" s="116">
        <v>336</v>
      </c>
      <c r="Y121" s="116">
        <v>227</v>
      </c>
      <c r="Z121" s="116">
        <v>324</v>
      </c>
      <c r="AB121" s="113" t="str">
        <f>TEXT(Z121,"###,###")</f>
        <v>324</v>
      </c>
    </row>
    <row r="122" spans="19:32" x14ac:dyDescent="0.25">
      <c r="S122" s="105" t="s">
        <v>104</v>
      </c>
      <c r="T122" s="116"/>
      <c r="U122" s="116"/>
      <c r="V122" s="116">
        <v>214</v>
      </c>
      <c r="W122" s="116">
        <v>259</v>
      </c>
      <c r="X122" s="116">
        <v>310</v>
      </c>
      <c r="Y122" s="116">
        <v>295</v>
      </c>
      <c r="Z122" s="116">
        <v>317</v>
      </c>
      <c r="AB122" s="113" t="str">
        <f>TEXT(Z122,"###,###")</f>
        <v>317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1826</v>
      </c>
      <c r="W124" s="116">
        <v>1895</v>
      </c>
      <c r="X124" s="116">
        <v>2137</v>
      </c>
      <c r="Y124" s="116">
        <v>1966</v>
      </c>
      <c r="Z124" s="116">
        <v>2089</v>
      </c>
      <c r="AB124" s="113" t="str">
        <f>TEXT(Z124,"###,###")</f>
        <v>2,089</v>
      </c>
      <c r="AD124" s="131">
        <f>Z124/$Z$7*100</f>
        <v>86.608623548922054</v>
      </c>
    </row>
    <row r="125" spans="19:32" x14ac:dyDescent="0.25">
      <c r="S125" s="105" t="s">
        <v>106</v>
      </c>
      <c r="T125" s="116"/>
      <c r="U125" s="116"/>
      <c r="V125" s="116">
        <v>432</v>
      </c>
      <c r="W125" s="116">
        <v>472</v>
      </c>
      <c r="X125" s="116">
        <v>646</v>
      </c>
      <c r="Y125" s="116">
        <v>522</v>
      </c>
      <c r="Z125" s="116">
        <v>641</v>
      </c>
      <c r="AB125" s="113" t="str">
        <f>TEXT(Z125,"###,###")</f>
        <v>641</v>
      </c>
      <c r="AD125" s="131">
        <f>Z125/$Z$7*100</f>
        <v>26.575456053067992</v>
      </c>
    </row>
    <row r="127" spans="19:32" x14ac:dyDescent="0.25">
      <c r="S127" s="105" t="s">
        <v>107</v>
      </c>
      <c r="T127" s="116"/>
      <c r="U127" s="116"/>
      <c r="V127" s="116">
        <v>1014</v>
      </c>
      <c r="W127" s="116">
        <v>1038</v>
      </c>
      <c r="X127" s="116">
        <v>1224</v>
      </c>
      <c r="Y127" s="116">
        <v>1075</v>
      </c>
      <c r="Z127" s="116">
        <v>1197</v>
      </c>
      <c r="AB127" s="113" t="str">
        <f>TEXT(Z127,"###,###")</f>
        <v>1,197</v>
      </c>
      <c r="AD127" s="131">
        <f>Z127/$Z$7*100</f>
        <v>49.626865671641788</v>
      </c>
    </row>
    <row r="128" spans="19:32" x14ac:dyDescent="0.25">
      <c r="S128" s="105" t="s">
        <v>108</v>
      </c>
      <c r="T128" s="116"/>
      <c r="U128" s="116"/>
      <c r="V128" s="116">
        <v>1028</v>
      </c>
      <c r="W128" s="116">
        <v>1070</v>
      </c>
      <c r="X128" s="116">
        <v>1253</v>
      </c>
      <c r="Y128" s="116">
        <v>1123</v>
      </c>
      <c r="Z128" s="116">
        <v>1213</v>
      </c>
      <c r="AB128" s="113" t="str">
        <f>TEXT(Z128,"###,###")</f>
        <v>1,213</v>
      </c>
      <c r="AD128" s="131">
        <f>Z128/$Z$7*100</f>
        <v>50.290215588723051</v>
      </c>
    </row>
    <row r="130" spans="19:20" x14ac:dyDescent="0.25">
      <c r="S130" s="105" t="s">
        <v>283</v>
      </c>
      <c r="T130" s="131">
        <v>73.466003316749578</v>
      </c>
    </row>
    <row r="131" spans="19:20" x14ac:dyDescent="0.25">
      <c r="S131" s="105" t="s">
        <v>284</v>
      </c>
      <c r="T131" s="131">
        <v>13.432835820895523</v>
      </c>
    </row>
    <row r="132" spans="19:20" x14ac:dyDescent="0.25">
      <c r="S132" s="105" t="s">
        <v>285</v>
      </c>
      <c r="T132" s="131">
        <v>13.142620232172472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2148398B-142E-4E88-B80E-BE62766325C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E9EA09A2-20E4-4A06-93CF-9012E725B1E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0AD480B7-58A4-4365-914C-6DCE49E3AF8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7C927C03-E6F3-494D-8B05-3D879817466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558B53-D511-4A6C-A5B0-DFCE8A840557}">
  <sheetPr codeName="Sheet106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154</v>
      </c>
      <c r="T1" s="103"/>
      <c r="U1" s="103"/>
      <c r="V1" s="103"/>
      <c r="W1" s="103"/>
      <c r="X1" s="103"/>
      <c r="Y1" s="104" t="s">
        <v>243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205</v>
      </c>
      <c r="Z2" s="107" t="s">
        <v>282</v>
      </c>
      <c r="AB2" s="143" t="str">
        <f>$Z$2</f>
        <v>2019-20</v>
      </c>
      <c r="AC2" s="143"/>
      <c r="AD2" s="143"/>
      <c r="AE2" s="143"/>
      <c r="AF2" s="143"/>
    </row>
    <row r="3" spans="1:32" ht="15" customHeight="1" x14ac:dyDescent="0.25">
      <c r="A3" s="64" t="s">
        <v>281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154</v>
      </c>
      <c r="Y3" s="109" t="s">
        <v>243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9.42 Mackay, Queensland,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88631</v>
      </c>
      <c r="W4" s="112">
        <v>93842</v>
      </c>
      <c r="X4" s="112">
        <v>100805</v>
      </c>
      <c r="Y4" s="112">
        <v>101225</v>
      </c>
      <c r="Z4" s="112">
        <v>104045</v>
      </c>
      <c r="AB4" s="113" t="str">
        <f>TEXT(Z4,"###,###")</f>
        <v>104,045</v>
      </c>
      <c r="AD4" s="114">
        <f>Z4/Y4-1</f>
        <v>2.7858730550753164E-2</v>
      </c>
      <c r="AF4" s="114">
        <f>Z4/V4-1</f>
        <v>0.1739120623709538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49462</v>
      </c>
      <c r="W5" s="112">
        <v>52559</v>
      </c>
      <c r="X5" s="112">
        <v>56042</v>
      </c>
      <c r="Y5" s="112">
        <v>55282</v>
      </c>
      <c r="Z5" s="112">
        <v>56725</v>
      </c>
      <c r="AB5" s="113" t="str">
        <f>TEXT(Z5,"###,###")</f>
        <v>56,725</v>
      </c>
      <c r="AD5" s="114">
        <f t="shared" ref="AD5:AD9" si="0">Z5/Y5-1</f>
        <v>2.6102528852067541E-2</v>
      </c>
      <c r="AF5" s="114">
        <f t="shared" ref="AF5:AF9" si="1">Z5/V5-1</f>
        <v>0.14683999838259676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39168</v>
      </c>
      <c r="W6" s="112">
        <v>41283</v>
      </c>
      <c r="X6" s="112">
        <v>44763</v>
      </c>
      <c r="Y6" s="112">
        <v>45943</v>
      </c>
      <c r="Z6" s="112">
        <v>47319</v>
      </c>
      <c r="AB6" s="113" t="str">
        <f>TEXT(Z6,"###,###")</f>
        <v>47,319</v>
      </c>
      <c r="AD6" s="114">
        <f t="shared" si="0"/>
        <v>2.9950155627625596E-2</v>
      </c>
      <c r="AF6" s="114">
        <f t="shared" si="1"/>
        <v>0.20810355392156854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62629</v>
      </c>
      <c r="W7" s="112">
        <v>64575</v>
      </c>
      <c r="X7" s="112">
        <v>68929</v>
      </c>
      <c r="Y7" s="112">
        <v>69699</v>
      </c>
      <c r="Z7" s="112">
        <v>72941</v>
      </c>
      <c r="AB7" s="113" t="str">
        <f>TEXT(Z7,"###,###")</f>
        <v>72,941</v>
      </c>
      <c r="AD7" s="114">
        <f t="shared" si="0"/>
        <v>4.6514297192212117E-2</v>
      </c>
      <c r="AF7" s="114">
        <f t="shared" si="1"/>
        <v>0.16465215794599941</v>
      </c>
    </row>
    <row r="8" spans="1:32" ht="17.25" customHeight="1" x14ac:dyDescent="0.25">
      <c r="A8" s="68" t="s">
        <v>13</v>
      </c>
      <c r="B8" s="69"/>
      <c r="C8" s="31"/>
      <c r="D8" s="70" t="str">
        <f>AB4</f>
        <v>104,045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72,941</v>
      </c>
      <c r="P8" s="71"/>
      <c r="S8" s="111" t="s">
        <v>86</v>
      </c>
      <c r="T8" s="112"/>
      <c r="U8" s="112"/>
      <c r="V8" s="112">
        <v>48408.49</v>
      </c>
      <c r="W8" s="112">
        <v>48784.33</v>
      </c>
      <c r="X8" s="112">
        <v>51367.69</v>
      </c>
      <c r="Y8" s="112">
        <v>52331</v>
      </c>
      <c r="Z8" s="112">
        <v>52227.91</v>
      </c>
      <c r="AB8" s="113" t="str">
        <f>TEXT(Z8,"$###,###")</f>
        <v>$52,228</v>
      </c>
      <c r="AD8" s="114">
        <f t="shared" si="0"/>
        <v>-1.9699604440961416E-3</v>
      </c>
      <c r="AF8" s="114">
        <f t="shared" si="1"/>
        <v>7.889979629606314E-2</v>
      </c>
    </row>
    <row r="9" spans="1:32" x14ac:dyDescent="0.25">
      <c r="A9" s="32" t="s">
        <v>15</v>
      </c>
      <c r="B9" s="75"/>
      <c r="C9" s="76"/>
      <c r="D9" s="77">
        <f>AD104</f>
        <v>79.362775722043338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54.282228102164765</v>
      </c>
      <c r="P9" s="78" t="s">
        <v>87</v>
      </c>
      <c r="S9" s="111" t="s">
        <v>7</v>
      </c>
      <c r="T9" s="112"/>
      <c r="U9" s="112"/>
      <c r="V9" s="112">
        <v>4054227965</v>
      </c>
      <c r="W9" s="112">
        <v>4122120507</v>
      </c>
      <c r="X9" s="112">
        <v>4584761413</v>
      </c>
      <c r="Y9" s="112">
        <v>4811241156</v>
      </c>
      <c r="Z9" s="112">
        <v>5138470699</v>
      </c>
      <c r="AB9" s="113" t="str">
        <f>TEXT(Z9/1000000,"$#,###.0")&amp;" mil"</f>
        <v>$5,138.5 mil</v>
      </c>
      <c r="AD9" s="114">
        <f t="shared" si="0"/>
        <v>6.8013540038814879E-2</v>
      </c>
      <c r="AF9" s="114">
        <f t="shared" si="1"/>
        <v>0.26743506861484545</v>
      </c>
    </row>
    <row r="10" spans="1:32" x14ac:dyDescent="0.25">
      <c r="A10" s="32" t="s">
        <v>18</v>
      </c>
      <c r="B10" s="75"/>
      <c r="C10" s="76"/>
      <c r="D10" s="77">
        <f>AD105</f>
        <v>13.622951607477535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45.715029955717633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88.385133189838356</v>
      </c>
      <c r="P11" s="78" t="s">
        <v>87</v>
      </c>
      <c r="S11" s="111" t="s">
        <v>30</v>
      </c>
      <c r="T11" s="116"/>
      <c r="U11" s="116"/>
      <c r="V11" s="116">
        <v>81135</v>
      </c>
      <c r="W11" s="116">
        <v>85970</v>
      </c>
      <c r="X11" s="116">
        <v>92319</v>
      </c>
      <c r="Y11" s="116">
        <v>93369</v>
      </c>
      <c r="Z11" s="116">
        <v>95573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5.3687226662645156</v>
      </c>
      <c r="P12" s="78" t="s">
        <v>87</v>
      </c>
      <c r="S12" s="111" t="s">
        <v>31</v>
      </c>
      <c r="T12" s="116"/>
      <c r="U12" s="116"/>
      <c r="V12" s="116">
        <v>7498</v>
      </c>
      <c r="W12" s="116">
        <v>7872</v>
      </c>
      <c r="X12" s="116">
        <v>8489</v>
      </c>
      <c r="Y12" s="116">
        <v>7857</v>
      </c>
      <c r="Z12" s="116">
        <v>8468</v>
      </c>
    </row>
    <row r="13" spans="1:32" ht="15" customHeight="1" x14ac:dyDescent="0.25">
      <c r="A13" s="32" t="s">
        <v>20</v>
      </c>
      <c r="B13" s="76"/>
      <c r="C13" s="76"/>
      <c r="D13" s="77">
        <f>AD108</f>
        <v>11.669950502186554</v>
      </c>
      <c r="E13" s="78" t="s">
        <v>87</v>
      </c>
      <c r="F13" s="26"/>
      <c r="G13" s="144" t="s">
        <v>286</v>
      </c>
      <c r="H13" s="145"/>
      <c r="I13" s="145"/>
      <c r="J13" s="145"/>
      <c r="K13" s="145"/>
      <c r="L13" s="145"/>
      <c r="M13" s="85"/>
      <c r="N13" s="76"/>
      <c r="O13" s="77">
        <f>T132</f>
        <v>6.2420312307207197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13.776731222067376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41.1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22.078908164736415</v>
      </c>
      <c r="E15" s="78" t="s">
        <v>87</v>
      </c>
      <c r="F15" s="26"/>
      <c r="G15" s="35" t="s">
        <v>279</v>
      </c>
      <c r="H15" s="76"/>
      <c r="I15" s="76"/>
      <c r="J15" s="76"/>
      <c r="K15" s="86"/>
      <c r="L15" s="76"/>
      <c r="M15" s="76"/>
      <c r="N15" s="76"/>
      <c r="O15" s="77">
        <f>AB38</f>
        <v>17.120723932268458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2392</v>
      </c>
      <c r="Z15" s="116">
        <v>2827</v>
      </c>
      <c r="AB15" s="121">
        <f t="shared" ref="AB15:AB34" si="2">IF(Z15="np",0,Z15/$Z$34)</f>
        <v>2.717198027700618E-2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45.238118121966458</v>
      </c>
      <c r="E16" s="89" t="s">
        <v>87</v>
      </c>
      <c r="F16" s="26"/>
      <c r="G16" s="90" t="s">
        <v>280</v>
      </c>
      <c r="H16" s="37"/>
      <c r="I16" s="37"/>
      <c r="J16" s="37"/>
      <c r="K16" s="38"/>
      <c r="L16" s="37"/>
      <c r="M16" s="37"/>
      <c r="N16" s="37"/>
      <c r="O16" s="88">
        <f>AB37</f>
        <v>82.879276067731539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5099</v>
      </c>
      <c r="Z16" s="116">
        <v>5272</v>
      </c>
      <c r="AB16" s="121">
        <f t="shared" si="2"/>
        <v>5.0672331100239332E-2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6297</v>
      </c>
      <c r="Z17" s="116">
        <v>6455</v>
      </c>
      <c r="AB17" s="121">
        <f t="shared" si="2"/>
        <v>6.2042848492421254E-2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709</v>
      </c>
      <c r="Z18" s="116">
        <v>773</v>
      </c>
      <c r="AB18" s="121">
        <f t="shared" si="2"/>
        <v>7.4297632664045909E-3</v>
      </c>
    </row>
    <row r="19" spans="1:28" x14ac:dyDescent="0.25">
      <c r="A19" s="67" t="str">
        <f>$S$1&amp;" ("&amp;$V$2&amp;" to "&amp;$Z$2&amp;")"</f>
        <v>Mackay (2015-16 to 2019-20)</v>
      </c>
      <c r="B19" s="67"/>
      <c r="C19" s="67"/>
      <c r="D19" s="67"/>
      <c r="E19" s="67"/>
      <c r="F19" s="67"/>
      <c r="G19" s="67" t="str">
        <f>$S$1&amp;" ("&amp;$V$2&amp;" to "&amp;$Z$2&amp;")"</f>
        <v>Mackay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9178</v>
      </c>
      <c r="Z19" s="116">
        <v>9425</v>
      </c>
      <c r="AB19" s="121">
        <f t="shared" si="2"/>
        <v>9.0589286915735145E-2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4961</v>
      </c>
      <c r="Z20" s="116">
        <v>5153</v>
      </c>
      <c r="AB20" s="121">
        <f t="shared" si="2"/>
        <v>4.9528551244221029E-2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9659</v>
      </c>
      <c r="Z21" s="116">
        <v>9781</v>
      </c>
      <c r="AB21" s="121">
        <f t="shared" si="2"/>
        <v>9.4011014888361319E-2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6937</v>
      </c>
      <c r="Z22" s="116">
        <v>7212</v>
      </c>
      <c r="AB22" s="121">
        <f t="shared" si="2"/>
        <v>6.9318826231966238E-2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4648</v>
      </c>
      <c r="Z23" s="116">
        <v>4860</v>
      </c>
      <c r="AB23" s="121">
        <f t="shared" si="2"/>
        <v>4.671235378360454E-2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297</v>
      </c>
      <c r="Z24" s="116">
        <v>285</v>
      </c>
      <c r="AB24" s="121">
        <f t="shared" si="2"/>
        <v>2.7393046971866861E-3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2375</v>
      </c>
      <c r="Z25" s="116">
        <v>2344</v>
      </c>
      <c r="AB25" s="121">
        <f t="shared" si="2"/>
        <v>2.25295796849319E-2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2042</v>
      </c>
      <c r="Z26" s="116">
        <v>2134</v>
      </c>
      <c r="AB26" s="121">
        <f t="shared" si="2"/>
        <v>2.0511144644899608E-2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6058</v>
      </c>
      <c r="Z27" s="116">
        <v>6232</v>
      </c>
      <c r="AB27" s="121">
        <f t="shared" si="2"/>
        <v>5.9899462711815538E-2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9937</v>
      </c>
      <c r="Z28" s="116">
        <v>9417</v>
      </c>
      <c r="AB28" s="121">
        <f t="shared" si="2"/>
        <v>9.0512394152305345E-2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3748</v>
      </c>
      <c r="Z29" s="116">
        <v>3498</v>
      </c>
      <c r="AB29" s="121">
        <f t="shared" si="2"/>
        <v>3.3621360809680798E-2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5723</v>
      </c>
      <c r="Z30" s="116">
        <v>5960</v>
      </c>
      <c r="AB30" s="121">
        <f t="shared" si="2"/>
        <v>5.7285108755202277E-2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9823</v>
      </c>
      <c r="Z31" s="116">
        <v>9919</v>
      </c>
      <c r="AB31" s="121">
        <f t="shared" si="2"/>
        <v>9.5337415057525396E-2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1077</v>
      </c>
      <c r="Z32" s="116">
        <v>994</v>
      </c>
      <c r="AB32" s="121">
        <f t="shared" si="2"/>
        <v>9.5539258561528635E-3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6209</v>
      </c>
      <c r="Z33" s="116">
        <v>6728</v>
      </c>
      <c r="AB33" s="121">
        <f t="shared" si="2"/>
        <v>6.4666814044463242E-2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101223</v>
      </c>
      <c r="Z34" s="124">
        <v>104041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60448</v>
      </c>
      <c r="AB37" s="136">
        <f>Z37/Z40*100</f>
        <v>82.879276067731539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12487</v>
      </c>
      <c r="AB38" s="136">
        <f>Z38/Z40*100</f>
        <v>17.120723932268458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72935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55</v>
      </c>
      <c r="W44" s="116">
        <v>63</v>
      </c>
      <c r="X44" s="116">
        <v>73</v>
      </c>
      <c r="Y44" s="116">
        <v>70</v>
      </c>
      <c r="Z44" s="116">
        <v>87</v>
      </c>
    </row>
    <row r="45" spans="19:32" x14ac:dyDescent="0.25">
      <c r="S45" s="119" t="s">
        <v>38</v>
      </c>
      <c r="T45" s="119"/>
      <c r="U45" s="116"/>
      <c r="V45" s="116">
        <v>1066</v>
      </c>
      <c r="W45" s="116">
        <v>1108</v>
      </c>
      <c r="X45" s="116">
        <v>1325</v>
      </c>
      <c r="Y45" s="116">
        <v>1342</v>
      </c>
      <c r="Z45" s="116">
        <v>1384</v>
      </c>
    </row>
    <row r="46" spans="19:32" x14ac:dyDescent="0.25">
      <c r="S46" s="119" t="s">
        <v>39</v>
      </c>
      <c r="T46" s="119"/>
      <c r="U46" s="116"/>
      <c r="V46" s="116">
        <v>2761</v>
      </c>
      <c r="W46" s="116">
        <v>2932</v>
      </c>
      <c r="X46" s="116">
        <v>3239</v>
      </c>
      <c r="Y46" s="116">
        <v>3343</v>
      </c>
      <c r="Z46" s="116">
        <v>3289</v>
      </c>
    </row>
    <row r="47" spans="19:32" x14ac:dyDescent="0.25">
      <c r="S47" s="119" t="s">
        <v>40</v>
      </c>
      <c r="T47" s="119"/>
      <c r="U47" s="116"/>
      <c r="V47" s="116">
        <v>4351</v>
      </c>
      <c r="W47" s="116">
        <v>4692</v>
      </c>
      <c r="X47" s="116">
        <v>4966</v>
      </c>
      <c r="Y47" s="116">
        <v>4842</v>
      </c>
      <c r="Z47" s="116">
        <v>4816</v>
      </c>
    </row>
    <row r="48" spans="19:32" x14ac:dyDescent="0.25">
      <c r="S48" s="119" t="s">
        <v>41</v>
      </c>
      <c r="T48" s="119"/>
      <c r="U48" s="116"/>
      <c r="V48" s="116">
        <v>5638</v>
      </c>
      <c r="W48" s="116">
        <v>5891</v>
      </c>
      <c r="X48" s="116">
        <v>6387</v>
      </c>
      <c r="Y48" s="116">
        <v>6369</v>
      </c>
      <c r="Z48" s="116">
        <v>6624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5786</v>
      </c>
      <c r="W49" s="116">
        <v>6129</v>
      </c>
      <c r="X49" s="116">
        <v>6307</v>
      </c>
      <c r="Y49" s="116">
        <v>6134</v>
      </c>
      <c r="Z49" s="116">
        <v>6239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Mackay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5209</v>
      </c>
      <c r="W50" s="116">
        <v>5509</v>
      </c>
      <c r="X50" s="116">
        <v>5961</v>
      </c>
      <c r="Y50" s="116">
        <v>5910</v>
      </c>
      <c r="Z50" s="116">
        <v>6206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5100</v>
      </c>
      <c r="W51" s="116">
        <v>5339</v>
      </c>
      <c r="X51" s="116">
        <v>5379</v>
      </c>
      <c r="Y51" s="116">
        <v>5271</v>
      </c>
      <c r="Z51" s="116">
        <v>5341</v>
      </c>
    </row>
    <row r="52" spans="1:26" ht="15" customHeight="1" x14ac:dyDescent="0.25">
      <c r="S52" s="119" t="s">
        <v>45</v>
      </c>
      <c r="T52" s="119"/>
      <c r="U52" s="116"/>
      <c r="V52" s="116">
        <v>5372</v>
      </c>
      <c r="W52" s="116">
        <v>5572</v>
      </c>
      <c r="X52" s="116">
        <v>5696</v>
      </c>
      <c r="Y52" s="116">
        <v>5559</v>
      </c>
      <c r="Z52" s="116">
        <v>5519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4976</v>
      </c>
      <c r="W53" s="116">
        <v>5254</v>
      </c>
      <c r="X53" s="116">
        <v>5444</v>
      </c>
      <c r="Y53" s="116">
        <v>5250</v>
      </c>
      <c r="Z53" s="116">
        <v>5378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4302</v>
      </c>
      <c r="W54" s="116">
        <v>4676</v>
      </c>
      <c r="X54" s="116">
        <v>5146</v>
      </c>
      <c r="Y54" s="116">
        <v>4989</v>
      </c>
      <c r="Z54" s="116">
        <v>5013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2868</v>
      </c>
      <c r="W55" s="116">
        <v>3205</v>
      </c>
      <c r="X55" s="116">
        <v>3509</v>
      </c>
      <c r="Y55" s="116">
        <v>3586</v>
      </c>
      <c r="Z55" s="116">
        <v>3874</v>
      </c>
    </row>
    <row r="56" spans="1:26" ht="15" customHeight="1" x14ac:dyDescent="0.25">
      <c r="S56" s="119" t="s">
        <v>49</v>
      </c>
      <c r="T56" s="119"/>
      <c r="U56" s="116"/>
      <c r="V56" s="116">
        <v>1230</v>
      </c>
      <c r="W56" s="116">
        <v>1354</v>
      </c>
      <c r="X56" s="116">
        <v>1590</v>
      </c>
      <c r="Y56" s="116">
        <v>1661</v>
      </c>
      <c r="Z56" s="116">
        <v>1843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429</v>
      </c>
      <c r="W57" s="116">
        <v>491</v>
      </c>
      <c r="X57" s="116">
        <v>575</v>
      </c>
      <c r="Y57" s="116">
        <v>570</v>
      </c>
      <c r="Z57" s="116">
        <v>684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174</v>
      </c>
      <c r="W58" s="116">
        <v>184</v>
      </c>
      <c r="X58" s="116">
        <v>212</v>
      </c>
      <c r="Y58" s="116">
        <v>213</v>
      </c>
      <c r="Z58" s="116">
        <v>248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107</v>
      </c>
      <c r="W59" s="116">
        <v>112</v>
      </c>
      <c r="X59" s="116">
        <v>128</v>
      </c>
      <c r="Y59" s="116">
        <v>113</v>
      </c>
      <c r="Z59" s="116">
        <v>117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44</v>
      </c>
      <c r="W60" s="116">
        <v>48</v>
      </c>
      <c r="X60" s="116">
        <v>67</v>
      </c>
      <c r="Y60" s="116">
        <v>56</v>
      </c>
      <c r="Z60" s="116">
        <v>73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49462</v>
      </c>
      <c r="W61" s="116">
        <v>52559</v>
      </c>
      <c r="X61" s="116">
        <v>56042</v>
      </c>
      <c r="Y61" s="116">
        <v>55279</v>
      </c>
      <c r="Z61" s="116">
        <v>56726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76</v>
      </c>
      <c r="W63" s="116">
        <v>76</v>
      </c>
      <c r="X63" s="116">
        <v>78</v>
      </c>
      <c r="Y63" s="116">
        <v>105</v>
      </c>
      <c r="Z63" s="116">
        <v>149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1290</v>
      </c>
      <c r="W64" s="116">
        <v>1420</v>
      </c>
      <c r="X64" s="116">
        <v>1552</v>
      </c>
      <c r="Y64" s="116">
        <v>1570</v>
      </c>
      <c r="Z64" s="116">
        <v>1651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Mackay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2789</v>
      </c>
      <c r="W65" s="116">
        <v>2838</v>
      </c>
      <c r="X65" s="116">
        <v>3316</v>
      </c>
      <c r="Y65" s="116">
        <v>3443</v>
      </c>
      <c r="Z65" s="116">
        <v>3412</v>
      </c>
    </row>
    <row r="66" spans="1:26" x14ac:dyDescent="0.25">
      <c r="S66" s="119" t="s">
        <v>40</v>
      </c>
      <c r="T66" s="119"/>
      <c r="U66" s="116"/>
      <c r="V66" s="116">
        <v>3711</v>
      </c>
      <c r="W66" s="116">
        <v>3640</v>
      </c>
      <c r="X66" s="116">
        <v>4002</v>
      </c>
      <c r="Y66" s="116">
        <v>4171</v>
      </c>
      <c r="Z66" s="116">
        <v>4312</v>
      </c>
    </row>
    <row r="67" spans="1:26" x14ac:dyDescent="0.25">
      <c r="S67" s="119" t="s">
        <v>41</v>
      </c>
      <c r="T67" s="119"/>
      <c r="U67" s="116"/>
      <c r="V67" s="116">
        <v>4366</v>
      </c>
      <c r="W67" s="116">
        <v>4491</v>
      </c>
      <c r="X67" s="116">
        <v>4794</v>
      </c>
      <c r="Y67" s="116">
        <v>4918</v>
      </c>
      <c r="Z67" s="116">
        <v>5130</v>
      </c>
    </row>
    <row r="68" spans="1:26" x14ac:dyDescent="0.25">
      <c r="S68" s="119" t="s">
        <v>42</v>
      </c>
      <c r="T68" s="119"/>
      <c r="U68" s="116"/>
      <c r="V68" s="116">
        <v>4285</v>
      </c>
      <c r="W68" s="116">
        <v>4297</v>
      </c>
      <c r="X68" s="116">
        <v>4742</v>
      </c>
      <c r="Y68" s="116">
        <v>4761</v>
      </c>
      <c r="Z68" s="116">
        <v>4886</v>
      </c>
    </row>
    <row r="69" spans="1:26" x14ac:dyDescent="0.25">
      <c r="S69" s="119" t="s">
        <v>43</v>
      </c>
      <c r="T69" s="119"/>
      <c r="U69" s="116"/>
      <c r="V69" s="116">
        <v>3805</v>
      </c>
      <c r="W69" s="116">
        <v>4051</v>
      </c>
      <c r="X69" s="116">
        <v>4320</v>
      </c>
      <c r="Y69" s="116">
        <v>4600</v>
      </c>
      <c r="Z69" s="116">
        <v>4909</v>
      </c>
    </row>
    <row r="70" spans="1:26" x14ac:dyDescent="0.25">
      <c r="S70" s="119" t="s">
        <v>44</v>
      </c>
      <c r="T70" s="119"/>
      <c r="U70" s="116"/>
      <c r="V70" s="116">
        <v>4182</v>
      </c>
      <c r="W70" s="116">
        <v>4238</v>
      </c>
      <c r="X70" s="116">
        <v>4337</v>
      </c>
      <c r="Y70" s="116">
        <v>4499</v>
      </c>
      <c r="Z70" s="116">
        <v>4581</v>
      </c>
    </row>
    <row r="71" spans="1:26" x14ac:dyDescent="0.25">
      <c r="S71" s="119" t="s">
        <v>45</v>
      </c>
      <c r="T71" s="119"/>
      <c r="U71" s="116"/>
      <c r="V71" s="116">
        <v>4196</v>
      </c>
      <c r="W71" s="116">
        <v>4607</v>
      </c>
      <c r="X71" s="116">
        <v>4981</v>
      </c>
      <c r="Y71" s="116">
        <v>5077</v>
      </c>
      <c r="Z71" s="116">
        <v>4971</v>
      </c>
    </row>
    <row r="72" spans="1:26" x14ac:dyDescent="0.25">
      <c r="S72" s="119" t="s">
        <v>46</v>
      </c>
      <c r="T72" s="119"/>
      <c r="U72" s="116"/>
      <c r="V72" s="116">
        <v>4067</v>
      </c>
      <c r="W72" s="116">
        <v>4337</v>
      </c>
      <c r="X72" s="116">
        <v>4392</v>
      </c>
      <c r="Y72" s="116">
        <v>4423</v>
      </c>
      <c r="Z72" s="116">
        <v>4476</v>
      </c>
    </row>
    <row r="73" spans="1:26" x14ac:dyDescent="0.25">
      <c r="S73" s="119" t="s">
        <v>47</v>
      </c>
      <c r="T73" s="119"/>
      <c r="U73" s="116"/>
      <c r="V73" s="116">
        <v>3229</v>
      </c>
      <c r="W73" s="116">
        <v>3681</v>
      </c>
      <c r="X73" s="116">
        <v>4085</v>
      </c>
      <c r="Y73" s="116">
        <v>4103</v>
      </c>
      <c r="Z73" s="116">
        <v>4188</v>
      </c>
    </row>
    <row r="74" spans="1:26" x14ac:dyDescent="0.25">
      <c r="S74" s="119" t="s">
        <v>48</v>
      </c>
      <c r="T74" s="119"/>
      <c r="U74" s="116"/>
      <c r="V74" s="116">
        <v>1906</v>
      </c>
      <c r="W74" s="116">
        <v>2164</v>
      </c>
      <c r="X74" s="116">
        <v>2446</v>
      </c>
      <c r="Y74" s="116">
        <v>2571</v>
      </c>
      <c r="Z74" s="116">
        <v>2750</v>
      </c>
    </row>
    <row r="75" spans="1:26" x14ac:dyDescent="0.25">
      <c r="S75" s="119" t="s">
        <v>49</v>
      </c>
      <c r="T75" s="119"/>
      <c r="U75" s="116"/>
      <c r="V75" s="116">
        <v>723</v>
      </c>
      <c r="W75" s="116">
        <v>807</v>
      </c>
      <c r="X75" s="116">
        <v>969</v>
      </c>
      <c r="Y75" s="116">
        <v>1011</v>
      </c>
      <c r="Z75" s="116">
        <v>1149</v>
      </c>
    </row>
    <row r="76" spans="1:26" x14ac:dyDescent="0.25">
      <c r="S76" s="119" t="s">
        <v>50</v>
      </c>
      <c r="T76" s="119"/>
      <c r="U76" s="116"/>
      <c r="V76" s="116">
        <v>282</v>
      </c>
      <c r="W76" s="116">
        <v>339</v>
      </c>
      <c r="X76" s="116">
        <v>381</v>
      </c>
      <c r="Y76" s="116">
        <v>376</v>
      </c>
      <c r="Z76" s="116">
        <v>425</v>
      </c>
    </row>
    <row r="77" spans="1:26" x14ac:dyDescent="0.25">
      <c r="S77" s="119" t="s">
        <v>51</v>
      </c>
      <c r="T77" s="119"/>
      <c r="U77" s="116"/>
      <c r="V77" s="116">
        <v>144</v>
      </c>
      <c r="W77" s="116">
        <v>137</v>
      </c>
      <c r="X77" s="116">
        <v>155</v>
      </c>
      <c r="Y77" s="116">
        <v>153</v>
      </c>
      <c r="Z77" s="116">
        <v>181</v>
      </c>
    </row>
    <row r="78" spans="1:26" x14ac:dyDescent="0.25">
      <c r="S78" s="119" t="s">
        <v>52</v>
      </c>
      <c r="T78" s="119"/>
      <c r="U78" s="116"/>
      <c r="V78" s="116">
        <v>87</v>
      </c>
      <c r="W78" s="116">
        <v>107</v>
      </c>
      <c r="X78" s="116">
        <v>125</v>
      </c>
      <c r="Y78" s="116">
        <v>105</v>
      </c>
      <c r="Z78" s="116">
        <v>101</v>
      </c>
    </row>
    <row r="79" spans="1:26" x14ac:dyDescent="0.25">
      <c r="S79" s="119" t="s">
        <v>53</v>
      </c>
      <c r="T79" s="119"/>
      <c r="U79" s="116"/>
      <c r="V79" s="116">
        <v>47</v>
      </c>
      <c r="W79" s="116">
        <v>53</v>
      </c>
      <c r="X79" s="116">
        <v>64</v>
      </c>
      <c r="Y79" s="116">
        <v>54</v>
      </c>
      <c r="Z79" s="116">
        <v>54</v>
      </c>
    </row>
    <row r="80" spans="1:26" x14ac:dyDescent="0.25">
      <c r="S80" s="122" t="s">
        <v>54</v>
      </c>
      <c r="T80" s="122"/>
      <c r="U80" s="116"/>
      <c r="V80" s="116">
        <v>39168</v>
      </c>
      <c r="W80" s="116">
        <v>41283</v>
      </c>
      <c r="X80" s="116">
        <v>44763</v>
      </c>
      <c r="Y80" s="116">
        <v>45943</v>
      </c>
      <c r="Z80" s="116">
        <v>47317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6" t="str">
        <f>S1</f>
        <v>Mackay</v>
      </c>
      <c r="D83" s="146"/>
      <c r="E83" s="146"/>
      <c r="F83" s="146"/>
      <c r="G83" s="146"/>
      <c r="H83" s="49"/>
      <c r="I83" s="49"/>
      <c r="J83" s="147" t="str">
        <f>'State data for spotlight'!A1</f>
        <v>Queensland</v>
      </c>
      <c r="K83" s="147"/>
      <c r="L83" s="147"/>
      <c r="M83" s="147"/>
      <c r="N83" s="147"/>
      <c r="O83" s="147"/>
      <c r="S83" s="119" t="s">
        <v>57</v>
      </c>
      <c r="T83" s="119"/>
      <c r="U83" s="116"/>
      <c r="V83" s="116">
        <v>2708</v>
      </c>
      <c r="W83" s="116">
        <v>2785</v>
      </c>
      <c r="X83" s="116">
        <v>2876</v>
      </c>
      <c r="Y83" s="116">
        <v>2884</v>
      </c>
      <c r="Z83" s="116">
        <v>3042</v>
      </c>
      <c r="AD83" s="121"/>
    </row>
    <row r="84" spans="1:30" ht="15" customHeight="1" x14ac:dyDescent="0.25">
      <c r="A84" s="48"/>
      <c r="B84" s="48"/>
      <c r="C84" s="50"/>
      <c r="D84" s="141" t="s">
        <v>0</v>
      </c>
      <c r="E84" s="141"/>
      <c r="F84" s="141" t="s">
        <v>202</v>
      </c>
      <c r="G84" s="141"/>
      <c r="H84" s="50"/>
      <c r="I84" s="50"/>
      <c r="J84" s="50"/>
      <c r="K84" s="50"/>
      <c r="L84" s="141" t="s">
        <v>0</v>
      </c>
      <c r="M84" s="141"/>
      <c r="N84" s="141" t="s">
        <v>202</v>
      </c>
      <c r="O84" s="141"/>
      <c r="S84" s="119" t="s">
        <v>58</v>
      </c>
      <c r="T84" s="119"/>
      <c r="U84" s="116"/>
      <c r="V84" s="116">
        <v>2804</v>
      </c>
      <c r="W84" s="116">
        <v>2861</v>
      </c>
      <c r="X84" s="116">
        <v>2974</v>
      </c>
      <c r="Y84" s="116">
        <v>3037</v>
      </c>
      <c r="Z84" s="116">
        <v>3158</v>
      </c>
    </row>
    <row r="85" spans="1:30" ht="15" customHeight="1" x14ac:dyDescent="0.25">
      <c r="A85" s="48"/>
      <c r="B85" s="48"/>
      <c r="C85" s="62" t="s">
        <v>1</v>
      </c>
      <c r="D85" s="141" t="s">
        <v>2</v>
      </c>
      <c r="E85" s="141"/>
      <c r="F85" s="141" t="str">
        <f>"since "&amp;$V$2</f>
        <v>since 2015-16</v>
      </c>
      <c r="G85" s="141"/>
      <c r="H85" s="50"/>
      <c r="I85" s="50"/>
      <c r="J85" s="50"/>
      <c r="K85" s="62" t="s">
        <v>1</v>
      </c>
      <c r="L85" s="141" t="s">
        <v>2</v>
      </c>
      <c r="M85" s="141"/>
      <c r="N85" s="141" t="str">
        <f>"since "&amp;$V$2</f>
        <v>since 2015-16</v>
      </c>
      <c r="O85" s="141"/>
      <c r="S85" s="119" t="s">
        <v>197</v>
      </c>
      <c r="T85" s="119"/>
      <c r="U85" s="116"/>
      <c r="V85" s="116">
        <v>10060</v>
      </c>
      <c r="W85" s="116">
        <v>10298</v>
      </c>
      <c r="X85" s="116">
        <v>11086</v>
      </c>
      <c r="Y85" s="116">
        <v>11364</v>
      </c>
      <c r="Z85" s="116">
        <v>11846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104,045</v>
      </c>
      <c r="D86" s="100">
        <f t="shared" ref="D86:D91" si="4">AD4</f>
        <v>2.7858730550753164E-2</v>
      </c>
      <c r="E86" s="101">
        <f t="shared" ref="E86:E91" si="5">AD4</f>
        <v>2.7858730550753164E-2</v>
      </c>
      <c r="F86" s="100">
        <f t="shared" ref="F86:F91" si="6">AF4</f>
        <v>0.1739120623709538</v>
      </c>
      <c r="G86" s="101">
        <f t="shared" ref="G86:G91" si="7">AF4</f>
        <v>0.1739120623709538</v>
      </c>
      <c r="H86" s="61"/>
      <c r="I86" s="61"/>
      <c r="J86" s="142" t="str">
        <f>'State data for spotlight'!J4</f>
        <v>4,043,913</v>
      </c>
      <c r="K86" s="142"/>
      <c r="L86" s="100">
        <f>'State data for spotlight'!L4</f>
        <v>-5.435055282670076E-3</v>
      </c>
      <c r="M86" s="101">
        <f>'State data for spotlight'!L4</f>
        <v>-5.435055282670076E-3</v>
      </c>
      <c r="N86" s="100">
        <f>'State data for spotlight'!N4</f>
        <v>7.968076645100175E-2</v>
      </c>
      <c r="O86" s="101">
        <f>'State data for spotlight'!N4</f>
        <v>7.968076645100175E-2</v>
      </c>
      <c r="S86" s="119" t="s">
        <v>198</v>
      </c>
      <c r="T86" s="119"/>
      <c r="U86" s="116"/>
      <c r="V86" s="116">
        <v>911</v>
      </c>
      <c r="W86" s="116">
        <v>974</v>
      </c>
      <c r="X86" s="116">
        <v>1074</v>
      </c>
      <c r="Y86" s="116">
        <v>1125</v>
      </c>
      <c r="Z86" s="116">
        <v>1117</v>
      </c>
    </row>
    <row r="87" spans="1:30" ht="15" customHeight="1" x14ac:dyDescent="0.25">
      <c r="A87" s="102" t="s">
        <v>4</v>
      </c>
      <c r="B87" s="51"/>
      <c r="C87" s="61" t="str">
        <f t="shared" si="3"/>
        <v>56,725</v>
      </c>
      <c r="D87" s="100">
        <f t="shared" si="4"/>
        <v>2.6102528852067541E-2</v>
      </c>
      <c r="E87" s="101">
        <f t="shared" si="5"/>
        <v>2.6102528852067541E-2</v>
      </c>
      <c r="F87" s="100">
        <f t="shared" si="6"/>
        <v>0.14683999838259676</v>
      </c>
      <c r="G87" s="101">
        <f t="shared" si="7"/>
        <v>0.14683999838259676</v>
      </c>
      <c r="H87" s="61"/>
      <c r="I87" s="61"/>
      <c r="J87" s="142" t="str">
        <f>'State data for spotlight'!J5</f>
        <v>2,078,086</v>
      </c>
      <c r="K87" s="142"/>
      <c r="L87" s="100">
        <f>'State data for spotlight'!L5</f>
        <v>-9.7722570444783718E-3</v>
      </c>
      <c r="M87" s="101">
        <f>'State data for spotlight'!L5</f>
        <v>-9.7722570444783718E-3</v>
      </c>
      <c r="N87" s="100">
        <f>'State data for spotlight'!N5</f>
        <v>6.0267974446456485E-2</v>
      </c>
      <c r="O87" s="101">
        <f>'State data for spotlight'!N5</f>
        <v>6.0267974446456485E-2</v>
      </c>
      <c r="S87" s="119" t="s">
        <v>199</v>
      </c>
      <c r="T87" s="119"/>
      <c r="U87" s="116"/>
      <c r="V87" s="116">
        <v>840</v>
      </c>
      <c r="W87" s="116">
        <v>879</v>
      </c>
      <c r="X87" s="116">
        <v>897</v>
      </c>
      <c r="Y87" s="116">
        <v>934</v>
      </c>
      <c r="Z87" s="116">
        <v>948</v>
      </c>
    </row>
    <row r="88" spans="1:30" ht="15" customHeight="1" x14ac:dyDescent="0.25">
      <c r="A88" s="102" t="s">
        <v>5</v>
      </c>
      <c r="B88" s="51"/>
      <c r="C88" s="61" t="str">
        <f t="shared" si="3"/>
        <v>47,319</v>
      </c>
      <c r="D88" s="100">
        <f t="shared" si="4"/>
        <v>2.9950155627625596E-2</v>
      </c>
      <c r="E88" s="101">
        <f t="shared" si="5"/>
        <v>2.9950155627625596E-2</v>
      </c>
      <c r="F88" s="100">
        <f t="shared" si="6"/>
        <v>0.20810355392156854</v>
      </c>
      <c r="G88" s="101">
        <f t="shared" si="7"/>
        <v>0.20810355392156854</v>
      </c>
      <c r="H88" s="61"/>
      <c r="I88" s="61"/>
      <c r="J88" s="142" t="str">
        <f>'State data for spotlight'!J6</f>
        <v>1,965,825</v>
      </c>
      <c r="K88" s="142"/>
      <c r="L88" s="100">
        <f>'State data for spotlight'!L6</f>
        <v>-8.0765919120229235E-4</v>
      </c>
      <c r="M88" s="101">
        <f>'State data for spotlight'!L6</f>
        <v>-8.0765919120229235E-4</v>
      </c>
      <c r="N88" s="100">
        <f>'State data for spotlight'!N6</f>
        <v>0.10099473592536312</v>
      </c>
      <c r="O88" s="101">
        <f>'State data for spotlight'!N6</f>
        <v>0.10099473592536312</v>
      </c>
      <c r="S88" s="119" t="s">
        <v>200</v>
      </c>
      <c r="T88" s="119"/>
      <c r="U88" s="116"/>
      <c r="V88" s="116">
        <v>1156</v>
      </c>
      <c r="W88" s="116">
        <v>1171</v>
      </c>
      <c r="X88" s="116">
        <v>1284</v>
      </c>
      <c r="Y88" s="116">
        <v>1298</v>
      </c>
      <c r="Z88" s="116">
        <v>1369</v>
      </c>
    </row>
    <row r="89" spans="1:30" ht="15" customHeight="1" x14ac:dyDescent="0.25">
      <c r="A89" s="51" t="s">
        <v>6</v>
      </c>
      <c r="B89" s="51"/>
      <c r="C89" s="61" t="str">
        <f t="shared" si="3"/>
        <v>72,941</v>
      </c>
      <c r="D89" s="100">
        <f t="shared" si="4"/>
        <v>4.6514297192212117E-2</v>
      </c>
      <c r="E89" s="101">
        <f t="shared" si="5"/>
        <v>4.6514297192212117E-2</v>
      </c>
      <c r="F89" s="100">
        <f t="shared" si="6"/>
        <v>0.16465215794599941</v>
      </c>
      <c r="G89" s="101">
        <f t="shared" si="7"/>
        <v>0.16465215794599941</v>
      </c>
      <c r="H89" s="61"/>
      <c r="I89" s="61"/>
      <c r="J89" s="142" t="str">
        <f>'State data for spotlight'!J7</f>
        <v>2,876,116</v>
      </c>
      <c r="K89" s="142"/>
      <c r="L89" s="100">
        <f>'State data for spotlight'!L7</f>
        <v>1.3469152455414024E-2</v>
      </c>
      <c r="M89" s="101">
        <f>'State data for spotlight'!L7</f>
        <v>1.3469152455414024E-2</v>
      </c>
      <c r="N89" s="100">
        <f>'State data for spotlight'!N7</f>
        <v>8.3508134271230716E-2</v>
      </c>
      <c r="O89" s="101">
        <f>'State data for spotlight'!N7</f>
        <v>8.3508134271230716E-2</v>
      </c>
      <c r="S89" s="119" t="s">
        <v>201</v>
      </c>
      <c r="T89" s="119"/>
      <c r="U89" s="116"/>
      <c r="V89" s="116">
        <v>6142</v>
      </c>
      <c r="W89" s="116">
        <v>6321</v>
      </c>
      <c r="X89" s="116">
        <v>6890</v>
      </c>
      <c r="Y89" s="116">
        <v>7059</v>
      </c>
      <c r="Z89" s="116">
        <v>7217</v>
      </c>
    </row>
    <row r="90" spans="1:30" ht="15" customHeight="1" x14ac:dyDescent="0.25">
      <c r="A90" s="51" t="s">
        <v>100</v>
      </c>
      <c r="B90" s="51"/>
      <c r="C90" s="61" t="str">
        <f t="shared" si="3"/>
        <v>$52,228</v>
      </c>
      <c r="D90" s="100">
        <f t="shared" si="4"/>
        <v>-1.9699604440961416E-3</v>
      </c>
      <c r="E90" s="101">
        <f t="shared" si="5"/>
        <v>-1.9699604440961416E-3</v>
      </c>
      <c r="F90" s="100">
        <f t="shared" si="6"/>
        <v>7.889979629606314E-2</v>
      </c>
      <c r="G90" s="101">
        <f t="shared" si="7"/>
        <v>7.889979629606314E-2</v>
      </c>
      <c r="H90" s="61"/>
      <c r="I90" s="61"/>
      <c r="J90" s="61"/>
      <c r="K90" s="61" t="str">
        <f>'State data for spotlight'!J8</f>
        <v>$45,226</v>
      </c>
      <c r="L90" s="100">
        <f>'State data for spotlight'!L8</f>
        <v>1.6409018426646327E-3</v>
      </c>
      <c r="M90" s="101">
        <f>'State data for spotlight'!L8</f>
        <v>1.6409018426646327E-3</v>
      </c>
      <c r="N90" s="100">
        <f>'State data for spotlight'!N8</f>
        <v>6.7653739613496189E-2</v>
      </c>
      <c r="O90" s="101">
        <f>'State data for spotlight'!N8</f>
        <v>6.7653739613496189E-2</v>
      </c>
      <c r="S90" s="119" t="s">
        <v>59</v>
      </c>
      <c r="T90" s="119"/>
      <c r="U90" s="116"/>
      <c r="V90" s="116">
        <v>4021</v>
      </c>
      <c r="W90" s="116">
        <v>4334</v>
      </c>
      <c r="X90" s="116">
        <v>4905</v>
      </c>
      <c r="Y90" s="116">
        <v>4907</v>
      </c>
      <c r="Z90" s="116">
        <v>4949</v>
      </c>
    </row>
    <row r="91" spans="1:30" ht="15" customHeight="1" x14ac:dyDescent="0.25">
      <c r="A91" s="51" t="s">
        <v>7</v>
      </c>
      <c r="B91" s="51"/>
      <c r="C91" s="61" t="str">
        <f t="shared" si="3"/>
        <v>$5,138.5 mil</v>
      </c>
      <c r="D91" s="100">
        <f t="shared" si="4"/>
        <v>6.8013540038814879E-2</v>
      </c>
      <c r="E91" s="101">
        <f t="shared" si="5"/>
        <v>6.8013540038814879E-2</v>
      </c>
      <c r="F91" s="100">
        <f t="shared" si="6"/>
        <v>0.26743506861484545</v>
      </c>
      <c r="G91" s="101">
        <f t="shared" si="7"/>
        <v>0.26743506861484545</v>
      </c>
      <c r="H91" s="61"/>
      <c r="I91" s="61"/>
      <c r="J91" s="61"/>
      <c r="K91" s="61" t="str">
        <f>'State data for spotlight'!J9</f>
        <v>$174.8 bil</v>
      </c>
      <c r="L91" s="100">
        <f>'State data for spotlight'!L9</f>
        <v>4.1540468779463158E-2</v>
      </c>
      <c r="M91" s="101">
        <f>'State data for spotlight'!L9</f>
        <v>4.1540468779463158E-2</v>
      </c>
      <c r="N91" s="100">
        <f>'State data for spotlight'!N9</f>
        <v>0.18082674757676354</v>
      </c>
      <c r="O91" s="101">
        <f>'State data for spotlight'!N9</f>
        <v>0.18082674757676354</v>
      </c>
      <c r="S91" s="122" t="s">
        <v>54</v>
      </c>
      <c r="T91" s="122"/>
      <c r="U91" s="116"/>
      <c r="V91" s="116">
        <v>34305</v>
      </c>
      <c r="W91" s="116">
        <v>35277</v>
      </c>
      <c r="X91" s="116">
        <v>37634</v>
      </c>
      <c r="Y91" s="116">
        <v>37741</v>
      </c>
      <c r="Z91" s="116">
        <v>39593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203</v>
      </c>
      <c r="S93" s="119" t="s">
        <v>57</v>
      </c>
      <c r="T93" s="119"/>
      <c r="U93" s="116"/>
      <c r="V93" s="116">
        <v>1822</v>
      </c>
      <c r="W93" s="116">
        <v>1975</v>
      </c>
      <c r="X93" s="116">
        <v>2152</v>
      </c>
      <c r="Y93" s="116">
        <v>2174</v>
      </c>
      <c r="Z93" s="116">
        <v>2290</v>
      </c>
    </row>
    <row r="94" spans="1:30" ht="15" customHeight="1" x14ac:dyDescent="0.25">
      <c r="A94" s="60" t="s">
        <v>204</v>
      </c>
      <c r="S94" s="119" t="s">
        <v>58</v>
      </c>
      <c r="T94" s="119"/>
      <c r="U94" s="116"/>
      <c r="V94" s="116">
        <v>4828</v>
      </c>
      <c r="W94" s="116">
        <v>4987</v>
      </c>
      <c r="X94" s="116">
        <v>5336</v>
      </c>
      <c r="Y94" s="116">
        <v>5521</v>
      </c>
      <c r="Z94" s="116">
        <v>5740</v>
      </c>
    </row>
    <row r="95" spans="1:30" ht="15" customHeight="1" x14ac:dyDescent="0.25">
      <c r="A95" s="138" t="s">
        <v>287</v>
      </c>
      <c r="S95" s="119" t="s">
        <v>197</v>
      </c>
      <c r="T95" s="119"/>
      <c r="U95" s="116"/>
      <c r="V95" s="116">
        <v>1162</v>
      </c>
      <c r="W95" s="116">
        <v>1201</v>
      </c>
      <c r="X95" s="116">
        <v>1332</v>
      </c>
      <c r="Y95" s="116">
        <v>1369</v>
      </c>
      <c r="Z95" s="116">
        <v>1486</v>
      </c>
    </row>
    <row r="96" spans="1:30" ht="15" customHeight="1" x14ac:dyDescent="0.25">
      <c r="A96" s="19" t="s">
        <v>278</v>
      </c>
      <c r="S96" s="119" t="s">
        <v>198</v>
      </c>
      <c r="T96" s="119"/>
      <c r="U96" s="116"/>
      <c r="V96" s="116">
        <v>3542</v>
      </c>
      <c r="W96" s="116">
        <v>3979</v>
      </c>
      <c r="X96" s="116">
        <v>4386</v>
      </c>
      <c r="Y96" s="116">
        <v>4633</v>
      </c>
      <c r="Z96" s="116">
        <v>4802</v>
      </c>
    </row>
    <row r="97" spans="1:32" ht="15" customHeight="1" x14ac:dyDescent="0.25">
      <c r="S97" s="119" t="s">
        <v>199</v>
      </c>
      <c r="T97" s="119"/>
      <c r="U97" s="116"/>
      <c r="V97" s="116">
        <v>5524</v>
      </c>
      <c r="W97" s="116">
        <v>5984</v>
      </c>
      <c r="X97" s="116">
        <v>6280</v>
      </c>
      <c r="Y97" s="116">
        <v>6374</v>
      </c>
      <c r="Z97" s="116">
        <v>6434</v>
      </c>
    </row>
    <row r="98" spans="1:32" ht="15" customHeight="1" x14ac:dyDescent="0.25">
      <c r="S98" s="119" t="s">
        <v>200</v>
      </c>
      <c r="T98" s="119"/>
      <c r="U98" s="116"/>
      <c r="V98" s="116">
        <v>3352</v>
      </c>
      <c r="W98" s="116">
        <v>3417</v>
      </c>
      <c r="X98" s="116">
        <v>3669</v>
      </c>
      <c r="Y98" s="116">
        <v>3730</v>
      </c>
      <c r="Z98" s="116">
        <v>3858</v>
      </c>
    </row>
    <row r="99" spans="1:32" ht="15" customHeight="1" x14ac:dyDescent="0.25">
      <c r="S99" s="119" t="s">
        <v>201</v>
      </c>
      <c r="T99" s="119"/>
      <c r="U99" s="116"/>
      <c r="V99" s="116">
        <v>770</v>
      </c>
      <c r="W99" s="116">
        <v>869</v>
      </c>
      <c r="X99" s="116">
        <v>1037</v>
      </c>
      <c r="Y99" s="116">
        <v>1165</v>
      </c>
      <c r="Z99" s="116">
        <v>1293</v>
      </c>
    </row>
    <row r="100" spans="1:32" ht="15" customHeight="1" x14ac:dyDescent="0.25">
      <c r="S100" s="119" t="s">
        <v>59</v>
      </c>
      <c r="T100" s="119"/>
      <c r="U100" s="116"/>
      <c r="V100" s="116">
        <v>2120</v>
      </c>
      <c r="W100" s="116">
        <v>2180</v>
      </c>
      <c r="X100" s="116">
        <v>2473</v>
      </c>
      <c r="Y100" s="116">
        <v>2653</v>
      </c>
      <c r="Z100" s="116">
        <v>2854</v>
      </c>
    </row>
    <row r="101" spans="1:32" x14ac:dyDescent="0.25">
      <c r="A101" s="20"/>
      <c r="S101" s="122" t="s">
        <v>54</v>
      </c>
      <c r="T101" s="122"/>
      <c r="U101" s="116"/>
      <c r="V101" s="116">
        <v>28323</v>
      </c>
      <c r="W101" s="116">
        <v>29298</v>
      </c>
      <c r="X101" s="116">
        <v>31295</v>
      </c>
      <c r="Y101" s="116">
        <v>31958</v>
      </c>
      <c r="Z101" s="116">
        <v>33342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205</v>
      </c>
      <c r="Z103" s="110" t="s">
        <v>282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66497</v>
      </c>
      <c r="W104" s="116">
        <v>73846</v>
      </c>
      <c r="X104" s="116">
        <v>80018</v>
      </c>
      <c r="Y104" s="116">
        <v>80816</v>
      </c>
      <c r="Z104" s="116">
        <v>82573</v>
      </c>
      <c r="AB104" s="113" t="str">
        <f>TEXT(Z104,"###,###")</f>
        <v>82,573</v>
      </c>
      <c r="AD104" s="134">
        <f>Z104/($Z$4)*100</f>
        <v>79.362775722043338</v>
      </c>
      <c r="AF104" s="113"/>
    </row>
    <row r="105" spans="1:32" x14ac:dyDescent="0.25">
      <c r="S105" s="119" t="s">
        <v>18</v>
      </c>
      <c r="T105" s="119"/>
      <c r="U105" s="116"/>
      <c r="V105" s="116">
        <v>14510</v>
      </c>
      <c r="W105" s="116">
        <v>13159</v>
      </c>
      <c r="X105" s="116">
        <v>13358</v>
      </c>
      <c r="Y105" s="116">
        <v>13956</v>
      </c>
      <c r="Z105" s="116">
        <v>14174</v>
      </c>
      <c r="AB105" s="113" t="str">
        <f>TEXT(Z105,"###,###")</f>
        <v>14,174</v>
      </c>
      <c r="AD105" s="134">
        <f>Z105/($Z$4)*100</f>
        <v>13.622951607477535</v>
      </c>
      <c r="AF105" s="113"/>
    </row>
    <row r="106" spans="1:32" x14ac:dyDescent="0.25">
      <c r="S106" s="122" t="s">
        <v>54</v>
      </c>
      <c r="T106" s="122"/>
      <c r="U106" s="124"/>
      <c r="V106" s="124">
        <v>81007</v>
      </c>
      <c r="W106" s="124">
        <v>87005</v>
      </c>
      <c r="X106" s="124">
        <v>93376</v>
      </c>
      <c r="Y106" s="124">
        <v>94772</v>
      </c>
      <c r="Z106" s="124">
        <v>96747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9874</v>
      </c>
      <c r="W108" s="116">
        <v>11310</v>
      </c>
      <c r="X108" s="116">
        <v>13961</v>
      </c>
      <c r="Y108" s="116">
        <v>11570</v>
      </c>
      <c r="Z108" s="116">
        <v>12142</v>
      </c>
      <c r="AB108" s="113" t="str">
        <f>TEXT(Z108,"###,###")</f>
        <v>12,142</v>
      </c>
      <c r="AD108" s="134">
        <f>Z108/($Z$4)*100</f>
        <v>11.669950502186554</v>
      </c>
      <c r="AF108" s="113"/>
    </row>
    <row r="109" spans="1:32" x14ac:dyDescent="0.25">
      <c r="S109" s="119" t="s">
        <v>21</v>
      </c>
      <c r="T109" s="119"/>
      <c r="U109" s="116"/>
      <c r="V109" s="116">
        <v>12861</v>
      </c>
      <c r="W109" s="116">
        <v>13941</v>
      </c>
      <c r="X109" s="116">
        <v>14954</v>
      </c>
      <c r="Y109" s="116">
        <v>14171</v>
      </c>
      <c r="Z109" s="116">
        <v>14334</v>
      </c>
      <c r="AB109" s="113" t="str">
        <f>TEXT(Z109,"###,###")</f>
        <v>14,334</v>
      </c>
      <c r="AD109" s="134">
        <f>Z109/($Z$4)*100</f>
        <v>13.776731222067376</v>
      </c>
      <c r="AF109" s="113"/>
    </row>
    <row r="110" spans="1:32" x14ac:dyDescent="0.25">
      <c r="S110" s="119" t="s">
        <v>22</v>
      </c>
      <c r="T110" s="119"/>
      <c r="U110" s="116"/>
      <c r="V110" s="116">
        <v>19731</v>
      </c>
      <c r="W110" s="116">
        <v>20547</v>
      </c>
      <c r="X110" s="116">
        <v>20563</v>
      </c>
      <c r="Y110" s="116">
        <v>23009</v>
      </c>
      <c r="Z110" s="116">
        <v>22972</v>
      </c>
      <c r="AB110" s="113" t="str">
        <f>TEXT(Z110,"###,###")</f>
        <v>22,972</v>
      </c>
      <c r="AD110" s="134">
        <f>Z110/($Z$4)*100</f>
        <v>22.078908164736415</v>
      </c>
      <c r="AF110" s="113"/>
    </row>
    <row r="111" spans="1:32" x14ac:dyDescent="0.25">
      <c r="S111" s="119" t="s">
        <v>23</v>
      </c>
      <c r="T111" s="119"/>
      <c r="U111" s="116"/>
      <c r="V111" s="116">
        <v>38544</v>
      </c>
      <c r="W111" s="116">
        <v>41207</v>
      </c>
      <c r="X111" s="116">
        <v>43898</v>
      </c>
      <c r="Y111" s="116">
        <v>46020</v>
      </c>
      <c r="Z111" s="116">
        <v>47068</v>
      </c>
      <c r="AB111" s="113" t="str">
        <f>TEXT(Z111,"###,###")</f>
        <v>47,068</v>
      </c>
      <c r="AD111" s="134">
        <f>Z111/($Z$4)*100</f>
        <v>45.238118121966458</v>
      </c>
      <c r="AF111" s="113"/>
    </row>
    <row r="112" spans="1:32" x14ac:dyDescent="0.25">
      <c r="S112" s="122" t="s">
        <v>54</v>
      </c>
      <c r="T112" s="122"/>
      <c r="U112" s="116"/>
      <c r="V112" s="116">
        <v>88631</v>
      </c>
      <c r="W112" s="116">
        <v>93842</v>
      </c>
      <c r="X112" s="116">
        <v>100805</v>
      </c>
      <c r="Y112" s="116">
        <v>101223</v>
      </c>
      <c r="Z112" s="116">
        <v>104043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42.55</v>
      </c>
      <c r="W118" s="135">
        <v>40.9</v>
      </c>
      <c r="X118" s="135">
        <v>41.1</v>
      </c>
      <c r="Y118" s="135">
        <v>40.92</v>
      </c>
      <c r="Z118" s="135">
        <v>41.05</v>
      </c>
      <c r="AB118" s="113" t="str">
        <f>TEXT(Z118,"##.0")</f>
        <v>41.1</v>
      </c>
    </row>
    <row r="120" spans="19:32" x14ac:dyDescent="0.25">
      <c r="S120" s="105" t="s">
        <v>102</v>
      </c>
      <c r="T120" s="116"/>
      <c r="U120" s="116"/>
      <c r="V120" s="116">
        <v>55133</v>
      </c>
      <c r="W120" s="116">
        <v>56703</v>
      </c>
      <c r="X120" s="116">
        <v>60443</v>
      </c>
      <c r="Y120" s="116">
        <v>61843</v>
      </c>
      <c r="Z120" s="116">
        <v>64469</v>
      </c>
      <c r="AB120" s="113" t="str">
        <f>TEXT(Z120,"###,###")</f>
        <v>64,469</v>
      </c>
    </row>
    <row r="121" spans="19:32" x14ac:dyDescent="0.25">
      <c r="S121" s="105" t="s">
        <v>103</v>
      </c>
      <c r="T121" s="116"/>
      <c r="U121" s="116"/>
      <c r="V121" s="116">
        <v>3448</v>
      </c>
      <c r="W121" s="116">
        <v>3681</v>
      </c>
      <c r="X121" s="116">
        <v>4055</v>
      </c>
      <c r="Y121" s="116">
        <v>3646</v>
      </c>
      <c r="Z121" s="116">
        <v>3916</v>
      </c>
      <c r="AB121" s="113" t="str">
        <f>TEXT(Z121,"###,###")</f>
        <v>3,916</v>
      </c>
    </row>
    <row r="122" spans="19:32" x14ac:dyDescent="0.25">
      <c r="S122" s="105" t="s">
        <v>104</v>
      </c>
      <c r="T122" s="116"/>
      <c r="U122" s="116"/>
      <c r="V122" s="116">
        <v>4053</v>
      </c>
      <c r="W122" s="116">
        <v>4191</v>
      </c>
      <c r="X122" s="116">
        <v>4430</v>
      </c>
      <c r="Y122" s="116">
        <v>4215</v>
      </c>
      <c r="Z122" s="116">
        <v>4553</v>
      </c>
      <c r="AB122" s="113" t="str">
        <f>TEXT(Z122,"###,###")</f>
        <v>4,553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59186</v>
      </c>
      <c r="W124" s="116">
        <v>60894</v>
      </c>
      <c r="X124" s="116">
        <v>64873</v>
      </c>
      <c r="Y124" s="116">
        <v>66058</v>
      </c>
      <c r="Z124" s="116">
        <v>69022</v>
      </c>
      <c r="AB124" s="113" t="str">
        <f>TEXT(Z124,"###,###")</f>
        <v>69,022</v>
      </c>
      <c r="AD124" s="131">
        <f>Z124/$Z$7*100</f>
        <v>94.627164420559083</v>
      </c>
    </row>
    <row r="125" spans="19:32" x14ac:dyDescent="0.25">
      <c r="S125" s="105" t="s">
        <v>106</v>
      </c>
      <c r="T125" s="116"/>
      <c r="U125" s="116"/>
      <c r="V125" s="116">
        <v>7501</v>
      </c>
      <c r="W125" s="116">
        <v>7872</v>
      </c>
      <c r="X125" s="116">
        <v>8485</v>
      </c>
      <c r="Y125" s="116">
        <v>7861</v>
      </c>
      <c r="Z125" s="116">
        <v>8469</v>
      </c>
      <c r="AB125" s="113" t="str">
        <f>TEXT(Z125,"###,###")</f>
        <v>8,469</v>
      </c>
      <c r="AD125" s="131">
        <f>Z125/$Z$7*100</f>
        <v>11.610753896985235</v>
      </c>
    </row>
    <row r="127" spans="19:32" x14ac:dyDescent="0.25">
      <c r="S127" s="105" t="s">
        <v>107</v>
      </c>
      <c r="T127" s="116"/>
      <c r="U127" s="116"/>
      <c r="V127" s="116">
        <v>34305</v>
      </c>
      <c r="W127" s="116">
        <v>35277</v>
      </c>
      <c r="X127" s="116">
        <v>37634</v>
      </c>
      <c r="Y127" s="116">
        <v>37742</v>
      </c>
      <c r="Z127" s="116">
        <v>39594</v>
      </c>
      <c r="AB127" s="113" t="str">
        <f>TEXT(Z127,"###,###")</f>
        <v>39,594</v>
      </c>
      <c r="AD127" s="131">
        <f>Z127/$Z$7*100</f>
        <v>54.282228102164765</v>
      </c>
    </row>
    <row r="128" spans="19:32" x14ac:dyDescent="0.25">
      <c r="S128" s="105" t="s">
        <v>108</v>
      </c>
      <c r="T128" s="116"/>
      <c r="U128" s="116"/>
      <c r="V128" s="116">
        <v>28323</v>
      </c>
      <c r="W128" s="116">
        <v>29298</v>
      </c>
      <c r="X128" s="116">
        <v>31295</v>
      </c>
      <c r="Y128" s="116">
        <v>31958</v>
      </c>
      <c r="Z128" s="116">
        <v>33345</v>
      </c>
      <c r="AB128" s="113" t="str">
        <f>TEXT(Z128,"###,###")</f>
        <v>33,345</v>
      </c>
      <c r="AD128" s="131">
        <f>Z128/$Z$7*100</f>
        <v>45.715029955717633</v>
      </c>
    </row>
    <row r="130" spans="19:20" x14ac:dyDescent="0.25">
      <c r="S130" s="105" t="s">
        <v>283</v>
      </c>
      <c r="T130" s="131">
        <v>88.385133189838356</v>
      </c>
    </row>
    <row r="131" spans="19:20" x14ac:dyDescent="0.25">
      <c r="S131" s="105" t="s">
        <v>284</v>
      </c>
      <c r="T131" s="131">
        <v>5.3687226662645156</v>
      </c>
    </row>
    <row r="132" spans="19:20" x14ac:dyDescent="0.25">
      <c r="S132" s="105" t="s">
        <v>285</v>
      </c>
      <c r="T132" s="131">
        <v>6.2420312307207197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D4D2748C-692F-49A3-AC2C-CBD5009E6E0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FAE09708-ADF5-4B6C-8EF4-87DCE10D17D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032CFED2-0EF2-423B-BF19-2408516B2F5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FF555C98-0F85-4BD9-BA0B-2B5540223E1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332574-81B3-40E5-AFCA-F65BB43B19C3}">
  <sheetPr codeName="Sheet107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155</v>
      </c>
      <c r="T1" s="103"/>
      <c r="U1" s="103"/>
      <c r="V1" s="103"/>
      <c r="W1" s="103"/>
      <c r="X1" s="103"/>
      <c r="Y1" s="104" t="s">
        <v>244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205</v>
      </c>
      <c r="Z2" s="107" t="s">
        <v>282</v>
      </c>
      <c r="AB2" s="143" t="str">
        <f>$Z$2</f>
        <v>2019-20</v>
      </c>
      <c r="AC2" s="143"/>
      <c r="AD2" s="143"/>
      <c r="AE2" s="143"/>
      <c r="AF2" s="143"/>
    </row>
    <row r="3" spans="1:32" ht="15" customHeight="1" x14ac:dyDescent="0.25">
      <c r="A3" s="64" t="s">
        <v>281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155</v>
      </c>
      <c r="Y3" s="109" t="s">
        <v>244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9.43 McKinlay, Queensland,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335</v>
      </c>
      <c r="W4" s="112">
        <v>462</v>
      </c>
      <c r="X4" s="112">
        <v>842</v>
      </c>
      <c r="Y4" s="112">
        <v>498</v>
      </c>
      <c r="Z4" s="112">
        <v>958</v>
      </c>
      <c r="AB4" s="113" t="str">
        <f>TEXT(Z4,"###,###")</f>
        <v>958</v>
      </c>
      <c r="AD4" s="114">
        <f>Z4/Y4-1</f>
        <v>0.9236947791164658</v>
      </c>
      <c r="AF4" s="114">
        <f>Z4/V4-1</f>
        <v>1.8597014925373134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173</v>
      </c>
      <c r="W5" s="112">
        <v>225</v>
      </c>
      <c r="X5" s="112">
        <v>429</v>
      </c>
      <c r="Y5" s="112">
        <v>256</v>
      </c>
      <c r="Z5" s="112">
        <v>487</v>
      </c>
      <c r="AB5" s="113" t="str">
        <f>TEXT(Z5,"###,###")</f>
        <v>487</v>
      </c>
      <c r="AD5" s="114">
        <f t="shared" ref="AD5:AD9" si="0">Z5/Y5-1</f>
        <v>0.90234375</v>
      </c>
      <c r="AF5" s="114">
        <f t="shared" ref="AF5:AF9" si="1">Z5/V5-1</f>
        <v>1.8150289017341041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162</v>
      </c>
      <c r="W6" s="112">
        <v>237</v>
      </c>
      <c r="X6" s="112">
        <v>415</v>
      </c>
      <c r="Y6" s="112">
        <v>241</v>
      </c>
      <c r="Z6" s="112">
        <v>476</v>
      </c>
      <c r="AB6" s="113" t="str">
        <f>TEXT(Z6,"###,###")</f>
        <v>476</v>
      </c>
      <c r="AD6" s="114">
        <f t="shared" si="0"/>
        <v>0.97510373443983411</v>
      </c>
      <c r="AF6" s="114">
        <f t="shared" si="1"/>
        <v>1.9382716049382718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233</v>
      </c>
      <c r="W7" s="112">
        <v>305</v>
      </c>
      <c r="X7" s="112">
        <v>556</v>
      </c>
      <c r="Y7" s="112">
        <v>320</v>
      </c>
      <c r="Z7" s="112">
        <v>613</v>
      </c>
      <c r="AB7" s="113" t="str">
        <f>TEXT(Z7,"###,###")</f>
        <v>613</v>
      </c>
      <c r="AD7" s="114">
        <f t="shared" si="0"/>
        <v>0.91562499999999991</v>
      </c>
      <c r="AF7" s="114">
        <f t="shared" si="1"/>
        <v>1.6309012875536482</v>
      </c>
    </row>
    <row r="8" spans="1:32" ht="17.25" customHeight="1" x14ac:dyDescent="0.25">
      <c r="A8" s="68" t="s">
        <v>13</v>
      </c>
      <c r="B8" s="69"/>
      <c r="C8" s="31"/>
      <c r="D8" s="70" t="str">
        <f>AB4</f>
        <v>958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613</v>
      </c>
      <c r="P8" s="71"/>
      <c r="S8" s="111" t="s">
        <v>86</v>
      </c>
      <c r="T8" s="112"/>
      <c r="U8" s="112"/>
      <c r="V8" s="112">
        <v>43010</v>
      </c>
      <c r="W8" s="112">
        <v>43870.75</v>
      </c>
      <c r="X8" s="112">
        <v>39447</v>
      </c>
      <c r="Y8" s="112">
        <v>48700</v>
      </c>
      <c r="Z8" s="112">
        <v>43229</v>
      </c>
      <c r="AB8" s="113" t="str">
        <f>TEXT(Z8,"$###,###")</f>
        <v>$43,229</v>
      </c>
      <c r="AD8" s="114">
        <f t="shared" si="0"/>
        <v>-0.1123408624229979</v>
      </c>
      <c r="AF8" s="114">
        <f t="shared" si="1"/>
        <v>5.0918391071843594E-3</v>
      </c>
    </row>
    <row r="9" spans="1:32" x14ac:dyDescent="0.25">
      <c r="A9" s="32" t="s">
        <v>15</v>
      </c>
      <c r="B9" s="75"/>
      <c r="C9" s="76"/>
      <c r="D9" s="77">
        <f>AD104</f>
        <v>63.152400835073067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51.712887438825447</v>
      </c>
      <c r="P9" s="78" t="s">
        <v>87</v>
      </c>
      <c r="S9" s="111" t="s">
        <v>7</v>
      </c>
      <c r="T9" s="112"/>
      <c r="U9" s="112"/>
      <c r="V9" s="112">
        <v>11045345</v>
      </c>
      <c r="W9" s="112">
        <v>17218902</v>
      </c>
      <c r="X9" s="112">
        <v>27898063</v>
      </c>
      <c r="Y9" s="112">
        <v>12092869</v>
      </c>
      <c r="Z9" s="112">
        <v>42488148</v>
      </c>
      <c r="AB9" s="113" t="str">
        <f>TEXT(Z9/1000000,"$#,###.0")&amp;" mil"</f>
        <v>$42.5 mil</v>
      </c>
      <c r="AD9" s="114">
        <f t="shared" si="0"/>
        <v>2.5134878249321977</v>
      </c>
      <c r="AF9" s="114">
        <f t="shared" si="1"/>
        <v>2.8467017553548577</v>
      </c>
    </row>
    <row r="10" spans="1:32" x14ac:dyDescent="0.25">
      <c r="A10" s="32" t="s">
        <v>18</v>
      </c>
      <c r="B10" s="75"/>
      <c r="C10" s="76"/>
      <c r="D10" s="77">
        <f>AD105</f>
        <v>15.24008350730689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47.797716150081563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60.0326264274062</v>
      </c>
      <c r="P11" s="78" t="s">
        <v>87</v>
      </c>
      <c r="S11" s="111" t="s">
        <v>30</v>
      </c>
      <c r="T11" s="116"/>
      <c r="U11" s="116"/>
      <c r="V11" s="116">
        <v>259</v>
      </c>
      <c r="W11" s="116">
        <v>356</v>
      </c>
      <c r="X11" s="116">
        <v>610</v>
      </c>
      <c r="Y11" s="116">
        <v>373</v>
      </c>
      <c r="Z11" s="116">
        <v>718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20.717781402936378</v>
      </c>
      <c r="P12" s="78" t="s">
        <v>87</v>
      </c>
      <c r="S12" s="111" t="s">
        <v>31</v>
      </c>
      <c r="T12" s="116"/>
      <c r="U12" s="116"/>
      <c r="V12" s="116">
        <v>78</v>
      </c>
      <c r="W12" s="116">
        <v>106</v>
      </c>
      <c r="X12" s="116">
        <v>237</v>
      </c>
      <c r="Y12" s="116">
        <v>123</v>
      </c>
      <c r="Z12" s="116">
        <v>245</v>
      </c>
    </row>
    <row r="13" spans="1:32" ht="15" customHeight="1" x14ac:dyDescent="0.25">
      <c r="A13" s="32" t="s">
        <v>20</v>
      </c>
      <c r="B13" s="76"/>
      <c r="C13" s="76"/>
      <c r="D13" s="77">
        <f>AD108</f>
        <v>23.486430062630482</v>
      </c>
      <c r="E13" s="78" t="s">
        <v>87</v>
      </c>
      <c r="F13" s="26"/>
      <c r="G13" s="144" t="s">
        <v>286</v>
      </c>
      <c r="H13" s="145"/>
      <c r="I13" s="145"/>
      <c r="J13" s="145"/>
      <c r="K13" s="145"/>
      <c r="L13" s="145"/>
      <c r="M13" s="85"/>
      <c r="N13" s="76"/>
      <c r="O13" s="77">
        <f>T132</f>
        <v>19.412724306688418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17.849686847599163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41.6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20.563674321503132</v>
      </c>
      <c r="E15" s="78" t="s">
        <v>87</v>
      </c>
      <c r="F15" s="26"/>
      <c r="G15" s="35" t="s">
        <v>279</v>
      </c>
      <c r="H15" s="76"/>
      <c r="I15" s="76"/>
      <c r="J15" s="76"/>
      <c r="K15" s="86"/>
      <c r="L15" s="76"/>
      <c r="M15" s="76"/>
      <c r="N15" s="76"/>
      <c r="O15" s="77">
        <f>AB38</f>
        <v>17.320261437908496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93</v>
      </c>
      <c r="Z15" s="116">
        <v>323</v>
      </c>
      <c r="AB15" s="121">
        <f t="shared" ref="AB15:AB34" si="2">IF(Z15="np",0,Z15/$Z$34)</f>
        <v>0.33716075156576203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16.597077244258873</v>
      </c>
      <c r="E16" s="89" t="s">
        <v>87</v>
      </c>
      <c r="F16" s="26"/>
      <c r="G16" s="90" t="s">
        <v>280</v>
      </c>
      <c r="H16" s="37"/>
      <c r="I16" s="37"/>
      <c r="J16" s="37"/>
      <c r="K16" s="38"/>
      <c r="L16" s="37"/>
      <c r="M16" s="37"/>
      <c r="N16" s="37"/>
      <c r="O16" s="88">
        <f>AB37</f>
        <v>82.679738562091501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4</v>
      </c>
      <c r="Z16" s="116">
        <v>12</v>
      </c>
      <c r="AB16" s="121">
        <f t="shared" si="2"/>
        <v>1.2526096033402923E-2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7</v>
      </c>
      <c r="Z17" s="116">
        <v>8</v>
      </c>
      <c r="AB17" s="121">
        <f t="shared" si="2"/>
        <v>8.350730688935281E-3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3</v>
      </c>
      <c r="Z18" s="116">
        <v>4</v>
      </c>
      <c r="AB18" s="121">
        <f t="shared" si="2"/>
        <v>4.1753653444676405E-3</v>
      </c>
    </row>
    <row r="19" spans="1:28" x14ac:dyDescent="0.25">
      <c r="A19" s="67" t="str">
        <f>$S$1&amp;" ("&amp;$V$2&amp;" to "&amp;$Z$2&amp;")"</f>
        <v>McKinlay (2015-16 to 2019-20)</v>
      </c>
      <c r="B19" s="67"/>
      <c r="C19" s="67"/>
      <c r="D19" s="67"/>
      <c r="E19" s="67"/>
      <c r="F19" s="67"/>
      <c r="G19" s="67" t="str">
        <f>$S$1&amp;" ("&amp;$V$2&amp;" to "&amp;$Z$2&amp;")"</f>
        <v>McKinlay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54</v>
      </c>
      <c r="Z19" s="116">
        <v>78</v>
      </c>
      <c r="AB19" s="121">
        <f t="shared" si="2"/>
        <v>8.1419624217118999E-2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4</v>
      </c>
      <c r="Z20" s="116">
        <v>11</v>
      </c>
      <c r="AB20" s="121">
        <f t="shared" si="2"/>
        <v>1.1482254697286013E-2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26</v>
      </c>
      <c r="Z21" s="116">
        <v>37</v>
      </c>
      <c r="AB21" s="121">
        <f t="shared" si="2"/>
        <v>3.8622129436325675E-2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28</v>
      </c>
      <c r="Z22" s="116">
        <v>68</v>
      </c>
      <c r="AB22" s="121">
        <f t="shared" si="2"/>
        <v>7.0981210855949897E-2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22</v>
      </c>
      <c r="Z23" s="116">
        <v>36</v>
      </c>
      <c r="AB23" s="121">
        <f t="shared" si="2"/>
        <v>3.7578288100208766E-2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0</v>
      </c>
      <c r="Z24" s="116">
        <v>0</v>
      </c>
      <c r="AB24" s="121">
        <f t="shared" si="2"/>
        <v>0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0</v>
      </c>
      <c r="Z25" s="116">
        <v>11</v>
      </c>
      <c r="AB25" s="121">
        <f t="shared" si="2"/>
        <v>1.1482254697286013E-2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6</v>
      </c>
      <c r="Z26" s="116">
        <v>25</v>
      </c>
      <c r="AB26" s="121">
        <f t="shared" si="2"/>
        <v>2.6096033402922755E-2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6</v>
      </c>
      <c r="Z27" s="116">
        <v>15</v>
      </c>
      <c r="AB27" s="121">
        <f t="shared" si="2"/>
        <v>1.5657620041753653E-2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20</v>
      </c>
      <c r="Z28" s="116">
        <v>42</v>
      </c>
      <c r="AB28" s="121">
        <f t="shared" si="2"/>
        <v>4.3841336116910233E-2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87</v>
      </c>
      <c r="Z29" s="116">
        <v>79</v>
      </c>
      <c r="AB29" s="121">
        <f t="shared" si="2"/>
        <v>8.2463465553235901E-2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18</v>
      </c>
      <c r="Z30" s="116">
        <v>16</v>
      </c>
      <c r="AB30" s="121">
        <f t="shared" si="2"/>
        <v>1.6701461377870562E-2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31</v>
      </c>
      <c r="Z31" s="116">
        <v>52</v>
      </c>
      <c r="AB31" s="121">
        <f t="shared" si="2"/>
        <v>5.4279749478079335E-2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6</v>
      </c>
      <c r="Z32" s="116">
        <v>6</v>
      </c>
      <c r="AB32" s="121">
        <f t="shared" si="2"/>
        <v>6.2630480167014616E-3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5</v>
      </c>
      <c r="Z33" s="116">
        <v>8</v>
      </c>
      <c r="AB33" s="121">
        <f t="shared" si="2"/>
        <v>8.350730688935281E-3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493</v>
      </c>
      <c r="Z34" s="124">
        <v>958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506</v>
      </c>
      <c r="AB37" s="136">
        <f>Z37/Z40*100</f>
        <v>82.679738562091501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106</v>
      </c>
      <c r="AB38" s="136">
        <f>Z38/Z40*100</f>
        <v>17.320261437908496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612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0</v>
      </c>
      <c r="Y44" s="116">
        <v>0</v>
      </c>
      <c r="Z44" s="116">
        <v>0</v>
      </c>
    </row>
    <row r="45" spans="19:32" x14ac:dyDescent="0.25">
      <c r="S45" s="119" t="s">
        <v>38</v>
      </c>
      <c r="T45" s="119"/>
      <c r="U45" s="116"/>
      <c r="V45" s="116">
        <v>0</v>
      </c>
      <c r="W45" s="116">
        <v>8</v>
      </c>
      <c r="X45" s="116">
        <v>6</v>
      </c>
      <c r="Y45" s="116">
        <v>0</v>
      </c>
      <c r="Z45" s="116">
        <v>7</v>
      </c>
    </row>
    <row r="46" spans="19:32" x14ac:dyDescent="0.25">
      <c r="S46" s="119" t="s">
        <v>39</v>
      </c>
      <c r="T46" s="119"/>
      <c r="U46" s="116"/>
      <c r="V46" s="116">
        <v>5</v>
      </c>
      <c r="W46" s="116">
        <v>13</v>
      </c>
      <c r="X46" s="116">
        <v>39</v>
      </c>
      <c r="Y46" s="116">
        <v>21</v>
      </c>
      <c r="Z46" s="116">
        <v>38</v>
      </c>
    </row>
    <row r="47" spans="19:32" x14ac:dyDescent="0.25">
      <c r="S47" s="119" t="s">
        <v>40</v>
      </c>
      <c r="T47" s="119"/>
      <c r="U47" s="116"/>
      <c r="V47" s="116">
        <v>21</v>
      </c>
      <c r="W47" s="116">
        <v>11</v>
      </c>
      <c r="X47" s="116">
        <v>40</v>
      </c>
      <c r="Y47" s="116">
        <v>10</v>
      </c>
      <c r="Z47" s="116">
        <v>62</v>
      </c>
    </row>
    <row r="48" spans="19:32" x14ac:dyDescent="0.25">
      <c r="S48" s="119" t="s">
        <v>41</v>
      </c>
      <c r="T48" s="119"/>
      <c r="U48" s="116"/>
      <c r="V48" s="116">
        <v>19</v>
      </c>
      <c r="W48" s="116">
        <v>41</v>
      </c>
      <c r="X48" s="116">
        <v>60</v>
      </c>
      <c r="Y48" s="116">
        <v>38</v>
      </c>
      <c r="Z48" s="116">
        <v>78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15</v>
      </c>
      <c r="W49" s="116">
        <v>18</v>
      </c>
      <c r="X49" s="116">
        <v>50</v>
      </c>
      <c r="Y49" s="116">
        <v>22</v>
      </c>
      <c r="Z49" s="116">
        <v>61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McKinlay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9</v>
      </c>
      <c r="W50" s="116">
        <v>14</v>
      </c>
      <c r="X50" s="116">
        <v>31</v>
      </c>
      <c r="Y50" s="116">
        <v>20</v>
      </c>
      <c r="Z50" s="116">
        <v>41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6</v>
      </c>
      <c r="W51" s="116">
        <v>15</v>
      </c>
      <c r="X51" s="116">
        <v>29</v>
      </c>
      <c r="Y51" s="116">
        <v>18</v>
      </c>
      <c r="Z51" s="116">
        <v>23</v>
      </c>
    </row>
    <row r="52" spans="1:26" ht="15" customHeight="1" x14ac:dyDescent="0.25">
      <c r="S52" s="119" t="s">
        <v>45</v>
      </c>
      <c r="T52" s="119"/>
      <c r="U52" s="116"/>
      <c r="V52" s="116">
        <v>25</v>
      </c>
      <c r="W52" s="116">
        <v>15</v>
      </c>
      <c r="X52" s="116">
        <v>30</v>
      </c>
      <c r="Y52" s="116">
        <v>23</v>
      </c>
      <c r="Z52" s="116">
        <v>38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21</v>
      </c>
      <c r="W53" s="116">
        <v>24</v>
      </c>
      <c r="X53" s="116">
        <v>36</v>
      </c>
      <c r="Y53" s="116">
        <v>23</v>
      </c>
      <c r="Z53" s="116">
        <v>33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25</v>
      </c>
      <c r="W54" s="116">
        <v>34</v>
      </c>
      <c r="X54" s="116">
        <v>33</v>
      </c>
      <c r="Y54" s="116">
        <v>26</v>
      </c>
      <c r="Z54" s="116">
        <v>40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8</v>
      </c>
      <c r="W55" s="116">
        <v>17</v>
      </c>
      <c r="X55" s="116">
        <v>33</v>
      </c>
      <c r="Y55" s="116">
        <v>23</v>
      </c>
      <c r="Z55" s="116">
        <v>31</v>
      </c>
    </row>
    <row r="56" spans="1:26" ht="15" customHeight="1" x14ac:dyDescent="0.25">
      <c r="S56" s="119" t="s">
        <v>49</v>
      </c>
      <c r="T56" s="119"/>
      <c r="U56" s="116"/>
      <c r="V56" s="116">
        <v>11</v>
      </c>
      <c r="W56" s="116">
        <v>8</v>
      </c>
      <c r="X56" s="116">
        <v>15</v>
      </c>
      <c r="Y56" s="116">
        <v>12</v>
      </c>
      <c r="Z56" s="116">
        <v>13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4</v>
      </c>
      <c r="X57" s="116">
        <v>15</v>
      </c>
      <c r="Y57" s="116">
        <v>6</v>
      </c>
      <c r="Z57" s="116">
        <v>16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0</v>
      </c>
      <c r="W58" s="116">
        <v>9</v>
      </c>
      <c r="X58" s="116">
        <v>3</v>
      </c>
      <c r="Y58" s="116">
        <v>5</v>
      </c>
      <c r="Z58" s="116">
        <v>9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3</v>
      </c>
      <c r="X59" s="116">
        <v>0</v>
      </c>
      <c r="Y59" s="116">
        <v>4</v>
      </c>
      <c r="Z59" s="116">
        <v>6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0</v>
      </c>
      <c r="X60" s="116">
        <v>0</v>
      </c>
      <c r="Y60" s="116">
        <v>0</v>
      </c>
      <c r="Z60" s="116">
        <v>0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174</v>
      </c>
      <c r="W61" s="116">
        <v>225</v>
      </c>
      <c r="X61" s="116">
        <v>429</v>
      </c>
      <c r="Y61" s="116">
        <v>257</v>
      </c>
      <c r="Z61" s="116">
        <v>483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0</v>
      </c>
      <c r="W63" s="116">
        <v>0</v>
      </c>
      <c r="X63" s="116">
        <v>0</v>
      </c>
      <c r="Y63" s="116">
        <v>0</v>
      </c>
      <c r="Z63" s="116">
        <v>0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3</v>
      </c>
      <c r="W64" s="116">
        <v>0</v>
      </c>
      <c r="X64" s="116">
        <v>0</v>
      </c>
      <c r="Y64" s="116">
        <v>0</v>
      </c>
      <c r="Z64" s="116">
        <v>0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McKinlay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9</v>
      </c>
      <c r="W65" s="116">
        <v>17</v>
      </c>
      <c r="X65" s="116">
        <v>24</v>
      </c>
      <c r="Y65" s="116">
        <v>0</v>
      </c>
      <c r="Z65" s="116">
        <v>22</v>
      </c>
    </row>
    <row r="66" spans="1:26" x14ac:dyDescent="0.25">
      <c r="S66" s="119" t="s">
        <v>40</v>
      </c>
      <c r="T66" s="119"/>
      <c r="U66" s="116"/>
      <c r="V66" s="116">
        <v>15</v>
      </c>
      <c r="W66" s="116">
        <v>29</v>
      </c>
      <c r="X66" s="116">
        <v>55</v>
      </c>
      <c r="Y66" s="116">
        <v>24</v>
      </c>
      <c r="Z66" s="116">
        <v>68</v>
      </c>
    </row>
    <row r="67" spans="1:26" x14ac:dyDescent="0.25">
      <c r="S67" s="119" t="s">
        <v>41</v>
      </c>
      <c r="T67" s="119"/>
      <c r="U67" s="116"/>
      <c r="V67" s="116">
        <v>9</v>
      </c>
      <c r="W67" s="116">
        <v>20</v>
      </c>
      <c r="X67" s="116">
        <v>55</v>
      </c>
      <c r="Y67" s="116">
        <v>44</v>
      </c>
      <c r="Z67" s="116">
        <v>91</v>
      </c>
    </row>
    <row r="68" spans="1:26" x14ac:dyDescent="0.25">
      <c r="S68" s="119" t="s">
        <v>42</v>
      </c>
      <c r="T68" s="119"/>
      <c r="U68" s="116"/>
      <c r="V68" s="116">
        <v>19</v>
      </c>
      <c r="W68" s="116">
        <v>31</v>
      </c>
      <c r="X68" s="116">
        <v>61</v>
      </c>
      <c r="Y68" s="116">
        <v>32</v>
      </c>
      <c r="Z68" s="116">
        <v>56</v>
      </c>
    </row>
    <row r="69" spans="1:26" x14ac:dyDescent="0.25">
      <c r="S69" s="119" t="s">
        <v>43</v>
      </c>
      <c r="T69" s="119"/>
      <c r="U69" s="116"/>
      <c r="V69" s="116">
        <v>11</v>
      </c>
      <c r="W69" s="116">
        <v>30</v>
      </c>
      <c r="X69" s="116">
        <v>39</v>
      </c>
      <c r="Y69" s="116">
        <v>25</v>
      </c>
      <c r="Z69" s="116">
        <v>37</v>
      </c>
    </row>
    <row r="70" spans="1:26" x14ac:dyDescent="0.25">
      <c r="S70" s="119" t="s">
        <v>44</v>
      </c>
      <c r="T70" s="119"/>
      <c r="U70" s="116"/>
      <c r="V70" s="116">
        <v>19</v>
      </c>
      <c r="W70" s="116">
        <v>18</v>
      </c>
      <c r="X70" s="116">
        <v>20</v>
      </c>
      <c r="Y70" s="116">
        <v>16</v>
      </c>
      <c r="Z70" s="116">
        <v>29</v>
      </c>
    </row>
    <row r="71" spans="1:26" x14ac:dyDescent="0.25">
      <c r="S71" s="119" t="s">
        <v>45</v>
      </c>
      <c r="T71" s="119"/>
      <c r="U71" s="116"/>
      <c r="V71" s="116">
        <v>19</v>
      </c>
      <c r="W71" s="116">
        <v>14</v>
      </c>
      <c r="X71" s="116">
        <v>24</v>
      </c>
      <c r="Y71" s="116">
        <v>24</v>
      </c>
      <c r="Z71" s="116">
        <v>44</v>
      </c>
    </row>
    <row r="72" spans="1:26" x14ac:dyDescent="0.25">
      <c r="S72" s="119" t="s">
        <v>46</v>
      </c>
      <c r="T72" s="119"/>
      <c r="U72" s="116"/>
      <c r="V72" s="116">
        <v>16</v>
      </c>
      <c r="W72" s="116">
        <v>17</v>
      </c>
      <c r="X72" s="116">
        <v>27</v>
      </c>
      <c r="Y72" s="116">
        <v>16</v>
      </c>
      <c r="Z72" s="116">
        <v>36</v>
      </c>
    </row>
    <row r="73" spans="1:26" x14ac:dyDescent="0.25">
      <c r="S73" s="119" t="s">
        <v>47</v>
      </c>
      <c r="T73" s="119"/>
      <c r="U73" s="116"/>
      <c r="V73" s="116">
        <v>18</v>
      </c>
      <c r="W73" s="116">
        <v>31</v>
      </c>
      <c r="X73" s="116">
        <v>47</v>
      </c>
      <c r="Y73" s="116">
        <v>22</v>
      </c>
      <c r="Z73" s="116">
        <v>36</v>
      </c>
    </row>
    <row r="74" spans="1:26" x14ac:dyDescent="0.25">
      <c r="S74" s="119" t="s">
        <v>48</v>
      </c>
      <c r="T74" s="119"/>
      <c r="U74" s="116"/>
      <c r="V74" s="116">
        <v>10</v>
      </c>
      <c r="W74" s="116">
        <v>10</v>
      </c>
      <c r="X74" s="116">
        <v>18</v>
      </c>
      <c r="Y74" s="116">
        <v>15</v>
      </c>
      <c r="Z74" s="116">
        <v>25</v>
      </c>
    </row>
    <row r="75" spans="1:26" x14ac:dyDescent="0.25">
      <c r="S75" s="119" t="s">
        <v>49</v>
      </c>
      <c r="T75" s="119"/>
      <c r="U75" s="116"/>
      <c r="V75" s="116">
        <v>7</v>
      </c>
      <c r="W75" s="116">
        <v>10</v>
      </c>
      <c r="X75" s="116">
        <v>18</v>
      </c>
      <c r="Y75" s="116">
        <v>9</v>
      </c>
      <c r="Z75" s="116">
        <v>19</v>
      </c>
    </row>
    <row r="76" spans="1:26" x14ac:dyDescent="0.25">
      <c r="S76" s="119" t="s">
        <v>50</v>
      </c>
      <c r="T76" s="119"/>
      <c r="U76" s="116"/>
      <c r="V76" s="116">
        <v>2</v>
      </c>
      <c r="W76" s="116">
        <v>10</v>
      </c>
      <c r="X76" s="116">
        <v>15</v>
      </c>
      <c r="Y76" s="116">
        <v>6</v>
      </c>
      <c r="Z76" s="116">
        <v>10</v>
      </c>
    </row>
    <row r="77" spans="1:26" x14ac:dyDescent="0.25">
      <c r="S77" s="119" t="s">
        <v>51</v>
      </c>
      <c r="T77" s="119"/>
      <c r="U77" s="116"/>
      <c r="V77" s="116">
        <v>0</v>
      </c>
      <c r="W77" s="116">
        <v>0</v>
      </c>
      <c r="X77" s="116">
        <v>0</v>
      </c>
      <c r="Y77" s="116">
        <v>0</v>
      </c>
      <c r="Z77" s="116">
        <v>5</v>
      </c>
    </row>
    <row r="78" spans="1:26" x14ac:dyDescent="0.25">
      <c r="S78" s="119" t="s">
        <v>52</v>
      </c>
      <c r="T78" s="119"/>
      <c r="U78" s="116"/>
      <c r="V78" s="116">
        <v>0</v>
      </c>
      <c r="W78" s="116">
        <v>0</v>
      </c>
      <c r="X78" s="116">
        <v>0</v>
      </c>
      <c r="Y78" s="116">
        <v>0</v>
      </c>
      <c r="Z78" s="116">
        <v>0</v>
      </c>
    </row>
    <row r="79" spans="1:26" x14ac:dyDescent="0.25">
      <c r="S79" s="119" t="s">
        <v>53</v>
      </c>
      <c r="T79" s="119"/>
      <c r="U79" s="116"/>
      <c r="V79" s="116">
        <v>0</v>
      </c>
      <c r="W79" s="116">
        <v>0</v>
      </c>
      <c r="X79" s="116">
        <v>0</v>
      </c>
      <c r="Y79" s="116">
        <v>0</v>
      </c>
      <c r="Z79" s="116">
        <v>0</v>
      </c>
    </row>
    <row r="80" spans="1:26" x14ac:dyDescent="0.25">
      <c r="S80" s="122" t="s">
        <v>54</v>
      </c>
      <c r="T80" s="122"/>
      <c r="U80" s="116"/>
      <c r="V80" s="116">
        <v>161</v>
      </c>
      <c r="W80" s="116">
        <v>237</v>
      </c>
      <c r="X80" s="116">
        <v>414</v>
      </c>
      <c r="Y80" s="116">
        <v>239</v>
      </c>
      <c r="Z80" s="116">
        <v>477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6" t="str">
        <f>S1</f>
        <v>McKinlay</v>
      </c>
      <c r="D83" s="146"/>
      <c r="E83" s="146"/>
      <c r="F83" s="146"/>
      <c r="G83" s="146"/>
      <c r="H83" s="49"/>
      <c r="I83" s="49"/>
      <c r="J83" s="147" t="str">
        <f>'State data for spotlight'!A1</f>
        <v>Queensland</v>
      </c>
      <c r="K83" s="147"/>
      <c r="L83" s="147"/>
      <c r="M83" s="147"/>
      <c r="N83" s="147"/>
      <c r="O83" s="147"/>
      <c r="S83" s="119" t="s">
        <v>57</v>
      </c>
      <c r="T83" s="119"/>
      <c r="U83" s="116"/>
      <c r="V83" s="116">
        <v>9</v>
      </c>
      <c r="W83" s="116">
        <v>10</v>
      </c>
      <c r="X83" s="116">
        <v>31</v>
      </c>
      <c r="Y83" s="116">
        <v>17</v>
      </c>
      <c r="Z83" s="116">
        <v>34</v>
      </c>
      <c r="AD83" s="121"/>
    </row>
    <row r="84" spans="1:30" ht="15" customHeight="1" x14ac:dyDescent="0.25">
      <c r="A84" s="48"/>
      <c r="B84" s="48"/>
      <c r="C84" s="50"/>
      <c r="D84" s="141" t="s">
        <v>0</v>
      </c>
      <c r="E84" s="141"/>
      <c r="F84" s="141" t="s">
        <v>202</v>
      </c>
      <c r="G84" s="141"/>
      <c r="H84" s="50"/>
      <c r="I84" s="50"/>
      <c r="J84" s="50"/>
      <c r="K84" s="50"/>
      <c r="L84" s="141" t="s">
        <v>0</v>
      </c>
      <c r="M84" s="141"/>
      <c r="N84" s="141" t="s">
        <v>202</v>
      </c>
      <c r="O84" s="141"/>
      <c r="S84" s="119" t="s">
        <v>58</v>
      </c>
      <c r="T84" s="119"/>
      <c r="U84" s="116"/>
      <c r="V84" s="116">
        <v>7</v>
      </c>
      <c r="W84" s="116">
        <v>6</v>
      </c>
      <c r="X84" s="116">
        <v>12</v>
      </c>
      <c r="Y84" s="116">
        <v>3</v>
      </c>
      <c r="Z84" s="116">
        <v>5</v>
      </c>
    </row>
    <row r="85" spans="1:30" ht="15" customHeight="1" x14ac:dyDescent="0.25">
      <c r="A85" s="48"/>
      <c r="B85" s="48"/>
      <c r="C85" s="62" t="s">
        <v>1</v>
      </c>
      <c r="D85" s="141" t="s">
        <v>2</v>
      </c>
      <c r="E85" s="141"/>
      <c r="F85" s="141" t="str">
        <f>"since "&amp;$V$2</f>
        <v>since 2015-16</v>
      </c>
      <c r="G85" s="141"/>
      <c r="H85" s="50"/>
      <c r="I85" s="50"/>
      <c r="J85" s="50"/>
      <c r="K85" s="62" t="s">
        <v>1</v>
      </c>
      <c r="L85" s="141" t="s">
        <v>2</v>
      </c>
      <c r="M85" s="141"/>
      <c r="N85" s="141" t="str">
        <f>"since "&amp;$V$2</f>
        <v>since 2015-16</v>
      </c>
      <c r="O85" s="141"/>
      <c r="S85" s="119" t="s">
        <v>197</v>
      </c>
      <c r="T85" s="119"/>
      <c r="U85" s="116"/>
      <c r="V85" s="116">
        <v>16</v>
      </c>
      <c r="W85" s="116">
        <v>18</v>
      </c>
      <c r="X85" s="116">
        <v>25</v>
      </c>
      <c r="Y85" s="116">
        <v>28</v>
      </c>
      <c r="Z85" s="116">
        <v>34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958</v>
      </c>
      <c r="D86" s="100">
        <f t="shared" ref="D86:D91" si="4">AD4</f>
        <v>0.9236947791164658</v>
      </c>
      <c r="E86" s="101">
        <f t="shared" ref="E86:E91" si="5">AD4</f>
        <v>0.9236947791164658</v>
      </c>
      <c r="F86" s="100">
        <f t="shared" ref="F86:F91" si="6">AF4</f>
        <v>1.8597014925373134</v>
      </c>
      <c r="G86" s="101">
        <f t="shared" ref="G86:G91" si="7">AF4</f>
        <v>1.8597014925373134</v>
      </c>
      <c r="H86" s="61"/>
      <c r="I86" s="61"/>
      <c r="J86" s="142" t="str">
        <f>'State data for spotlight'!J4</f>
        <v>4,043,913</v>
      </c>
      <c r="K86" s="142"/>
      <c r="L86" s="100">
        <f>'State data for spotlight'!L4</f>
        <v>-5.435055282670076E-3</v>
      </c>
      <c r="M86" s="101">
        <f>'State data for spotlight'!L4</f>
        <v>-5.435055282670076E-3</v>
      </c>
      <c r="N86" s="100">
        <f>'State data for spotlight'!N4</f>
        <v>7.968076645100175E-2</v>
      </c>
      <c r="O86" s="101">
        <f>'State data for spotlight'!N4</f>
        <v>7.968076645100175E-2</v>
      </c>
      <c r="S86" s="119" t="s">
        <v>198</v>
      </c>
      <c r="T86" s="119"/>
      <c r="U86" s="116"/>
      <c r="V86" s="116">
        <v>12</v>
      </c>
      <c r="W86" s="116">
        <v>8</v>
      </c>
      <c r="X86" s="116">
        <v>3</v>
      </c>
      <c r="Y86" s="116">
        <v>7</v>
      </c>
      <c r="Z86" s="116">
        <v>6</v>
      </c>
    </row>
    <row r="87" spans="1:30" ht="15" customHeight="1" x14ac:dyDescent="0.25">
      <c r="A87" s="102" t="s">
        <v>4</v>
      </c>
      <c r="B87" s="51"/>
      <c r="C87" s="61" t="str">
        <f t="shared" si="3"/>
        <v>487</v>
      </c>
      <c r="D87" s="100">
        <f t="shared" si="4"/>
        <v>0.90234375</v>
      </c>
      <c r="E87" s="101">
        <f t="shared" si="5"/>
        <v>0.90234375</v>
      </c>
      <c r="F87" s="100">
        <f t="shared" si="6"/>
        <v>1.8150289017341041</v>
      </c>
      <c r="G87" s="101">
        <f t="shared" si="7"/>
        <v>1.8150289017341041</v>
      </c>
      <c r="H87" s="61"/>
      <c r="I87" s="61"/>
      <c r="J87" s="142" t="str">
        <f>'State data for spotlight'!J5</f>
        <v>2,078,086</v>
      </c>
      <c r="K87" s="142"/>
      <c r="L87" s="100">
        <f>'State data for spotlight'!L5</f>
        <v>-9.7722570444783718E-3</v>
      </c>
      <c r="M87" s="101">
        <f>'State data for spotlight'!L5</f>
        <v>-9.7722570444783718E-3</v>
      </c>
      <c r="N87" s="100">
        <f>'State data for spotlight'!N5</f>
        <v>6.0267974446456485E-2</v>
      </c>
      <c r="O87" s="101">
        <f>'State data for spotlight'!N5</f>
        <v>6.0267974446456485E-2</v>
      </c>
      <c r="S87" s="119" t="s">
        <v>199</v>
      </c>
      <c r="T87" s="119"/>
      <c r="U87" s="116"/>
      <c r="V87" s="116">
        <v>0</v>
      </c>
      <c r="W87" s="116">
        <v>0</v>
      </c>
      <c r="X87" s="116">
        <v>2</v>
      </c>
      <c r="Y87" s="116">
        <v>3</v>
      </c>
      <c r="Z87" s="116">
        <v>5</v>
      </c>
    </row>
    <row r="88" spans="1:30" ht="15" customHeight="1" x14ac:dyDescent="0.25">
      <c r="A88" s="102" t="s">
        <v>5</v>
      </c>
      <c r="B88" s="51"/>
      <c r="C88" s="61" t="str">
        <f t="shared" si="3"/>
        <v>476</v>
      </c>
      <c r="D88" s="100">
        <f t="shared" si="4"/>
        <v>0.97510373443983411</v>
      </c>
      <c r="E88" s="101">
        <f t="shared" si="5"/>
        <v>0.97510373443983411</v>
      </c>
      <c r="F88" s="100">
        <f t="shared" si="6"/>
        <v>1.9382716049382718</v>
      </c>
      <c r="G88" s="101">
        <f t="shared" si="7"/>
        <v>1.9382716049382718</v>
      </c>
      <c r="H88" s="61"/>
      <c r="I88" s="61"/>
      <c r="J88" s="142" t="str">
        <f>'State data for spotlight'!J6</f>
        <v>1,965,825</v>
      </c>
      <c r="K88" s="142"/>
      <c r="L88" s="100">
        <f>'State data for spotlight'!L6</f>
        <v>-8.0765919120229235E-4</v>
      </c>
      <c r="M88" s="101">
        <f>'State data for spotlight'!L6</f>
        <v>-8.0765919120229235E-4</v>
      </c>
      <c r="N88" s="100">
        <f>'State data for spotlight'!N6</f>
        <v>0.10099473592536312</v>
      </c>
      <c r="O88" s="101">
        <f>'State data for spotlight'!N6</f>
        <v>0.10099473592536312</v>
      </c>
      <c r="S88" s="119" t="s">
        <v>200</v>
      </c>
      <c r="T88" s="119"/>
      <c r="U88" s="116"/>
      <c r="V88" s="116">
        <v>0</v>
      </c>
      <c r="W88" s="116">
        <v>3</v>
      </c>
      <c r="X88" s="116">
        <v>7</v>
      </c>
      <c r="Y88" s="116">
        <v>3</v>
      </c>
      <c r="Z88" s="116">
        <v>0</v>
      </c>
    </row>
    <row r="89" spans="1:30" ht="15" customHeight="1" x14ac:dyDescent="0.25">
      <c r="A89" s="51" t="s">
        <v>6</v>
      </c>
      <c r="B89" s="51"/>
      <c r="C89" s="61" t="str">
        <f t="shared" si="3"/>
        <v>613</v>
      </c>
      <c r="D89" s="100">
        <f t="shared" si="4"/>
        <v>0.91562499999999991</v>
      </c>
      <c r="E89" s="101">
        <f t="shared" si="5"/>
        <v>0.91562499999999991</v>
      </c>
      <c r="F89" s="100">
        <f t="shared" si="6"/>
        <v>1.6309012875536482</v>
      </c>
      <c r="G89" s="101">
        <f t="shared" si="7"/>
        <v>1.6309012875536482</v>
      </c>
      <c r="H89" s="61"/>
      <c r="I89" s="61"/>
      <c r="J89" s="142" t="str">
        <f>'State data for spotlight'!J7</f>
        <v>2,876,116</v>
      </c>
      <c r="K89" s="142"/>
      <c r="L89" s="100">
        <f>'State data for spotlight'!L7</f>
        <v>1.3469152455414024E-2</v>
      </c>
      <c r="M89" s="101">
        <f>'State data for spotlight'!L7</f>
        <v>1.3469152455414024E-2</v>
      </c>
      <c r="N89" s="100">
        <f>'State data for spotlight'!N7</f>
        <v>8.3508134271230716E-2</v>
      </c>
      <c r="O89" s="101">
        <f>'State data for spotlight'!N7</f>
        <v>8.3508134271230716E-2</v>
      </c>
      <c r="S89" s="119" t="s">
        <v>201</v>
      </c>
      <c r="T89" s="119"/>
      <c r="U89" s="116"/>
      <c r="V89" s="116">
        <v>29</v>
      </c>
      <c r="W89" s="116">
        <v>24</v>
      </c>
      <c r="X89" s="116">
        <v>36</v>
      </c>
      <c r="Y89" s="116">
        <v>30</v>
      </c>
      <c r="Z89" s="116">
        <v>38</v>
      </c>
    </row>
    <row r="90" spans="1:30" ht="15" customHeight="1" x14ac:dyDescent="0.25">
      <c r="A90" s="51" t="s">
        <v>100</v>
      </c>
      <c r="B90" s="51"/>
      <c r="C90" s="61" t="str">
        <f t="shared" si="3"/>
        <v>$43,229</v>
      </c>
      <c r="D90" s="100">
        <f t="shared" si="4"/>
        <v>-0.1123408624229979</v>
      </c>
      <c r="E90" s="101">
        <f t="shared" si="5"/>
        <v>-0.1123408624229979</v>
      </c>
      <c r="F90" s="100">
        <f t="shared" si="6"/>
        <v>5.0918391071843594E-3</v>
      </c>
      <c r="G90" s="101">
        <f t="shared" si="7"/>
        <v>5.0918391071843594E-3</v>
      </c>
      <c r="H90" s="61"/>
      <c r="I90" s="61"/>
      <c r="J90" s="61"/>
      <c r="K90" s="61" t="str">
        <f>'State data for spotlight'!J8</f>
        <v>$45,226</v>
      </c>
      <c r="L90" s="100">
        <f>'State data for spotlight'!L8</f>
        <v>1.6409018426646327E-3</v>
      </c>
      <c r="M90" s="101">
        <f>'State data for spotlight'!L8</f>
        <v>1.6409018426646327E-3</v>
      </c>
      <c r="N90" s="100">
        <f>'State data for spotlight'!N8</f>
        <v>6.7653739613496189E-2</v>
      </c>
      <c r="O90" s="101">
        <f>'State data for spotlight'!N8</f>
        <v>6.7653739613496189E-2</v>
      </c>
      <c r="S90" s="119" t="s">
        <v>59</v>
      </c>
      <c r="T90" s="119"/>
      <c r="U90" s="116"/>
      <c r="V90" s="116">
        <v>19</v>
      </c>
      <c r="W90" s="116">
        <v>30</v>
      </c>
      <c r="X90" s="116">
        <v>80</v>
      </c>
      <c r="Y90" s="116">
        <v>35</v>
      </c>
      <c r="Z90" s="116">
        <v>70</v>
      </c>
    </row>
    <row r="91" spans="1:30" ht="15" customHeight="1" x14ac:dyDescent="0.25">
      <c r="A91" s="51" t="s">
        <v>7</v>
      </c>
      <c r="B91" s="51"/>
      <c r="C91" s="61" t="str">
        <f t="shared" si="3"/>
        <v>$42.5 mil</v>
      </c>
      <c r="D91" s="100">
        <f t="shared" si="4"/>
        <v>2.5134878249321977</v>
      </c>
      <c r="E91" s="101">
        <f t="shared" si="5"/>
        <v>2.5134878249321977</v>
      </c>
      <c r="F91" s="100">
        <f t="shared" si="6"/>
        <v>2.8467017553548577</v>
      </c>
      <c r="G91" s="101">
        <f t="shared" si="7"/>
        <v>2.8467017553548577</v>
      </c>
      <c r="H91" s="61"/>
      <c r="I91" s="61"/>
      <c r="J91" s="61"/>
      <c r="K91" s="61" t="str">
        <f>'State data for spotlight'!J9</f>
        <v>$174.8 bil</v>
      </c>
      <c r="L91" s="100">
        <f>'State data for spotlight'!L9</f>
        <v>4.1540468779463158E-2</v>
      </c>
      <c r="M91" s="101">
        <f>'State data for spotlight'!L9</f>
        <v>4.1540468779463158E-2</v>
      </c>
      <c r="N91" s="100">
        <f>'State data for spotlight'!N9</f>
        <v>0.18082674757676354</v>
      </c>
      <c r="O91" s="101">
        <f>'State data for spotlight'!N9</f>
        <v>0.18082674757676354</v>
      </c>
      <c r="S91" s="122" t="s">
        <v>54</v>
      </c>
      <c r="T91" s="122"/>
      <c r="U91" s="116"/>
      <c r="V91" s="116">
        <v>122</v>
      </c>
      <c r="W91" s="116">
        <v>153</v>
      </c>
      <c r="X91" s="116">
        <v>292</v>
      </c>
      <c r="Y91" s="116">
        <v>169</v>
      </c>
      <c r="Z91" s="116">
        <v>319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203</v>
      </c>
      <c r="S93" s="119" t="s">
        <v>57</v>
      </c>
      <c r="T93" s="119"/>
      <c r="U93" s="116"/>
      <c r="V93" s="116">
        <v>0</v>
      </c>
      <c r="W93" s="116">
        <v>7</v>
      </c>
      <c r="X93" s="116">
        <v>21</v>
      </c>
      <c r="Y93" s="116">
        <v>8</v>
      </c>
      <c r="Z93" s="116">
        <v>26</v>
      </c>
    </row>
    <row r="94" spans="1:30" ht="15" customHeight="1" x14ac:dyDescent="0.25">
      <c r="A94" s="60" t="s">
        <v>204</v>
      </c>
      <c r="S94" s="119" t="s">
        <v>58</v>
      </c>
      <c r="T94" s="119"/>
      <c r="U94" s="116"/>
      <c r="V94" s="116">
        <v>7</v>
      </c>
      <c r="W94" s="116">
        <v>9</v>
      </c>
      <c r="X94" s="116">
        <v>28</v>
      </c>
      <c r="Y94" s="116">
        <v>12</v>
      </c>
      <c r="Z94" s="116">
        <v>23</v>
      </c>
    </row>
    <row r="95" spans="1:30" ht="15" customHeight="1" x14ac:dyDescent="0.25">
      <c r="A95" s="138" t="s">
        <v>287</v>
      </c>
      <c r="S95" s="119" t="s">
        <v>197</v>
      </c>
      <c r="T95" s="119"/>
      <c r="U95" s="116"/>
      <c r="V95" s="116">
        <v>0</v>
      </c>
      <c r="W95" s="116">
        <v>10</v>
      </c>
      <c r="X95" s="116">
        <v>9</v>
      </c>
      <c r="Y95" s="116">
        <v>5</v>
      </c>
      <c r="Z95" s="116">
        <v>7</v>
      </c>
    </row>
    <row r="96" spans="1:30" ht="15" customHeight="1" x14ac:dyDescent="0.25">
      <c r="A96" s="19" t="s">
        <v>278</v>
      </c>
      <c r="S96" s="119" t="s">
        <v>198</v>
      </c>
      <c r="T96" s="119"/>
      <c r="U96" s="116"/>
      <c r="V96" s="116">
        <v>12</v>
      </c>
      <c r="W96" s="116">
        <v>17</v>
      </c>
      <c r="X96" s="116">
        <v>18</v>
      </c>
      <c r="Y96" s="116">
        <v>16</v>
      </c>
      <c r="Z96" s="116">
        <v>30</v>
      </c>
    </row>
    <row r="97" spans="1:32" ht="15" customHeight="1" x14ac:dyDescent="0.25">
      <c r="S97" s="119" t="s">
        <v>199</v>
      </c>
      <c r="T97" s="119"/>
      <c r="U97" s="116"/>
      <c r="V97" s="116">
        <v>24</v>
      </c>
      <c r="W97" s="116">
        <v>25</v>
      </c>
      <c r="X97" s="116">
        <v>32</v>
      </c>
      <c r="Y97" s="116">
        <v>22</v>
      </c>
      <c r="Z97" s="116">
        <v>43</v>
      </c>
    </row>
    <row r="98" spans="1:32" ht="15" customHeight="1" x14ac:dyDescent="0.25">
      <c r="S98" s="119" t="s">
        <v>200</v>
      </c>
      <c r="T98" s="119"/>
      <c r="U98" s="116"/>
      <c r="V98" s="116">
        <v>11</v>
      </c>
      <c r="W98" s="116">
        <v>12</v>
      </c>
      <c r="X98" s="116">
        <v>13</v>
      </c>
      <c r="Y98" s="116">
        <v>7</v>
      </c>
      <c r="Z98" s="116">
        <v>7</v>
      </c>
    </row>
    <row r="99" spans="1:32" ht="15" customHeight="1" x14ac:dyDescent="0.25">
      <c r="S99" s="119" t="s">
        <v>201</v>
      </c>
      <c r="T99" s="119"/>
      <c r="U99" s="116"/>
      <c r="V99" s="116">
        <v>0</v>
      </c>
      <c r="W99" s="116">
        <v>0</v>
      </c>
      <c r="X99" s="116">
        <v>0</v>
      </c>
      <c r="Y99" s="116">
        <v>0</v>
      </c>
      <c r="Z99" s="116">
        <v>4</v>
      </c>
    </row>
    <row r="100" spans="1:32" ht="15" customHeight="1" x14ac:dyDescent="0.25">
      <c r="S100" s="119" t="s">
        <v>59</v>
      </c>
      <c r="T100" s="119"/>
      <c r="U100" s="116"/>
      <c r="V100" s="116">
        <v>14</v>
      </c>
      <c r="W100" s="116">
        <v>33</v>
      </c>
      <c r="X100" s="116">
        <v>54</v>
      </c>
      <c r="Y100" s="116">
        <v>37</v>
      </c>
      <c r="Z100" s="116">
        <v>62</v>
      </c>
    </row>
    <row r="101" spans="1:32" x14ac:dyDescent="0.25">
      <c r="A101" s="20"/>
      <c r="S101" s="122" t="s">
        <v>54</v>
      </c>
      <c r="T101" s="122"/>
      <c r="U101" s="116"/>
      <c r="V101" s="116">
        <v>115</v>
      </c>
      <c r="W101" s="116">
        <v>152</v>
      </c>
      <c r="X101" s="116">
        <v>261</v>
      </c>
      <c r="Y101" s="116">
        <v>148</v>
      </c>
      <c r="Z101" s="116">
        <v>292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205</v>
      </c>
      <c r="Z103" s="110" t="s">
        <v>282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156</v>
      </c>
      <c r="W104" s="116">
        <v>255</v>
      </c>
      <c r="X104" s="116">
        <v>544</v>
      </c>
      <c r="Y104" s="116">
        <v>273</v>
      </c>
      <c r="Z104" s="116">
        <v>605</v>
      </c>
      <c r="AB104" s="113" t="str">
        <f>TEXT(Z104,"###,###")</f>
        <v>605</v>
      </c>
      <c r="AD104" s="134">
        <f>Z104/($Z$4)*100</f>
        <v>63.152400835073067</v>
      </c>
      <c r="AF104" s="113"/>
    </row>
    <row r="105" spans="1:32" x14ac:dyDescent="0.25">
      <c r="S105" s="119" t="s">
        <v>18</v>
      </c>
      <c r="T105" s="119"/>
      <c r="U105" s="116"/>
      <c r="V105" s="116">
        <v>112</v>
      </c>
      <c r="W105" s="116">
        <v>129</v>
      </c>
      <c r="X105" s="116">
        <v>78</v>
      </c>
      <c r="Y105" s="116">
        <v>121</v>
      </c>
      <c r="Z105" s="116">
        <v>146</v>
      </c>
      <c r="AB105" s="113" t="str">
        <f>TEXT(Z105,"###,###")</f>
        <v>146</v>
      </c>
      <c r="AD105" s="134">
        <f>Z105/($Z$4)*100</f>
        <v>15.24008350730689</v>
      </c>
      <c r="AF105" s="113"/>
    </row>
    <row r="106" spans="1:32" x14ac:dyDescent="0.25">
      <c r="S106" s="122" t="s">
        <v>54</v>
      </c>
      <c r="T106" s="122"/>
      <c r="U106" s="124"/>
      <c r="V106" s="124">
        <v>268</v>
      </c>
      <c r="W106" s="124">
        <v>384</v>
      </c>
      <c r="X106" s="124">
        <v>622</v>
      </c>
      <c r="Y106" s="124">
        <v>394</v>
      </c>
      <c r="Z106" s="124">
        <v>751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65</v>
      </c>
      <c r="W108" s="116">
        <v>119</v>
      </c>
      <c r="X108" s="116">
        <v>210</v>
      </c>
      <c r="Y108" s="116">
        <v>99</v>
      </c>
      <c r="Z108" s="116">
        <v>225</v>
      </c>
      <c r="AB108" s="113" t="str">
        <f>TEXT(Z108,"###,###")</f>
        <v>225</v>
      </c>
      <c r="AD108" s="134">
        <f>Z108/($Z$4)*100</f>
        <v>23.486430062630482</v>
      </c>
      <c r="AF108" s="113"/>
    </row>
    <row r="109" spans="1:32" x14ac:dyDescent="0.25">
      <c r="S109" s="119" t="s">
        <v>21</v>
      </c>
      <c r="T109" s="119"/>
      <c r="U109" s="116"/>
      <c r="V109" s="116">
        <v>39</v>
      </c>
      <c r="W109" s="116">
        <v>61</v>
      </c>
      <c r="X109" s="116">
        <v>158</v>
      </c>
      <c r="Y109" s="116">
        <v>68</v>
      </c>
      <c r="Z109" s="116">
        <v>171</v>
      </c>
      <c r="AB109" s="113" t="str">
        <f>TEXT(Z109,"###,###")</f>
        <v>171</v>
      </c>
      <c r="AD109" s="134">
        <f>Z109/($Z$4)*100</f>
        <v>17.849686847599163</v>
      </c>
      <c r="AF109" s="113"/>
    </row>
    <row r="110" spans="1:32" x14ac:dyDescent="0.25">
      <c r="S110" s="119" t="s">
        <v>22</v>
      </c>
      <c r="T110" s="119"/>
      <c r="U110" s="116"/>
      <c r="V110" s="116">
        <v>82</v>
      </c>
      <c r="W110" s="116">
        <v>115</v>
      </c>
      <c r="X110" s="116">
        <v>91</v>
      </c>
      <c r="Y110" s="116">
        <v>119</v>
      </c>
      <c r="Z110" s="116">
        <v>197</v>
      </c>
      <c r="AB110" s="113" t="str">
        <f>TEXT(Z110,"###,###")</f>
        <v>197</v>
      </c>
      <c r="AD110" s="134">
        <f>Z110/($Z$4)*100</f>
        <v>20.563674321503132</v>
      </c>
      <c r="AF110" s="113"/>
    </row>
    <row r="111" spans="1:32" x14ac:dyDescent="0.25">
      <c r="S111" s="119" t="s">
        <v>23</v>
      </c>
      <c r="T111" s="119"/>
      <c r="U111" s="116"/>
      <c r="V111" s="116">
        <v>81</v>
      </c>
      <c r="W111" s="116">
        <v>89</v>
      </c>
      <c r="X111" s="116">
        <v>158</v>
      </c>
      <c r="Y111" s="116">
        <v>104</v>
      </c>
      <c r="Z111" s="116">
        <v>159</v>
      </c>
      <c r="AB111" s="113" t="str">
        <f>TEXT(Z111,"###,###")</f>
        <v>159</v>
      </c>
      <c r="AD111" s="134">
        <f>Z111/($Z$4)*100</f>
        <v>16.597077244258873</v>
      </c>
      <c r="AF111" s="113"/>
    </row>
    <row r="112" spans="1:32" x14ac:dyDescent="0.25">
      <c r="S112" s="122" t="s">
        <v>54</v>
      </c>
      <c r="T112" s="122"/>
      <c r="U112" s="116"/>
      <c r="V112" s="116">
        <v>338</v>
      </c>
      <c r="W112" s="116">
        <v>462</v>
      </c>
      <c r="X112" s="116">
        <v>845</v>
      </c>
      <c r="Y112" s="116">
        <v>498</v>
      </c>
      <c r="Z112" s="116">
        <v>961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41.38</v>
      </c>
      <c r="W118" s="135">
        <v>43.8</v>
      </c>
      <c r="X118" s="135">
        <v>42.56</v>
      </c>
      <c r="Y118" s="135">
        <v>44.36</v>
      </c>
      <c r="Z118" s="135">
        <v>41.64</v>
      </c>
      <c r="AB118" s="113" t="str">
        <f>TEXT(Z118,"##.0")</f>
        <v>41.6</v>
      </c>
    </row>
    <row r="120" spans="19:32" x14ac:dyDescent="0.25">
      <c r="S120" s="105" t="s">
        <v>102</v>
      </c>
      <c r="T120" s="116"/>
      <c r="U120" s="116"/>
      <c r="V120" s="116">
        <v>156</v>
      </c>
      <c r="W120" s="116">
        <v>199</v>
      </c>
      <c r="X120" s="116">
        <v>322</v>
      </c>
      <c r="Y120" s="116">
        <v>196</v>
      </c>
      <c r="Z120" s="116">
        <v>368</v>
      </c>
      <c r="AB120" s="113" t="str">
        <f>TEXT(Z120,"###,###")</f>
        <v>368</v>
      </c>
    </row>
    <row r="121" spans="19:32" x14ac:dyDescent="0.25">
      <c r="S121" s="105" t="s">
        <v>103</v>
      </c>
      <c r="T121" s="116"/>
      <c r="U121" s="116"/>
      <c r="V121" s="116">
        <v>42</v>
      </c>
      <c r="W121" s="116">
        <v>61</v>
      </c>
      <c r="X121" s="116">
        <v>117</v>
      </c>
      <c r="Y121" s="116">
        <v>61</v>
      </c>
      <c r="Z121" s="116">
        <v>127</v>
      </c>
      <c r="AB121" s="113" t="str">
        <f>TEXT(Z121,"###,###")</f>
        <v>127</v>
      </c>
    </row>
    <row r="122" spans="19:32" x14ac:dyDescent="0.25">
      <c r="S122" s="105" t="s">
        <v>104</v>
      </c>
      <c r="T122" s="116"/>
      <c r="U122" s="116"/>
      <c r="V122" s="116">
        <v>41</v>
      </c>
      <c r="W122" s="116">
        <v>45</v>
      </c>
      <c r="X122" s="116">
        <v>119</v>
      </c>
      <c r="Y122" s="116">
        <v>58</v>
      </c>
      <c r="Z122" s="116">
        <v>119</v>
      </c>
      <c r="AB122" s="113" t="str">
        <f>TEXT(Z122,"###,###")</f>
        <v>119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197</v>
      </c>
      <c r="W124" s="116">
        <v>244</v>
      </c>
      <c r="X124" s="116">
        <v>441</v>
      </c>
      <c r="Y124" s="116">
        <v>254</v>
      </c>
      <c r="Z124" s="116">
        <v>487</v>
      </c>
      <c r="AB124" s="113" t="str">
        <f>TEXT(Z124,"###,###")</f>
        <v>487</v>
      </c>
      <c r="AD124" s="131">
        <f>Z124/$Z$7*100</f>
        <v>79.445350734094617</v>
      </c>
    </row>
    <row r="125" spans="19:32" x14ac:dyDescent="0.25">
      <c r="S125" s="105" t="s">
        <v>106</v>
      </c>
      <c r="T125" s="116"/>
      <c r="U125" s="116"/>
      <c r="V125" s="116">
        <v>83</v>
      </c>
      <c r="W125" s="116">
        <v>106</v>
      </c>
      <c r="X125" s="116">
        <v>236</v>
      </c>
      <c r="Y125" s="116">
        <v>119</v>
      </c>
      <c r="Z125" s="116">
        <v>246</v>
      </c>
      <c r="AB125" s="113" t="str">
        <f>TEXT(Z125,"###,###")</f>
        <v>246</v>
      </c>
      <c r="AD125" s="131">
        <f>Z125/$Z$7*100</f>
        <v>40.130505709624799</v>
      </c>
    </row>
    <row r="127" spans="19:32" x14ac:dyDescent="0.25">
      <c r="S127" s="105" t="s">
        <v>107</v>
      </c>
      <c r="T127" s="116"/>
      <c r="U127" s="116"/>
      <c r="V127" s="116">
        <v>123</v>
      </c>
      <c r="W127" s="116">
        <v>153</v>
      </c>
      <c r="X127" s="116">
        <v>287</v>
      </c>
      <c r="Y127" s="116">
        <v>168</v>
      </c>
      <c r="Z127" s="116">
        <v>317</v>
      </c>
      <c r="AB127" s="113" t="str">
        <f>TEXT(Z127,"###,###")</f>
        <v>317</v>
      </c>
      <c r="AD127" s="131">
        <f>Z127/$Z$7*100</f>
        <v>51.712887438825447</v>
      </c>
    </row>
    <row r="128" spans="19:32" x14ac:dyDescent="0.25">
      <c r="S128" s="105" t="s">
        <v>108</v>
      </c>
      <c r="T128" s="116"/>
      <c r="U128" s="116"/>
      <c r="V128" s="116">
        <v>114</v>
      </c>
      <c r="W128" s="116">
        <v>152</v>
      </c>
      <c r="X128" s="116">
        <v>266</v>
      </c>
      <c r="Y128" s="116">
        <v>149</v>
      </c>
      <c r="Z128" s="116">
        <v>293</v>
      </c>
      <c r="AB128" s="113" t="str">
        <f>TEXT(Z128,"###,###")</f>
        <v>293</v>
      </c>
      <c r="AD128" s="131">
        <f>Z128/$Z$7*100</f>
        <v>47.797716150081563</v>
      </c>
    </row>
    <row r="130" spans="19:20" x14ac:dyDescent="0.25">
      <c r="S130" s="105" t="s">
        <v>283</v>
      </c>
      <c r="T130" s="131">
        <v>60.0326264274062</v>
      </c>
    </row>
    <row r="131" spans="19:20" x14ac:dyDescent="0.25">
      <c r="S131" s="105" t="s">
        <v>284</v>
      </c>
      <c r="T131" s="131">
        <v>20.717781402936378</v>
      </c>
    </row>
    <row r="132" spans="19:20" x14ac:dyDescent="0.25">
      <c r="S132" s="105" t="s">
        <v>285</v>
      </c>
      <c r="T132" s="131">
        <v>19.412724306688418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B6191C7F-BDB7-433B-A12D-3473B0C8679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82ED14EF-4CC7-4915-B414-8B255ED9D01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2855079C-3366-4D31-A696-70F14F8F9C0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A55F14F7-05AF-47C7-9BAE-CC03CFB1E5F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2C8CAF-34BE-4884-ACE0-E945D242CDE2}">
  <sheetPr codeName="Sheet108">
    <tabColor theme="4" tint="-0.249977111117893"/>
  </sheetPr>
  <dimension ref="A1:AM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8.710937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137" customWidth="1"/>
    <col min="34" max="39" width="9.140625" style="137"/>
    <col min="40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156</v>
      </c>
      <c r="T1" s="103"/>
      <c r="U1" s="103"/>
      <c r="V1" s="103"/>
      <c r="W1" s="103"/>
      <c r="X1" s="103"/>
      <c r="Y1" s="104" t="s">
        <v>245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205</v>
      </c>
      <c r="Z2" s="107" t="s">
        <v>282</v>
      </c>
      <c r="AB2" s="143" t="str">
        <f>$Z$2</f>
        <v>2019-20</v>
      </c>
      <c r="AC2" s="143"/>
      <c r="AD2" s="143"/>
      <c r="AE2" s="143"/>
      <c r="AF2" s="143"/>
    </row>
    <row r="3" spans="1:32" ht="15" customHeight="1" x14ac:dyDescent="0.25">
      <c r="A3" s="64" t="s">
        <v>281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156</v>
      </c>
      <c r="Y3" s="109" t="s">
        <v>245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9.44 Mapoon, Queensland,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9</v>
      </c>
      <c r="W4" s="112">
        <v>55</v>
      </c>
      <c r="X4" s="112">
        <v>140</v>
      </c>
      <c r="Y4" s="112">
        <v>170</v>
      </c>
      <c r="Z4" s="112">
        <v>175</v>
      </c>
      <c r="AB4" s="113" t="str">
        <f>TEXT(Z4,"###,###")</f>
        <v>175</v>
      </c>
      <c r="AD4" s="114">
        <f>Z4/Y4-1</f>
        <v>2.9411764705882248E-2</v>
      </c>
      <c r="AF4" s="114"/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3</v>
      </c>
      <c r="W5" s="112">
        <v>31</v>
      </c>
      <c r="X5" s="112">
        <v>86</v>
      </c>
      <c r="Y5" s="112">
        <v>80</v>
      </c>
      <c r="Z5" s="112">
        <v>90</v>
      </c>
      <c r="AB5" s="113" t="str">
        <f>TEXT(Z5,"###,###")</f>
        <v>90</v>
      </c>
      <c r="AD5" s="114">
        <f t="shared" ref="AD5:AD9" si="0">Z5/Y5-1</f>
        <v>0.125</v>
      </c>
      <c r="AF5" s="114"/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7</v>
      </c>
      <c r="W6" s="112">
        <v>24</v>
      </c>
      <c r="X6" s="112">
        <v>56</v>
      </c>
      <c r="Y6" s="112">
        <v>87</v>
      </c>
      <c r="Z6" s="112">
        <v>86</v>
      </c>
      <c r="AB6" s="113" t="str">
        <f>TEXT(Z6,"###,###")</f>
        <v>86</v>
      </c>
      <c r="AD6" s="114">
        <f t="shared" si="0"/>
        <v>-1.1494252873563204E-2</v>
      </c>
      <c r="AF6" s="114"/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11</v>
      </c>
      <c r="W7" s="112">
        <v>38</v>
      </c>
      <c r="X7" s="112">
        <v>97</v>
      </c>
      <c r="Y7" s="112">
        <v>110</v>
      </c>
      <c r="Z7" s="112">
        <v>123</v>
      </c>
      <c r="AB7" s="113" t="str">
        <f>TEXT(Z7,"###,###")</f>
        <v>123</v>
      </c>
      <c r="AD7" s="114">
        <f t="shared" si="0"/>
        <v>0.11818181818181817</v>
      </c>
      <c r="AF7" s="114"/>
    </row>
    <row r="8" spans="1:32" ht="17.25" customHeight="1" x14ac:dyDescent="0.25">
      <c r="A8" s="68" t="s">
        <v>13</v>
      </c>
      <c r="B8" s="69"/>
      <c r="C8" s="31"/>
      <c r="D8" s="70" t="str">
        <f>AB4</f>
        <v>175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123</v>
      </c>
      <c r="P8" s="71"/>
      <c r="S8" s="111" t="s">
        <v>86</v>
      </c>
      <c r="T8" s="112"/>
      <c r="U8" s="112"/>
      <c r="V8" s="112">
        <v>36626.800000000003</v>
      </c>
      <c r="W8" s="112">
        <v>23591.11</v>
      </c>
      <c r="X8" s="112">
        <v>36955.67</v>
      </c>
      <c r="Y8" s="112">
        <v>32193</v>
      </c>
      <c r="Z8" s="112">
        <v>29820.799999999999</v>
      </c>
      <c r="AB8" s="113" t="str">
        <f>TEXT(Z8,"$###,###")</f>
        <v>$29,821</v>
      </c>
      <c r="AD8" s="114">
        <f t="shared" si="0"/>
        <v>-7.3686826328705046E-2</v>
      </c>
      <c r="AF8" s="114"/>
    </row>
    <row r="9" spans="1:32" x14ac:dyDescent="0.25">
      <c r="A9" s="32" t="s">
        <v>15</v>
      </c>
      <c r="B9" s="75"/>
      <c r="C9" s="76"/>
      <c r="D9" s="77">
        <f>AD104</f>
        <v>36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56.09756097560976</v>
      </c>
      <c r="P9" s="78" t="s">
        <v>87</v>
      </c>
      <c r="S9" s="111" t="s">
        <v>7</v>
      </c>
      <c r="T9" s="112"/>
      <c r="U9" s="112"/>
      <c r="V9" s="112">
        <v>283558</v>
      </c>
      <c r="W9" s="112">
        <v>1074602</v>
      </c>
      <c r="X9" s="112">
        <v>4200904</v>
      </c>
      <c r="Y9" s="112">
        <v>4634464</v>
      </c>
      <c r="Z9" s="112">
        <v>4798441</v>
      </c>
      <c r="AB9" s="113" t="str">
        <f>TEXT(Z9/1000000,"$#,###.0")&amp;" mil"</f>
        <v>$4.8 mil</v>
      </c>
      <c r="AD9" s="114">
        <f t="shared" si="0"/>
        <v>3.5382085177487532E-2</v>
      </c>
      <c r="AF9" s="114"/>
    </row>
    <row r="10" spans="1:32" x14ac:dyDescent="0.25">
      <c r="A10" s="32" t="s">
        <v>18</v>
      </c>
      <c r="B10" s="75"/>
      <c r="C10" s="76"/>
      <c r="D10" s="77">
        <f>AD105</f>
        <v>60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46.341463414634148</v>
      </c>
      <c r="P10" s="78" t="s">
        <v>87</v>
      </c>
      <c r="S10" s="111"/>
      <c r="V10" s="112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97.560975609756099</v>
      </c>
      <c r="P11" s="78" t="s">
        <v>87</v>
      </c>
      <c r="S11" s="111" t="s">
        <v>30</v>
      </c>
      <c r="T11" s="116"/>
      <c r="U11" s="116"/>
      <c r="V11" s="116">
        <v>10</v>
      </c>
      <c r="W11" s="116">
        <v>54</v>
      </c>
      <c r="X11" s="116">
        <v>143</v>
      </c>
      <c r="Y11" s="116">
        <v>163</v>
      </c>
      <c r="Z11" s="116">
        <v>171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0</v>
      </c>
      <c r="P12" s="78" t="s">
        <v>87</v>
      </c>
      <c r="S12" s="111" t="s">
        <v>31</v>
      </c>
      <c r="T12" s="116"/>
      <c r="U12" s="116"/>
      <c r="V12" s="116">
        <v>0</v>
      </c>
      <c r="W12" s="116">
        <v>3</v>
      </c>
      <c r="X12" s="116">
        <v>0</v>
      </c>
      <c r="Y12" s="116">
        <v>4</v>
      </c>
      <c r="Z12" s="116">
        <v>4</v>
      </c>
    </row>
    <row r="13" spans="1:32" ht="15" customHeight="1" x14ac:dyDescent="0.25">
      <c r="A13" s="32" t="s">
        <v>20</v>
      </c>
      <c r="B13" s="76"/>
      <c r="C13" s="76"/>
      <c r="D13" s="77">
        <f>AD108</f>
        <v>8</v>
      </c>
      <c r="E13" s="78" t="s">
        <v>87</v>
      </c>
      <c r="F13" s="26"/>
      <c r="G13" s="144" t="s">
        <v>286</v>
      </c>
      <c r="H13" s="145"/>
      <c r="I13" s="145"/>
      <c r="J13" s="145"/>
      <c r="K13" s="145"/>
      <c r="L13" s="145"/>
      <c r="M13" s="85"/>
      <c r="N13" s="76"/>
      <c r="O13" s="77">
        <f>T132</f>
        <v>0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1.7142857142857144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41.0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46.857142857142861</v>
      </c>
      <c r="E15" s="78" t="s">
        <v>87</v>
      </c>
      <c r="F15" s="26"/>
      <c r="G15" s="35" t="s">
        <v>279</v>
      </c>
      <c r="H15" s="76"/>
      <c r="I15" s="76"/>
      <c r="J15" s="76"/>
      <c r="K15" s="86"/>
      <c r="L15" s="76"/>
      <c r="M15" s="76"/>
      <c r="N15" s="76"/>
      <c r="O15" s="77">
        <f>AB38</f>
        <v>19.008264462809919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0</v>
      </c>
      <c r="Z15" s="116">
        <v>0</v>
      </c>
      <c r="AB15" s="121">
        <f t="shared" ref="AB15:AB34" si="1">IF(Z15="np",0,Z15/$Z$34)</f>
        <v>0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40</v>
      </c>
      <c r="E16" s="89" t="s">
        <v>87</v>
      </c>
      <c r="F16" s="26"/>
      <c r="G16" s="90" t="s">
        <v>280</v>
      </c>
      <c r="H16" s="37"/>
      <c r="I16" s="37"/>
      <c r="J16" s="37"/>
      <c r="K16" s="38"/>
      <c r="L16" s="37"/>
      <c r="M16" s="37"/>
      <c r="N16" s="37"/>
      <c r="O16" s="88">
        <f>AB37</f>
        <v>80.991735537190081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8</v>
      </c>
      <c r="Z16" s="116">
        <v>3</v>
      </c>
      <c r="AB16" s="121">
        <f t="shared" si="1"/>
        <v>1.7045454545454544E-2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0</v>
      </c>
      <c r="Z17" s="116">
        <v>0</v>
      </c>
      <c r="AB17" s="121">
        <f t="shared" si="1"/>
        <v>0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0</v>
      </c>
      <c r="Z18" s="116">
        <v>0</v>
      </c>
      <c r="AB18" s="121">
        <f t="shared" si="1"/>
        <v>0</v>
      </c>
    </row>
    <row r="19" spans="1:28" x14ac:dyDescent="0.25">
      <c r="A19" s="67" t="str">
        <f>$S$1&amp;" ("&amp;$V$2&amp;" to "&amp;$Z$2&amp;")"</f>
        <v>Mapoon (2015-16 to 2019-20)</v>
      </c>
      <c r="B19" s="67"/>
      <c r="C19" s="67"/>
      <c r="D19" s="67"/>
      <c r="E19" s="67"/>
      <c r="F19" s="67"/>
      <c r="G19" s="67" t="str">
        <f>$S$1&amp;" ("&amp;$V$2&amp;" to "&amp;$Z$2&amp;")"</f>
        <v>Mapoon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16</v>
      </c>
      <c r="Z19" s="116">
        <v>13</v>
      </c>
      <c r="AB19" s="121">
        <f t="shared" si="1"/>
        <v>7.3863636363636367E-2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0</v>
      </c>
      <c r="Z20" s="116">
        <v>0</v>
      </c>
      <c r="AB20" s="121">
        <f t="shared" si="1"/>
        <v>0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0</v>
      </c>
      <c r="Z21" s="116">
        <v>0</v>
      </c>
      <c r="AB21" s="121">
        <f t="shared" si="1"/>
        <v>0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8</v>
      </c>
      <c r="Z22" s="116">
        <v>4</v>
      </c>
      <c r="AB22" s="121">
        <f t="shared" si="1"/>
        <v>2.2727272727272728E-2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4</v>
      </c>
      <c r="Z23" s="116">
        <v>0</v>
      </c>
      <c r="AB23" s="121">
        <f t="shared" si="1"/>
        <v>0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0</v>
      </c>
      <c r="Z24" s="116">
        <v>0</v>
      </c>
      <c r="AB24" s="121">
        <f t="shared" si="1"/>
        <v>0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0</v>
      </c>
      <c r="Z25" s="116">
        <v>0</v>
      </c>
      <c r="AB25" s="121">
        <f t="shared" si="1"/>
        <v>0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5</v>
      </c>
      <c r="Z26" s="116">
        <v>5</v>
      </c>
      <c r="AB26" s="121">
        <f t="shared" si="1"/>
        <v>2.8409090909090908E-2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0</v>
      </c>
      <c r="Z27" s="116">
        <v>0</v>
      </c>
      <c r="AB27" s="121">
        <f t="shared" si="1"/>
        <v>0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0</v>
      </c>
      <c r="Z28" s="116">
        <v>0</v>
      </c>
      <c r="AB28" s="121">
        <f t="shared" si="1"/>
        <v>0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71</v>
      </c>
      <c r="Z29" s="116">
        <v>70</v>
      </c>
      <c r="AB29" s="121">
        <f t="shared" si="1"/>
        <v>0.39772727272727271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17</v>
      </c>
      <c r="Z30" s="116">
        <v>21</v>
      </c>
      <c r="AB30" s="121">
        <f t="shared" si="1"/>
        <v>0.11931818181818182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20</v>
      </c>
      <c r="Z31" s="116">
        <v>20</v>
      </c>
      <c r="AB31" s="121">
        <f t="shared" si="1"/>
        <v>0.11363636363636363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0</v>
      </c>
      <c r="Z32" s="116">
        <v>0</v>
      </c>
      <c r="AB32" s="121">
        <f t="shared" si="1"/>
        <v>0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12</v>
      </c>
      <c r="Z33" s="116">
        <v>13</v>
      </c>
      <c r="AB33" s="121">
        <f t="shared" si="1"/>
        <v>7.3863636363636367E-2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170</v>
      </c>
      <c r="Z34" s="124">
        <v>176</v>
      </c>
      <c r="AA34" s="125"/>
      <c r="AB34" s="126">
        <f t="shared" si="1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98</v>
      </c>
      <c r="AB37" s="136">
        <f>Z37/Z40*100</f>
        <v>80.991735537190081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23</v>
      </c>
      <c r="AB38" s="136">
        <f>Z38/Z40*100</f>
        <v>19.008264462809919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121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0</v>
      </c>
      <c r="Y44" s="116">
        <v>0</v>
      </c>
      <c r="Z44" s="116">
        <v>0</v>
      </c>
    </row>
    <row r="45" spans="19:32" x14ac:dyDescent="0.25">
      <c r="S45" s="119" t="s">
        <v>38</v>
      </c>
      <c r="T45" s="119"/>
      <c r="U45" s="116"/>
      <c r="V45" s="116">
        <v>0</v>
      </c>
      <c r="W45" s="116">
        <v>0</v>
      </c>
      <c r="X45" s="116">
        <v>0</v>
      </c>
      <c r="Y45" s="116">
        <v>0</v>
      </c>
      <c r="Z45" s="116">
        <v>0</v>
      </c>
    </row>
    <row r="46" spans="19:32" x14ac:dyDescent="0.25">
      <c r="S46" s="119" t="s">
        <v>39</v>
      </c>
      <c r="T46" s="119"/>
      <c r="U46" s="116"/>
      <c r="V46" s="116">
        <v>0</v>
      </c>
      <c r="W46" s="116">
        <v>6</v>
      </c>
      <c r="X46" s="116">
        <v>0</v>
      </c>
      <c r="Y46" s="116">
        <v>7</v>
      </c>
      <c r="Z46" s="116">
        <v>0</v>
      </c>
    </row>
    <row r="47" spans="19:32" x14ac:dyDescent="0.25">
      <c r="S47" s="119" t="s">
        <v>40</v>
      </c>
      <c r="T47" s="119"/>
      <c r="U47" s="116"/>
      <c r="V47" s="116">
        <v>0</v>
      </c>
      <c r="W47" s="116">
        <v>0</v>
      </c>
      <c r="X47" s="116">
        <v>4</v>
      </c>
      <c r="Y47" s="116">
        <v>6</v>
      </c>
      <c r="Z47" s="116">
        <v>13</v>
      </c>
    </row>
    <row r="48" spans="19:32" x14ac:dyDescent="0.25">
      <c r="S48" s="119" t="s">
        <v>41</v>
      </c>
      <c r="T48" s="119"/>
      <c r="U48" s="116"/>
      <c r="V48" s="116">
        <v>0</v>
      </c>
      <c r="W48" s="116">
        <v>4</v>
      </c>
      <c r="X48" s="116">
        <v>14</v>
      </c>
      <c r="Y48" s="116">
        <v>5</v>
      </c>
      <c r="Z48" s="116">
        <v>12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0</v>
      </c>
      <c r="X49" s="116">
        <v>11</v>
      </c>
      <c r="Y49" s="116">
        <v>16</v>
      </c>
      <c r="Z49" s="116">
        <v>11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Mapoon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0</v>
      </c>
      <c r="W50" s="116">
        <v>0</v>
      </c>
      <c r="X50" s="116">
        <v>15</v>
      </c>
      <c r="Y50" s="116">
        <v>10</v>
      </c>
      <c r="Z50" s="116">
        <v>5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0</v>
      </c>
      <c r="W51" s="116">
        <v>7</v>
      </c>
      <c r="X51" s="116">
        <v>3</v>
      </c>
      <c r="Y51" s="116">
        <v>3</v>
      </c>
      <c r="Z51" s="116">
        <v>8</v>
      </c>
    </row>
    <row r="52" spans="1:26" ht="15" customHeight="1" x14ac:dyDescent="0.25">
      <c r="S52" s="119" t="s">
        <v>45</v>
      </c>
      <c r="T52" s="119"/>
      <c r="U52" s="116"/>
      <c r="V52" s="116">
        <v>0</v>
      </c>
      <c r="W52" s="116">
        <v>0</v>
      </c>
      <c r="X52" s="116">
        <v>8</v>
      </c>
      <c r="Y52" s="116">
        <v>8</v>
      </c>
      <c r="Z52" s="116">
        <v>3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0</v>
      </c>
      <c r="X53" s="116">
        <v>0</v>
      </c>
      <c r="Y53" s="116">
        <v>3</v>
      </c>
      <c r="Z53" s="116">
        <v>0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0</v>
      </c>
      <c r="X54" s="116">
        <v>9</v>
      </c>
      <c r="Y54" s="116">
        <v>10</v>
      </c>
      <c r="Z54" s="116">
        <v>9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0</v>
      </c>
      <c r="W55" s="116">
        <v>4</v>
      </c>
      <c r="X55" s="116">
        <v>12</v>
      </c>
      <c r="Y55" s="116">
        <v>3</v>
      </c>
      <c r="Z55" s="116">
        <v>6</v>
      </c>
    </row>
    <row r="56" spans="1:26" ht="15" customHeight="1" x14ac:dyDescent="0.25">
      <c r="S56" s="119" t="s">
        <v>49</v>
      </c>
      <c r="T56" s="119"/>
      <c r="U56" s="116"/>
      <c r="V56" s="116">
        <v>0</v>
      </c>
      <c r="W56" s="116">
        <v>0</v>
      </c>
      <c r="X56" s="116">
        <v>5</v>
      </c>
      <c r="Y56" s="116">
        <v>6</v>
      </c>
      <c r="Z56" s="116">
        <v>9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0</v>
      </c>
      <c r="X57" s="116">
        <v>0</v>
      </c>
      <c r="Y57" s="116">
        <v>0</v>
      </c>
      <c r="Z57" s="116">
        <v>0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0</v>
      </c>
      <c r="W58" s="116">
        <v>0</v>
      </c>
      <c r="X58" s="116">
        <v>0</v>
      </c>
      <c r="Y58" s="116">
        <v>0</v>
      </c>
      <c r="Z58" s="116">
        <v>0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0</v>
      </c>
      <c r="X59" s="116">
        <v>0</v>
      </c>
      <c r="Y59" s="116">
        <v>0</v>
      </c>
      <c r="Z59" s="116">
        <v>0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0</v>
      </c>
      <c r="X60" s="116">
        <v>0</v>
      </c>
      <c r="Y60" s="116">
        <v>0</v>
      </c>
      <c r="Z60" s="116">
        <v>0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5</v>
      </c>
      <c r="W61" s="116">
        <v>31</v>
      </c>
      <c r="X61" s="116">
        <v>86</v>
      </c>
      <c r="Y61" s="116">
        <v>79</v>
      </c>
      <c r="Z61" s="116">
        <v>88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0</v>
      </c>
      <c r="W63" s="116">
        <v>0</v>
      </c>
      <c r="X63" s="116">
        <v>0</v>
      </c>
      <c r="Y63" s="116">
        <v>0</v>
      </c>
      <c r="Z63" s="116">
        <v>0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5</v>
      </c>
      <c r="X64" s="116">
        <v>0</v>
      </c>
      <c r="Y64" s="116">
        <v>5</v>
      </c>
      <c r="Z64" s="116">
        <v>0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Mapoon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0</v>
      </c>
      <c r="W65" s="116">
        <v>0</v>
      </c>
      <c r="X65" s="116">
        <v>0</v>
      </c>
      <c r="Y65" s="116">
        <v>7</v>
      </c>
      <c r="Z65" s="116">
        <v>8</v>
      </c>
    </row>
    <row r="66" spans="1:26" x14ac:dyDescent="0.25">
      <c r="S66" s="119" t="s">
        <v>40</v>
      </c>
      <c r="T66" s="119"/>
      <c r="U66" s="116"/>
      <c r="V66" s="116">
        <v>4</v>
      </c>
      <c r="W66" s="116">
        <v>9</v>
      </c>
      <c r="X66" s="116">
        <v>0</v>
      </c>
      <c r="Y66" s="116">
        <v>6</v>
      </c>
      <c r="Z66" s="116">
        <v>5</v>
      </c>
    </row>
    <row r="67" spans="1:26" x14ac:dyDescent="0.25">
      <c r="S67" s="119" t="s">
        <v>41</v>
      </c>
      <c r="T67" s="119"/>
      <c r="U67" s="116"/>
      <c r="V67" s="116">
        <v>0</v>
      </c>
      <c r="W67" s="116">
        <v>0</v>
      </c>
      <c r="X67" s="116">
        <v>20</v>
      </c>
      <c r="Y67" s="116">
        <v>8</v>
      </c>
      <c r="Z67" s="116">
        <v>13</v>
      </c>
    </row>
    <row r="68" spans="1:26" x14ac:dyDescent="0.25">
      <c r="S68" s="119" t="s">
        <v>42</v>
      </c>
      <c r="T68" s="119"/>
      <c r="U68" s="116"/>
      <c r="V68" s="116">
        <v>0</v>
      </c>
      <c r="W68" s="116">
        <v>3</v>
      </c>
      <c r="X68" s="116">
        <v>0</v>
      </c>
      <c r="Y68" s="116">
        <v>12</v>
      </c>
      <c r="Z68" s="116">
        <v>8</v>
      </c>
    </row>
    <row r="69" spans="1:26" x14ac:dyDescent="0.25">
      <c r="S69" s="119" t="s">
        <v>43</v>
      </c>
      <c r="T69" s="119"/>
      <c r="U69" s="116"/>
      <c r="V69" s="116">
        <v>0</v>
      </c>
      <c r="W69" s="116">
        <v>0</v>
      </c>
      <c r="X69" s="116">
        <v>1</v>
      </c>
      <c r="Y69" s="116">
        <v>8</v>
      </c>
      <c r="Z69" s="116">
        <v>13</v>
      </c>
    </row>
    <row r="70" spans="1:26" x14ac:dyDescent="0.25">
      <c r="S70" s="119" t="s">
        <v>44</v>
      </c>
      <c r="T70" s="119"/>
      <c r="U70" s="116"/>
      <c r="V70" s="116">
        <v>0</v>
      </c>
      <c r="W70" s="116">
        <v>0</v>
      </c>
      <c r="X70" s="116">
        <v>6</v>
      </c>
      <c r="Y70" s="116">
        <v>6</v>
      </c>
      <c r="Z70" s="116">
        <v>3</v>
      </c>
    </row>
    <row r="71" spans="1:26" x14ac:dyDescent="0.25">
      <c r="S71" s="119" t="s">
        <v>45</v>
      </c>
      <c r="T71" s="119"/>
      <c r="U71" s="116"/>
      <c r="V71" s="116">
        <v>0</v>
      </c>
      <c r="W71" s="116">
        <v>0</v>
      </c>
      <c r="X71" s="116">
        <v>3</v>
      </c>
      <c r="Y71" s="116">
        <v>6</v>
      </c>
      <c r="Z71" s="116">
        <v>3</v>
      </c>
    </row>
    <row r="72" spans="1:26" x14ac:dyDescent="0.25">
      <c r="S72" s="119" t="s">
        <v>46</v>
      </c>
      <c r="T72" s="119"/>
      <c r="U72" s="116"/>
      <c r="V72" s="116">
        <v>0</v>
      </c>
      <c r="W72" s="116">
        <v>0</v>
      </c>
      <c r="X72" s="116">
        <v>0</v>
      </c>
      <c r="Y72" s="116">
        <v>7</v>
      </c>
      <c r="Z72" s="116">
        <v>6</v>
      </c>
    </row>
    <row r="73" spans="1:26" x14ac:dyDescent="0.25">
      <c r="S73" s="119" t="s">
        <v>47</v>
      </c>
      <c r="T73" s="119"/>
      <c r="U73" s="116"/>
      <c r="V73" s="116">
        <v>0</v>
      </c>
      <c r="W73" s="116">
        <v>0</v>
      </c>
      <c r="X73" s="116">
        <v>10</v>
      </c>
      <c r="Y73" s="116">
        <v>9</v>
      </c>
      <c r="Z73" s="116">
        <v>10</v>
      </c>
    </row>
    <row r="74" spans="1:26" x14ac:dyDescent="0.25">
      <c r="S74" s="119" t="s">
        <v>48</v>
      </c>
      <c r="T74" s="119"/>
      <c r="U74" s="116"/>
      <c r="V74" s="116">
        <v>0</v>
      </c>
      <c r="W74" s="116">
        <v>4</v>
      </c>
      <c r="X74" s="116">
        <v>0</v>
      </c>
      <c r="Y74" s="116">
        <v>10</v>
      </c>
      <c r="Z74" s="116">
        <v>12</v>
      </c>
    </row>
    <row r="75" spans="1:26" x14ac:dyDescent="0.25">
      <c r="S75" s="119" t="s">
        <v>49</v>
      </c>
      <c r="T75" s="119"/>
      <c r="U75" s="116"/>
      <c r="V75" s="116">
        <v>0</v>
      </c>
      <c r="W75" s="116">
        <v>0</v>
      </c>
      <c r="X75" s="116">
        <v>1</v>
      </c>
      <c r="Y75" s="116">
        <v>11</v>
      </c>
      <c r="Z75" s="116">
        <v>5</v>
      </c>
    </row>
    <row r="76" spans="1:26" x14ac:dyDescent="0.25">
      <c r="S76" s="119" t="s">
        <v>50</v>
      </c>
      <c r="T76" s="119"/>
      <c r="U76" s="116"/>
      <c r="V76" s="116">
        <v>0</v>
      </c>
      <c r="W76" s="116">
        <v>0</v>
      </c>
      <c r="X76" s="116">
        <v>0</v>
      </c>
      <c r="Y76" s="116">
        <v>0</v>
      </c>
      <c r="Z76" s="116">
        <v>5</v>
      </c>
    </row>
    <row r="77" spans="1:26" x14ac:dyDescent="0.25">
      <c r="S77" s="119" t="s">
        <v>51</v>
      </c>
      <c r="T77" s="119"/>
      <c r="U77" s="116"/>
      <c r="V77" s="116">
        <v>0</v>
      </c>
      <c r="W77" s="116">
        <v>0</v>
      </c>
      <c r="X77" s="116">
        <v>0</v>
      </c>
      <c r="Y77" s="116">
        <v>0</v>
      </c>
      <c r="Z77" s="116">
        <v>0</v>
      </c>
    </row>
    <row r="78" spans="1:26" x14ac:dyDescent="0.25">
      <c r="S78" s="119" t="s">
        <v>52</v>
      </c>
      <c r="T78" s="119"/>
      <c r="U78" s="116"/>
      <c r="V78" s="116">
        <v>0</v>
      </c>
      <c r="W78" s="116">
        <v>0</v>
      </c>
      <c r="X78" s="116">
        <v>0</v>
      </c>
      <c r="Y78" s="116">
        <v>0</v>
      </c>
      <c r="Z78" s="116">
        <v>0</v>
      </c>
    </row>
    <row r="79" spans="1:26" x14ac:dyDescent="0.25">
      <c r="S79" s="119" t="s">
        <v>53</v>
      </c>
      <c r="T79" s="119"/>
      <c r="U79" s="116"/>
      <c r="V79" s="116">
        <v>0</v>
      </c>
      <c r="W79" s="116">
        <v>0</v>
      </c>
      <c r="X79" s="116">
        <v>0</v>
      </c>
      <c r="Y79" s="116">
        <v>0</v>
      </c>
      <c r="Z79" s="116">
        <v>0</v>
      </c>
    </row>
    <row r="80" spans="1:26" x14ac:dyDescent="0.25">
      <c r="S80" s="122" t="s">
        <v>54</v>
      </c>
      <c r="T80" s="122"/>
      <c r="U80" s="116"/>
      <c r="V80" s="116">
        <v>4</v>
      </c>
      <c r="W80" s="116">
        <v>24</v>
      </c>
      <c r="X80" s="116">
        <v>55</v>
      </c>
      <c r="Y80" s="116">
        <v>85</v>
      </c>
      <c r="Z80" s="116">
        <v>89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6" t="str">
        <f>S1</f>
        <v>Mapoon</v>
      </c>
      <c r="D83" s="146"/>
      <c r="E83" s="146"/>
      <c r="F83" s="146"/>
      <c r="G83" s="146"/>
      <c r="H83" s="49"/>
      <c r="I83" s="49"/>
      <c r="J83" s="147" t="str">
        <f>'State data for spotlight'!A1</f>
        <v>Queensland</v>
      </c>
      <c r="K83" s="147"/>
      <c r="L83" s="147"/>
      <c r="M83" s="147"/>
      <c r="N83" s="147"/>
      <c r="O83" s="147"/>
      <c r="S83" s="119" t="s">
        <v>57</v>
      </c>
      <c r="T83" s="119"/>
      <c r="U83" s="116"/>
      <c r="V83" s="116">
        <v>0</v>
      </c>
      <c r="W83" s="116">
        <v>4</v>
      </c>
      <c r="X83" s="116">
        <v>0</v>
      </c>
      <c r="Y83" s="116">
        <v>8</v>
      </c>
      <c r="Z83" s="116">
        <v>7</v>
      </c>
      <c r="AD83" s="121"/>
    </row>
    <row r="84" spans="1:30" ht="15" customHeight="1" x14ac:dyDescent="0.25">
      <c r="A84" s="48"/>
      <c r="B84" s="48"/>
      <c r="C84" s="50"/>
      <c r="D84" s="141" t="s">
        <v>0</v>
      </c>
      <c r="E84" s="141"/>
      <c r="F84" s="141" t="s">
        <v>202</v>
      </c>
      <c r="G84" s="141"/>
      <c r="H84" s="50"/>
      <c r="I84" s="50"/>
      <c r="J84" s="50"/>
      <c r="K84" s="50"/>
      <c r="L84" s="141" t="s">
        <v>0</v>
      </c>
      <c r="M84" s="141"/>
      <c r="N84" s="141" t="s">
        <v>202</v>
      </c>
      <c r="O84" s="141"/>
      <c r="S84" s="119" t="s">
        <v>58</v>
      </c>
      <c r="T84" s="119"/>
      <c r="U84" s="116"/>
      <c r="V84" s="116">
        <v>0</v>
      </c>
      <c r="W84" s="116">
        <v>5</v>
      </c>
      <c r="X84" s="116">
        <v>11</v>
      </c>
      <c r="Y84" s="116">
        <v>4</v>
      </c>
      <c r="Z84" s="116">
        <v>10</v>
      </c>
    </row>
    <row r="85" spans="1:30" ht="15" customHeight="1" x14ac:dyDescent="0.25">
      <c r="A85" s="48"/>
      <c r="B85" s="48"/>
      <c r="C85" s="62" t="s">
        <v>1</v>
      </c>
      <c r="D85" s="141" t="s">
        <v>2</v>
      </c>
      <c r="E85" s="141"/>
      <c r="F85" s="141" t="str">
        <f>"since "&amp;$V$2</f>
        <v>since 2015-16</v>
      </c>
      <c r="G85" s="141"/>
      <c r="H85" s="50"/>
      <c r="I85" s="50"/>
      <c r="J85" s="50"/>
      <c r="K85" s="62" t="s">
        <v>1</v>
      </c>
      <c r="L85" s="141" t="s">
        <v>2</v>
      </c>
      <c r="M85" s="141"/>
      <c r="N85" s="141" t="str">
        <f>"since "&amp;$V$2</f>
        <v>since 2015-16</v>
      </c>
      <c r="O85" s="141"/>
      <c r="S85" s="119" t="s">
        <v>197</v>
      </c>
      <c r="T85" s="119"/>
      <c r="U85" s="116"/>
      <c r="V85" s="116">
        <v>0</v>
      </c>
      <c r="W85" s="116">
        <v>7</v>
      </c>
      <c r="X85" s="116">
        <v>9</v>
      </c>
      <c r="Y85" s="116">
        <v>8</v>
      </c>
      <c r="Z85" s="116">
        <v>17</v>
      </c>
    </row>
    <row r="86" spans="1:30" ht="15" customHeight="1" x14ac:dyDescent="0.25">
      <c r="A86" s="51" t="s">
        <v>3</v>
      </c>
      <c r="B86" s="51"/>
      <c r="C86" s="61" t="str">
        <f t="shared" ref="C86:C91" si="2">AB4</f>
        <v>175</v>
      </c>
      <c r="D86" s="100">
        <f t="shared" ref="D86:D91" si="3">AD4</f>
        <v>2.9411764705882248E-2</v>
      </c>
      <c r="E86" s="101">
        <f t="shared" ref="E86:E91" si="4">AD4</f>
        <v>2.9411764705882248E-2</v>
      </c>
      <c r="F86" s="100">
        <f t="shared" ref="F86:F91" si="5">AF4</f>
        <v>0</v>
      </c>
      <c r="G86" s="101">
        <f t="shared" ref="G86:G91" si="6">AF4</f>
        <v>0</v>
      </c>
      <c r="H86" s="61"/>
      <c r="I86" s="61"/>
      <c r="J86" s="142" t="str">
        <f>'State data for spotlight'!J4</f>
        <v>4,043,913</v>
      </c>
      <c r="K86" s="142"/>
      <c r="L86" s="100">
        <f>'State data for spotlight'!L4</f>
        <v>-5.435055282670076E-3</v>
      </c>
      <c r="M86" s="101">
        <f>'State data for spotlight'!L4</f>
        <v>-5.435055282670076E-3</v>
      </c>
      <c r="N86" s="100">
        <f>'State data for spotlight'!N4</f>
        <v>7.968076645100175E-2</v>
      </c>
      <c r="O86" s="101">
        <f>'State data for spotlight'!N4</f>
        <v>7.968076645100175E-2</v>
      </c>
      <c r="S86" s="119" t="s">
        <v>198</v>
      </c>
      <c r="T86" s="119"/>
      <c r="U86" s="116"/>
      <c r="V86" s="116">
        <v>0</v>
      </c>
      <c r="W86" s="116">
        <v>0</v>
      </c>
      <c r="X86" s="116">
        <v>0</v>
      </c>
      <c r="Y86" s="116">
        <v>0</v>
      </c>
      <c r="Z86" s="116">
        <v>4</v>
      </c>
    </row>
    <row r="87" spans="1:30" ht="15" customHeight="1" x14ac:dyDescent="0.25">
      <c r="A87" s="102" t="s">
        <v>4</v>
      </c>
      <c r="B87" s="51"/>
      <c r="C87" s="61" t="str">
        <f t="shared" si="2"/>
        <v>90</v>
      </c>
      <c r="D87" s="100">
        <f t="shared" si="3"/>
        <v>0.125</v>
      </c>
      <c r="E87" s="101">
        <f t="shared" si="4"/>
        <v>0.125</v>
      </c>
      <c r="F87" s="100">
        <f t="shared" si="5"/>
        <v>0</v>
      </c>
      <c r="G87" s="101">
        <f t="shared" si="6"/>
        <v>0</v>
      </c>
      <c r="H87" s="61"/>
      <c r="I87" s="61"/>
      <c r="J87" s="142" t="str">
        <f>'State data for spotlight'!J5</f>
        <v>2,078,086</v>
      </c>
      <c r="K87" s="142"/>
      <c r="L87" s="100">
        <f>'State data for spotlight'!L5</f>
        <v>-9.7722570444783718E-3</v>
      </c>
      <c r="M87" s="101">
        <f>'State data for spotlight'!L5</f>
        <v>-9.7722570444783718E-3</v>
      </c>
      <c r="N87" s="100">
        <f>'State data for spotlight'!N5</f>
        <v>6.0267974446456485E-2</v>
      </c>
      <c r="O87" s="101">
        <f>'State data for spotlight'!N5</f>
        <v>6.0267974446456485E-2</v>
      </c>
      <c r="S87" s="119" t="s">
        <v>199</v>
      </c>
      <c r="T87" s="119"/>
      <c r="U87" s="116"/>
      <c r="V87" s="116">
        <v>0</v>
      </c>
      <c r="W87" s="116">
        <v>0</v>
      </c>
      <c r="X87" s="116">
        <v>0</v>
      </c>
      <c r="Y87" s="116">
        <v>0</v>
      </c>
      <c r="Z87" s="116">
        <v>0</v>
      </c>
    </row>
    <row r="88" spans="1:30" ht="15" customHeight="1" x14ac:dyDescent="0.25">
      <c r="A88" s="102" t="s">
        <v>5</v>
      </c>
      <c r="B88" s="51"/>
      <c r="C88" s="61" t="str">
        <f t="shared" si="2"/>
        <v>86</v>
      </c>
      <c r="D88" s="100">
        <f t="shared" si="3"/>
        <v>-1.1494252873563204E-2</v>
      </c>
      <c r="E88" s="101">
        <f t="shared" si="4"/>
        <v>-1.1494252873563204E-2</v>
      </c>
      <c r="F88" s="100">
        <f t="shared" si="5"/>
        <v>0</v>
      </c>
      <c r="G88" s="101">
        <f t="shared" si="6"/>
        <v>0</v>
      </c>
      <c r="H88" s="61"/>
      <c r="I88" s="61"/>
      <c r="J88" s="142" t="str">
        <f>'State data for spotlight'!J6</f>
        <v>1,965,825</v>
      </c>
      <c r="K88" s="142"/>
      <c r="L88" s="100">
        <f>'State data for spotlight'!L6</f>
        <v>-8.0765919120229235E-4</v>
      </c>
      <c r="M88" s="101">
        <f>'State data for spotlight'!L6</f>
        <v>-8.0765919120229235E-4</v>
      </c>
      <c r="N88" s="100">
        <f>'State data for spotlight'!N6</f>
        <v>0.10099473592536312</v>
      </c>
      <c r="O88" s="101">
        <f>'State data for spotlight'!N6</f>
        <v>0.10099473592536312</v>
      </c>
      <c r="S88" s="119" t="s">
        <v>200</v>
      </c>
      <c r="T88" s="119"/>
      <c r="U88" s="116"/>
      <c r="V88" s="116">
        <v>0</v>
      </c>
      <c r="W88" s="116">
        <v>0</v>
      </c>
      <c r="X88" s="116">
        <v>0</v>
      </c>
      <c r="Y88" s="116">
        <v>0</v>
      </c>
      <c r="Z88" s="116">
        <v>4</v>
      </c>
    </row>
    <row r="89" spans="1:30" ht="15" customHeight="1" x14ac:dyDescent="0.25">
      <c r="A89" s="51" t="s">
        <v>6</v>
      </c>
      <c r="B89" s="51"/>
      <c r="C89" s="61" t="str">
        <f t="shared" si="2"/>
        <v>123</v>
      </c>
      <c r="D89" s="100">
        <f t="shared" si="3"/>
        <v>0.11818181818181817</v>
      </c>
      <c r="E89" s="101">
        <f t="shared" si="4"/>
        <v>0.11818181818181817</v>
      </c>
      <c r="F89" s="100">
        <f t="shared" si="5"/>
        <v>0</v>
      </c>
      <c r="G89" s="101">
        <f t="shared" si="6"/>
        <v>0</v>
      </c>
      <c r="H89" s="61"/>
      <c r="I89" s="61"/>
      <c r="J89" s="142" t="str">
        <f>'State data for spotlight'!J7</f>
        <v>2,876,116</v>
      </c>
      <c r="K89" s="142"/>
      <c r="L89" s="100">
        <f>'State data for spotlight'!L7</f>
        <v>1.3469152455414024E-2</v>
      </c>
      <c r="M89" s="101">
        <f>'State data for spotlight'!L7</f>
        <v>1.3469152455414024E-2</v>
      </c>
      <c r="N89" s="100">
        <f>'State data for spotlight'!N7</f>
        <v>8.3508134271230716E-2</v>
      </c>
      <c r="O89" s="101">
        <f>'State data for spotlight'!N7</f>
        <v>8.3508134271230716E-2</v>
      </c>
      <c r="S89" s="119" t="s">
        <v>201</v>
      </c>
      <c r="T89" s="119"/>
      <c r="U89" s="116"/>
      <c r="V89" s="116">
        <v>0</v>
      </c>
      <c r="W89" s="116">
        <v>0</v>
      </c>
      <c r="X89" s="116">
        <v>5</v>
      </c>
      <c r="Y89" s="116">
        <v>5</v>
      </c>
      <c r="Z89" s="116">
        <v>4</v>
      </c>
    </row>
    <row r="90" spans="1:30" ht="15" customHeight="1" x14ac:dyDescent="0.25">
      <c r="A90" s="51" t="s">
        <v>100</v>
      </c>
      <c r="B90" s="51"/>
      <c r="C90" s="61" t="str">
        <f t="shared" si="2"/>
        <v>$29,821</v>
      </c>
      <c r="D90" s="100">
        <f t="shared" si="3"/>
        <v>-7.3686826328705046E-2</v>
      </c>
      <c r="E90" s="101">
        <f t="shared" si="4"/>
        <v>-7.3686826328705046E-2</v>
      </c>
      <c r="F90" s="100">
        <f t="shared" si="5"/>
        <v>0</v>
      </c>
      <c r="G90" s="101">
        <f t="shared" si="6"/>
        <v>0</v>
      </c>
      <c r="H90" s="61"/>
      <c r="I90" s="61"/>
      <c r="J90" s="61"/>
      <c r="K90" s="61" t="str">
        <f>'State data for spotlight'!J8</f>
        <v>$45,226</v>
      </c>
      <c r="L90" s="100">
        <f>'State data for spotlight'!L8</f>
        <v>1.6409018426646327E-3</v>
      </c>
      <c r="M90" s="101">
        <f>'State data for spotlight'!L8</f>
        <v>1.6409018426646327E-3</v>
      </c>
      <c r="N90" s="100">
        <f>'State data for spotlight'!N8</f>
        <v>6.7653739613496189E-2</v>
      </c>
      <c r="O90" s="101">
        <f>'State data for spotlight'!N8</f>
        <v>6.7653739613496189E-2</v>
      </c>
      <c r="S90" s="119" t="s">
        <v>59</v>
      </c>
      <c r="T90" s="119"/>
      <c r="U90" s="116"/>
      <c r="V90" s="116">
        <v>0</v>
      </c>
      <c r="W90" s="116">
        <v>3</v>
      </c>
      <c r="X90" s="116">
        <v>14</v>
      </c>
      <c r="Y90" s="116">
        <v>18</v>
      </c>
      <c r="Z90" s="116">
        <v>15</v>
      </c>
    </row>
    <row r="91" spans="1:30" ht="15" customHeight="1" x14ac:dyDescent="0.25">
      <c r="A91" s="51" t="s">
        <v>7</v>
      </c>
      <c r="B91" s="51"/>
      <c r="C91" s="61" t="str">
        <f t="shared" si="2"/>
        <v>$4.8 mil</v>
      </c>
      <c r="D91" s="100">
        <f t="shared" si="3"/>
        <v>3.5382085177487532E-2</v>
      </c>
      <c r="E91" s="101">
        <f t="shared" si="4"/>
        <v>3.5382085177487532E-2</v>
      </c>
      <c r="F91" s="100">
        <f t="shared" si="5"/>
        <v>0</v>
      </c>
      <c r="G91" s="101">
        <f t="shared" si="6"/>
        <v>0</v>
      </c>
      <c r="H91" s="61"/>
      <c r="I91" s="61"/>
      <c r="J91" s="61"/>
      <c r="K91" s="61" t="str">
        <f>'State data for spotlight'!J9</f>
        <v>$174.8 bil</v>
      </c>
      <c r="L91" s="100">
        <f>'State data for spotlight'!L9</f>
        <v>4.1540468779463158E-2</v>
      </c>
      <c r="M91" s="101">
        <f>'State data for spotlight'!L9</f>
        <v>4.1540468779463158E-2</v>
      </c>
      <c r="N91" s="100">
        <f>'State data for spotlight'!N9</f>
        <v>0.18082674757676354</v>
      </c>
      <c r="O91" s="101">
        <f>'State data for spotlight'!N9</f>
        <v>0.18082674757676354</v>
      </c>
      <c r="S91" s="122" t="s">
        <v>54</v>
      </c>
      <c r="T91" s="122"/>
      <c r="U91" s="116"/>
      <c r="V91" s="116">
        <v>4</v>
      </c>
      <c r="W91" s="116">
        <v>24</v>
      </c>
      <c r="X91" s="116">
        <v>62</v>
      </c>
      <c r="Y91" s="116">
        <v>53</v>
      </c>
      <c r="Z91" s="116">
        <v>66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203</v>
      </c>
      <c r="S93" s="119" t="s">
        <v>57</v>
      </c>
      <c r="T93" s="119"/>
      <c r="U93" s="116"/>
      <c r="V93" s="116">
        <v>0</v>
      </c>
      <c r="W93" s="116">
        <v>0</v>
      </c>
      <c r="X93" s="116">
        <v>0</v>
      </c>
      <c r="Y93" s="116">
        <v>5</v>
      </c>
      <c r="Z93" s="116">
        <v>5</v>
      </c>
    </row>
    <row r="94" spans="1:30" ht="15" customHeight="1" x14ac:dyDescent="0.25">
      <c r="A94" s="60" t="s">
        <v>204</v>
      </c>
      <c r="S94" s="119" t="s">
        <v>58</v>
      </c>
      <c r="T94" s="119"/>
      <c r="U94" s="116"/>
      <c r="V94" s="116">
        <v>0</v>
      </c>
      <c r="W94" s="116">
        <v>0</v>
      </c>
      <c r="X94" s="116">
        <v>3</v>
      </c>
      <c r="Y94" s="116">
        <v>5</v>
      </c>
      <c r="Z94" s="116">
        <v>10</v>
      </c>
    </row>
    <row r="95" spans="1:30" ht="15" customHeight="1" x14ac:dyDescent="0.25">
      <c r="A95" s="138" t="s">
        <v>287</v>
      </c>
      <c r="S95" s="119" t="s">
        <v>197</v>
      </c>
      <c r="T95" s="119"/>
      <c r="U95" s="116"/>
      <c r="V95" s="116">
        <v>0</v>
      </c>
      <c r="W95" s="116">
        <v>0</v>
      </c>
      <c r="X95" s="116">
        <v>0</v>
      </c>
      <c r="Y95" s="116">
        <v>0</v>
      </c>
      <c r="Z95" s="116">
        <v>0</v>
      </c>
    </row>
    <row r="96" spans="1:30" ht="15" customHeight="1" x14ac:dyDescent="0.25">
      <c r="A96" s="19" t="s">
        <v>278</v>
      </c>
      <c r="S96" s="119" t="s">
        <v>198</v>
      </c>
      <c r="T96" s="119"/>
      <c r="U96" s="116"/>
      <c r="V96" s="116">
        <v>0</v>
      </c>
      <c r="W96" s="116">
        <v>5</v>
      </c>
      <c r="X96" s="116">
        <v>6</v>
      </c>
      <c r="Y96" s="116">
        <v>5</v>
      </c>
      <c r="Z96" s="116">
        <v>14</v>
      </c>
    </row>
    <row r="97" spans="1:32" ht="15" customHeight="1" x14ac:dyDescent="0.25">
      <c r="S97" s="119" t="s">
        <v>199</v>
      </c>
      <c r="T97" s="119"/>
      <c r="U97" s="116"/>
      <c r="V97" s="116">
        <v>0</v>
      </c>
      <c r="W97" s="116">
        <v>8</v>
      </c>
      <c r="X97" s="116">
        <v>12</v>
      </c>
      <c r="Y97" s="116">
        <v>12</v>
      </c>
      <c r="Z97" s="116">
        <v>14</v>
      </c>
    </row>
    <row r="98" spans="1:32" ht="15" customHeight="1" x14ac:dyDescent="0.25">
      <c r="S98" s="119" t="s">
        <v>200</v>
      </c>
      <c r="T98" s="119"/>
      <c r="U98" s="116"/>
      <c r="V98" s="116">
        <v>0</v>
      </c>
      <c r="W98" s="116">
        <v>0</v>
      </c>
      <c r="X98" s="116">
        <v>0</v>
      </c>
      <c r="Y98" s="116">
        <v>6</v>
      </c>
      <c r="Z98" s="116">
        <v>4</v>
      </c>
    </row>
    <row r="99" spans="1:32" ht="15" customHeight="1" x14ac:dyDescent="0.25">
      <c r="S99" s="119" t="s">
        <v>201</v>
      </c>
      <c r="T99" s="119"/>
      <c r="U99" s="116"/>
      <c r="V99" s="116">
        <v>0</v>
      </c>
      <c r="W99" s="116">
        <v>0</v>
      </c>
      <c r="X99" s="116">
        <v>0</v>
      </c>
      <c r="Y99" s="116">
        <v>0</v>
      </c>
      <c r="Z99" s="116">
        <v>0</v>
      </c>
    </row>
    <row r="100" spans="1:32" ht="15" customHeight="1" x14ac:dyDescent="0.25">
      <c r="S100" s="119" t="s">
        <v>59</v>
      </c>
      <c r="T100" s="119"/>
      <c r="U100" s="116"/>
      <c r="V100" s="116">
        <v>0</v>
      </c>
      <c r="W100" s="116">
        <v>0</v>
      </c>
      <c r="X100" s="116">
        <v>0</v>
      </c>
      <c r="Y100" s="116">
        <v>0</v>
      </c>
      <c r="Z100" s="116">
        <v>0</v>
      </c>
    </row>
    <row r="101" spans="1:32" x14ac:dyDescent="0.25">
      <c r="A101" s="20"/>
      <c r="S101" s="122" t="s">
        <v>54</v>
      </c>
      <c r="T101" s="122"/>
      <c r="U101" s="116"/>
      <c r="V101" s="116">
        <v>2</v>
      </c>
      <c r="W101" s="116">
        <v>14</v>
      </c>
      <c r="X101" s="116">
        <v>40</v>
      </c>
      <c r="Y101" s="116">
        <v>53</v>
      </c>
      <c r="Z101" s="116">
        <v>58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205</v>
      </c>
      <c r="Z103" s="110" t="s">
        <v>282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1</v>
      </c>
      <c r="W104" s="116">
        <v>13</v>
      </c>
      <c r="X104" s="116">
        <v>70</v>
      </c>
      <c r="Y104" s="116">
        <v>71</v>
      </c>
      <c r="Z104" s="116">
        <v>63</v>
      </c>
      <c r="AB104" s="113" t="str">
        <f>TEXT(Z104,"###,###")</f>
        <v>63</v>
      </c>
      <c r="AD104" s="134">
        <f>Z104/($Z$4)*100</f>
        <v>36</v>
      </c>
      <c r="AF104" s="113"/>
    </row>
    <row r="105" spans="1:32" x14ac:dyDescent="0.25">
      <c r="S105" s="119" t="s">
        <v>18</v>
      </c>
      <c r="T105" s="119"/>
      <c r="U105" s="116"/>
      <c r="V105" s="116">
        <v>8</v>
      </c>
      <c r="W105" s="116">
        <v>37</v>
      </c>
      <c r="X105" s="116">
        <v>72</v>
      </c>
      <c r="Y105" s="116">
        <v>98</v>
      </c>
      <c r="Z105" s="116">
        <v>105</v>
      </c>
      <c r="AB105" s="113" t="str">
        <f>TEXT(Z105,"###,###")</f>
        <v>105</v>
      </c>
      <c r="AD105" s="134">
        <f>Z105/($Z$4)*100</f>
        <v>60</v>
      </c>
      <c r="AF105" s="113"/>
    </row>
    <row r="106" spans="1:32" x14ac:dyDescent="0.25">
      <c r="S106" s="122" t="s">
        <v>54</v>
      </c>
      <c r="T106" s="122"/>
      <c r="U106" s="124"/>
      <c r="V106" s="124">
        <v>9</v>
      </c>
      <c r="W106" s="124">
        <v>50</v>
      </c>
      <c r="X106" s="124">
        <v>142</v>
      </c>
      <c r="Y106" s="124">
        <v>169</v>
      </c>
      <c r="Z106" s="124">
        <v>168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5</v>
      </c>
      <c r="X108" s="116">
        <v>7</v>
      </c>
      <c r="Y108" s="116">
        <v>9</v>
      </c>
      <c r="Z108" s="116">
        <v>14</v>
      </c>
      <c r="AB108" s="113" t="str">
        <f>TEXT(Z108,"###,###")</f>
        <v>14</v>
      </c>
      <c r="AD108" s="134">
        <f>Z108/($Z$4)*100</f>
        <v>8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6</v>
      </c>
      <c r="X109" s="116">
        <v>6</v>
      </c>
      <c r="Y109" s="116">
        <v>3</v>
      </c>
      <c r="Z109" s="116">
        <v>3</v>
      </c>
      <c r="AB109" s="113" t="str">
        <f>TEXT(Z109,"###,###")</f>
        <v>3</v>
      </c>
      <c r="AD109" s="134">
        <f>Z109/($Z$4)*100</f>
        <v>1.7142857142857144</v>
      </c>
      <c r="AF109" s="113"/>
    </row>
    <row r="110" spans="1:32" x14ac:dyDescent="0.25">
      <c r="S110" s="119" t="s">
        <v>22</v>
      </c>
      <c r="T110" s="119"/>
      <c r="U110" s="116"/>
      <c r="V110" s="116">
        <v>2</v>
      </c>
      <c r="W110" s="116">
        <v>37</v>
      </c>
      <c r="X110" s="116">
        <v>85</v>
      </c>
      <c r="Y110" s="116">
        <v>99</v>
      </c>
      <c r="Z110" s="116">
        <v>82</v>
      </c>
      <c r="AB110" s="113" t="str">
        <f>TEXT(Z110,"###,###")</f>
        <v>82</v>
      </c>
      <c r="AD110" s="134">
        <f>Z110/($Z$4)*100</f>
        <v>46.857142857142861</v>
      </c>
      <c r="AF110" s="113"/>
    </row>
    <row r="111" spans="1:32" x14ac:dyDescent="0.25">
      <c r="S111" s="119" t="s">
        <v>23</v>
      </c>
      <c r="T111" s="119"/>
      <c r="U111" s="116"/>
      <c r="V111" s="116">
        <v>9</v>
      </c>
      <c r="W111" s="116">
        <v>11</v>
      </c>
      <c r="X111" s="116">
        <v>43</v>
      </c>
      <c r="Y111" s="116">
        <v>54</v>
      </c>
      <c r="Z111" s="116">
        <v>70</v>
      </c>
      <c r="AB111" s="113" t="str">
        <f>TEXT(Z111,"###,###")</f>
        <v>70</v>
      </c>
      <c r="AD111" s="134">
        <f>Z111/($Z$4)*100</f>
        <v>40</v>
      </c>
      <c r="AF111" s="113"/>
    </row>
    <row r="112" spans="1:32" x14ac:dyDescent="0.25">
      <c r="S112" s="122" t="s">
        <v>54</v>
      </c>
      <c r="T112" s="122"/>
      <c r="U112" s="116"/>
      <c r="V112" s="116">
        <v>13</v>
      </c>
      <c r="W112" s="116">
        <v>55</v>
      </c>
      <c r="X112" s="116">
        <v>144</v>
      </c>
      <c r="Y112" s="116">
        <v>167</v>
      </c>
      <c r="Z112" s="116">
        <v>178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35.11</v>
      </c>
      <c r="W118" s="135">
        <v>36.659999999999997</v>
      </c>
      <c r="X118" s="135">
        <v>40.81</v>
      </c>
      <c r="Y118" s="135">
        <v>42.28</v>
      </c>
      <c r="Z118" s="135">
        <v>41.01</v>
      </c>
      <c r="AB118" s="113" t="str">
        <f>TEXT(Z118,"##.0")</f>
        <v>41.0</v>
      </c>
    </row>
    <row r="120" spans="19:32" x14ac:dyDescent="0.25">
      <c r="S120" s="105" t="s">
        <v>102</v>
      </c>
      <c r="T120" s="116"/>
      <c r="U120" s="116"/>
      <c r="V120" s="116">
        <v>6</v>
      </c>
      <c r="W120" s="116">
        <v>37</v>
      </c>
      <c r="X120" s="116">
        <v>98</v>
      </c>
      <c r="Y120" s="116">
        <v>110</v>
      </c>
      <c r="Z120" s="116">
        <v>120</v>
      </c>
      <c r="AB120" s="113" t="str">
        <f>TEXT(Z120,"###,###")</f>
        <v>120</v>
      </c>
    </row>
    <row r="121" spans="19:32" x14ac:dyDescent="0.25">
      <c r="S121" s="105" t="s">
        <v>103</v>
      </c>
      <c r="T121" s="116"/>
      <c r="U121" s="116"/>
      <c r="V121" s="116">
        <v>0</v>
      </c>
      <c r="W121" s="116">
        <v>3</v>
      </c>
      <c r="X121" s="116">
        <v>0</v>
      </c>
      <c r="Y121" s="116">
        <v>0</v>
      </c>
      <c r="Z121" s="116">
        <v>0</v>
      </c>
      <c r="AB121" s="113" t="str">
        <f>TEXT(Z121,"###,###")</f>
        <v/>
      </c>
    </row>
    <row r="122" spans="19:32" x14ac:dyDescent="0.25">
      <c r="S122" s="105" t="s">
        <v>104</v>
      </c>
      <c r="T122" s="116"/>
      <c r="U122" s="116"/>
      <c r="V122" s="116">
        <v>0</v>
      </c>
      <c r="W122" s="116">
        <v>0</v>
      </c>
      <c r="X122" s="116">
        <v>0</v>
      </c>
      <c r="Y122" s="116">
        <v>4</v>
      </c>
      <c r="Z122" s="116">
        <v>0</v>
      </c>
      <c r="AB122" s="113" t="str">
        <f>TEXT(Z122,"###,###")</f>
        <v/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6</v>
      </c>
      <c r="W124" s="116">
        <v>37</v>
      </c>
      <c r="X124" s="116">
        <v>98</v>
      </c>
      <c r="Y124" s="116">
        <v>114</v>
      </c>
      <c r="Z124" s="116">
        <v>120</v>
      </c>
      <c r="AB124" s="113" t="str">
        <f>TEXT(Z124,"###,###")</f>
        <v>120</v>
      </c>
      <c r="AD124" s="131">
        <f>Z124/$Z$7*100</f>
        <v>97.560975609756099</v>
      </c>
    </row>
    <row r="125" spans="19:32" x14ac:dyDescent="0.25">
      <c r="S125" s="105" t="s">
        <v>106</v>
      </c>
      <c r="T125" s="116"/>
      <c r="U125" s="116"/>
      <c r="V125" s="116">
        <v>0</v>
      </c>
      <c r="W125" s="116">
        <v>3</v>
      </c>
      <c r="X125" s="116">
        <v>0</v>
      </c>
      <c r="Y125" s="116">
        <v>4</v>
      </c>
      <c r="Z125" s="116">
        <v>0</v>
      </c>
      <c r="AB125" s="113" t="str">
        <f>TEXT(Z125,"###,###")</f>
        <v/>
      </c>
      <c r="AD125" s="131">
        <f>Z125/$Z$7*100</f>
        <v>0</v>
      </c>
    </row>
    <row r="127" spans="19:32" x14ac:dyDescent="0.25">
      <c r="S127" s="105" t="s">
        <v>107</v>
      </c>
      <c r="T127" s="116"/>
      <c r="U127" s="116"/>
      <c r="V127" s="116">
        <v>2</v>
      </c>
      <c r="W127" s="116">
        <v>24</v>
      </c>
      <c r="X127" s="116">
        <v>59</v>
      </c>
      <c r="Y127" s="116">
        <v>57</v>
      </c>
      <c r="Z127" s="116">
        <v>69</v>
      </c>
      <c r="AB127" s="113" t="str">
        <f>TEXT(Z127,"###,###")</f>
        <v>69</v>
      </c>
      <c r="AD127" s="131">
        <f>Z127/$Z$7*100</f>
        <v>56.09756097560976</v>
      </c>
    </row>
    <row r="128" spans="19:32" x14ac:dyDescent="0.25">
      <c r="S128" s="105" t="s">
        <v>108</v>
      </c>
      <c r="T128" s="116"/>
      <c r="U128" s="116"/>
      <c r="V128" s="116">
        <v>1</v>
      </c>
      <c r="W128" s="116">
        <v>14</v>
      </c>
      <c r="X128" s="116">
        <v>36</v>
      </c>
      <c r="Y128" s="116">
        <v>53</v>
      </c>
      <c r="Z128" s="116">
        <v>57</v>
      </c>
      <c r="AB128" s="113" t="str">
        <f>TEXT(Z128,"###,###")</f>
        <v>57</v>
      </c>
      <c r="AD128" s="131">
        <f>Z128/$Z$7*100</f>
        <v>46.341463414634148</v>
      </c>
    </row>
    <row r="130" spans="19:20" x14ac:dyDescent="0.25">
      <c r="S130" s="105" t="s">
        <v>283</v>
      </c>
      <c r="T130" s="131">
        <v>97.560975609756099</v>
      </c>
    </row>
    <row r="131" spans="19:20" x14ac:dyDescent="0.25">
      <c r="S131" s="105" t="s">
        <v>284</v>
      </c>
      <c r="T131" s="131">
        <v>0</v>
      </c>
    </row>
    <row r="132" spans="19:20" x14ac:dyDescent="0.25">
      <c r="S132" s="105" t="s">
        <v>285</v>
      </c>
      <c r="T132" s="131">
        <v>0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910F042F-E1C2-486F-BE8D-0745983F83C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A7C5CB41-B392-44C5-8C29-E7747BE7F95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6A9AA08A-9D10-4C68-8940-D0C79DD2F5D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3EFA1904-5BFB-435D-828B-5B49A1E060C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248B65-A38D-4B6A-8B32-8DFE18EA4045}">
  <sheetPr codeName="Sheet109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157</v>
      </c>
      <c r="T1" s="103"/>
      <c r="U1" s="103"/>
      <c r="V1" s="103"/>
      <c r="W1" s="103"/>
      <c r="X1" s="103"/>
      <c r="Y1" s="104" t="s">
        <v>246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205</v>
      </c>
      <c r="Z2" s="107" t="s">
        <v>282</v>
      </c>
      <c r="AB2" s="143" t="str">
        <f>$Z$2</f>
        <v>2019-20</v>
      </c>
      <c r="AC2" s="143"/>
      <c r="AD2" s="143"/>
      <c r="AE2" s="143"/>
      <c r="AF2" s="143"/>
    </row>
    <row r="3" spans="1:32" ht="15" customHeight="1" x14ac:dyDescent="0.25">
      <c r="A3" s="64" t="s">
        <v>281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157</v>
      </c>
      <c r="Y3" s="109" t="s">
        <v>246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9.45 Maranoa, Queensland,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9226</v>
      </c>
      <c r="W4" s="112">
        <v>9954</v>
      </c>
      <c r="X4" s="112">
        <v>11705</v>
      </c>
      <c r="Y4" s="112">
        <v>10771</v>
      </c>
      <c r="Z4" s="112">
        <v>11788</v>
      </c>
      <c r="AB4" s="113" t="str">
        <f>TEXT(Z4,"###,###")</f>
        <v>11,788</v>
      </c>
      <c r="AD4" s="114">
        <f>Z4/Y4-1</f>
        <v>9.4420202395320674E-2</v>
      </c>
      <c r="AF4" s="114">
        <f>Z4/V4-1</f>
        <v>0.27769347496206365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4882</v>
      </c>
      <c r="W5" s="112">
        <v>5258</v>
      </c>
      <c r="X5" s="112">
        <v>6153</v>
      </c>
      <c r="Y5" s="112">
        <v>5647</v>
      </c>
      <c r="Z5" s="112">
        <v>6129</v>
      </c>
      <c r="AB5" s="113" t="str">
        <f>TEXT(Z5,"###,###")</f>
        <v>6,129</v>
      </c>
      <c r="AD5" s="114">
        <f t="shared" ref="AD5:AD9" si="0">Z5/Y5-1</f>
        <v>8.5355055781831002E-2</v>
      </c>
      <c r="AF5" s="114">
        <f t="shared" ref="AF5:AF9" si="1">Z5/V5-1</f>
        <v>0.25542810323637855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4344</v>
      </c>
      <c r="W6" s="112">
        <v>4696</v>
      </c>
      <c r="X6" s="112">
        <v>5549</v>
      </c>
      <c r="Y6" s="112">
        <v>5124</v>
      </c>
      <c r="Z6" s="112">
        <v>5650</v>
      </c>
      <c r="AB6" s="113" t="str">
        <f>TEXT(Z6,"###,###")</f>
        <v>5,650</v>
      </c>
      <c r="AD6" s="114">
        <f t="shared" si="0"/>
        <v>0.10265417642466823</v>
      </c>
      <c r="AF6" s="114">
        <f t="shared" si="1"/>
        <v>0.30064456721915289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6366</v>
      </c>
      <c r="W7" s="112">
        <v>6640</v>
      </c>
      <c r="X7" s="112">
        <v>7946</v>
      </c>
      <c r="Y7" s="112">
        <v>7226</v>
      </c>
      <c r="Z7" s="112">
        <v>8070</v>
      </c>
      <c r="AB7" s="113" t="str">
        <f>TEXT(Z7,"###,###")</f>
        <v>8,070</v>
      </c>
      <c r="AD7" s="114">
        <f t="shared" si="0"/>
        <v>0.11680044284528091</v>
      </c>
      <c r="AF7" s="114">
        <f t="shared" si="1"/>
        <v>0.26767200754005649</v>
      </c>
    </row>
    <row r="8" spans="1:32" ht="17.25" customHeight="1" x14ac:dyDescent="0.25">
      <c r="A8" s="68" t="s">
        <v>13</v>
      </c>
      <c r="B8" s="69"/>
      <c r="C8" s="31"/>
      <c r="D8" s="70" t="str">
        <f>AB4</f>
        <v>11,788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8,070</v>
      </c>
      <c r="P8" s="71"/>
      <c r="S8" s="111" t="s">
        <v>86</v>
      </c>
      <c r="T8" s="112"/>
      <c r="U8" s="112"/>
      <c r="V8" s="112">
        <v>42136</v>
      </c>
      <c r="W8" s="112">
        <v>41428</v>
      </c>
      <c r="X8" s="112">
        <v>42775.15</v>
      </c>
      <c r="Y8" s="112">
        <v>45023</v>
      </c>
      <c r="Z8" s="112">
        <v>45810.82</v>
      </c>
      <c r="AB8" s="113" t="str">
        <f>TEXT(Z8,"$###,###")</f>
        <v>$45,811</v>
      </c>
      <c r="AD8" s="114">
        <f t="shared" si="0"/>
        <v>1.749816760322509E-2</v>
      </c>
      <c r="AF8" s="114">
        <f t="shared" si="1"/>
        <v>8.721330928422244E-2</v>
      </c>
    </row>
    <row r="9" spans="1:32" x14ac:dyDescent="0.25">
      <c r="A9" s="32" t="s">
        <v>15</v>
      </c>
      <c r="B9" s="75"/>
      <c r="C9" s="76"/>
      <c r="D9" s="77">
        <f>AD104</f>
        <v>65.583644384119438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52.627013630731099</v>
      </c>
      <c r="P9" s="78" t="s">
        <v>87</v>
      </c>
      <c r="S9" s="111" t="s">
        <v>7</v>
      </c>
      <c r="T9" s="112"/>
      <c r="U9" s="112"/>
      <c r="V9" s="112">
        <v>323868539</v>
      </c>
      <c r="W9" s="112">
        <v>355668745</v>
      </c>
      <c r="X9" s="112">
        <v>391306765</v>
      </c>
      <c r="Y9" s="112">
        <v>361135456</v>
      </c>
      <c r="Z9" s="112">
        <v>378641663</v>
      </c>
      <c r="AB9" s="113" t="str">
        <f>TEXT(Z9/1000000,"$#,###.0")&amp;" mil"</f>
        <v>$378.6 mil</v>
      </c>
      <c r="AD9" s="114">
        <f t="shared" si="0"/>
        <v>4.8475459025546286E-2</v>
      </c>
      <c r="AF9" s="114">
        <f t="shared" si="1"/>
        <v>0.1691214718450933</v>
      </c>
    </row>
    <row r="10" spans="1:32" x14ac:dyDescent="0.25">
      <c r="A10" s="32" t="s">
        <v>18</v>
      </c>
      <c r="B10" s="75"/>
      <c r="C10" s="76"/>
      <c r="D10" s="77">
        <f>AD105</f>
        <v>17.891075670173056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47.298636926889714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67.571251548946719</v>
      </c>
      <c r="P11" s="78" t="s">
        <v>87</v>
      </c>
      <c r="S11" s="111" t="s">
        <v>30</v>
      </c>
      <c r="T11" s="116"/>
      <c r="U11" s="116"/>
      <c r="V11" s="116">
        <v>7570</v>
      </c>
      <c r="W11" s="116">
        <v>8093</v>
      </c>
      <c r="X11" s="116">
        <v>9040</v>
      </c>
      <c r="Y11" s="116">
        <v>8706</v>
      </c>
      <c r="Z11" s="116">
        <v>9171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17.558859975216855</v>
      </c>
      <c r="P12" s="78" t="s">
        <v>87</v>
      </c>
      <c r="S12" s="111" t="s">
        <v>31</v>
      </c>
      <c r="T12" s="116"/>
      <c r="U12" s="116"/>
      <c r="V12" s="116">
        <v>1660</v>
      </c>
      <c r="W12" s="116">
        <v>1861</v>
      </c>
      <c r="X12" s="116">
        <v>2663</v>
      </c>
      <c r="Y12" s="116">
        <v>2066</v>
      </c>
      <c r="Z12" s="116">
        <v>2613</v>
      </c>
    </row>
    <row r="13" spans="1:32" ht="15" customHeight="1" x14ac:dyDescent="0.25">
      <c r="A13" s="32" t="s">
        <v>20</v>
      </c>
      <c r="B13" s="76"/>
      <c r="C13" s="76"/>
      <c r="D13" s="77">
        <f>AD108</f>
        <v>19.672548354258566</v>
      </c>
      <c r="E13" s="78" t="s">
        <v>87</v>
      </c>
      <c r="F13" s="26"/>
      <c r="G13" s="144" t="s">
        <v>286</v>
      </c>
      <c r="H13" s="145"/>
      <c r="I13" s="145"/>
      <c r="J13" s="145"/>
      <c r="K13" s="145"/>
      <c r="L13" s="145"/>
      <c r="M13" s="85"/>
      <c r="N13" s="76"/>
      <c r="O13" s="77">
        <f>T132</f>
        <v>14.869888475836431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14.642008822531388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42.3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17.526297930098405</v>
      </c>
      <c r="E15" s="78" t="s">
        <v>87</v>
      </c>
      <c r="F15" s="26"/>
      <c r="G15" s="35" t="s">
        <v>279</v>
      </c>
      <c r="H15" s="76"/>
      <c r="I15" s="76"/>
      <c r="J15" s="76"/>
      <c r="K15" s="86"/>
      <c r="L15" s="76"/>
      <c r="M15" s="76"/>
      <c r="N15" s="76"/>
      <c r="O15" s="77">
        <f>AB38</f>
        <v>15.683845391476709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1325</v>
      </c>
      <c r="Z15" s="116">
        <v>1712</v>
      </c>
      <c r="AB15" s="121">
        <f t="shared" ref="AB15:AB34" si="2">IF(Z15="np",0,Z15/$Z$34)</f>
        <v>0.14524476117756852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31.201221581269088</v>
      </c>
      <c r="E16" s="89" t="s">
        <v>87</v>
      </c>
      <c r="F16" s="26"/>
      <c r="G16" s="90" t="s">
        <v>280</v>
      </c>
      <c r="H16" s="37"/>
      <c r="I16" s="37"/>
      <c r="J16" s="37"/>
      <c r="K16" s="38"/>
      <c r="L16" s="37"/>
      <c r="M16" s="37"/>
      <c r="N16" s="37"/>
      <c r="O16" s="88">
        <f>AB37</f>
        <v>84.316154608523291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337</v>
      </c>
      <c r="Z16" s="116">
        <v>389</v>
      </c>
      <c r="AB16" s="121">
        <f t="shared" si="2"/>
        <v>3.3002460337660133E-2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409</v>
      </c>
      <c r="Z17" s="116">
        <v>519</v>
      </c>
      <c r="AB17" s="121">
        <f t="shared" si="2"/>
        <v>4.403156019343344E-2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131</v>
      </c>
      <c r="Z18" s="116">
        <v>107</v>
      </c>
      <c r="AB18" s="121">
        <f t="shared" si="2"/>
        <v>9.0777975735980322E-3</v>
      </c>
    </row>
    <row r="19" spans="1:28" x14ac:dyDescent="0.25">
      <c r="A19" s="67" t="str">
        <f>$S$1&amp;" ("&amp;$V$2&amp;" to "&amp;$Z$2&amp;")"</f>
        <v>Maranoa (2015-16 to 2019-20)</v>
      </c>
      <c r="B19" s="67"/>
      <c r="C19" s="67"/>
      <c r="D19" s="67"/>
      <c r="E19" s="67"/>
      <c r="F19" s="67"/>
      <c r="G19" s="67" t="str">
        <f>$S$1&amp;" ("&amp;$V$2&amp;" to "&amp;$Z$2&amp;")"</f>
        <v>Maranoa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707</v>
      </c>
      <c r="Z19" s="116">
        <v>775</v>
      </c>
      <c r="AB19" s="121">
        <f t="shared" si="2"/>
        <v>6.5750402986340883E-2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370</v>
      </c>
      <c r="Z20" s="116">
        <v>424</v>
      </c>
      <c r="AB20" s="121">
        <f t="shared" si="2"/>
        <v>3.5971833375752951E-2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898</v>
      </c>
      <c r="Z21" s="116">
        <v>821</v>
      </c>
      <c r="AB21" s="121">
        <f t="shared" si="2"/>
        <v>6.965300755069144E-2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588</v>
      </c>
      <c r="Z22" s="116">
        <v>585</v>
      </c>
      <c r="AB22" s="121">
        <f t="shared" si="2"/>
        <v>4.9630949350979892E-2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355</v>
      </c>
      <c r="Z23" s="116">
        <v>429</v>
      </c>
      <c r="AB23" s="121">
        <f t="shared" si="2"/>
        <v>3.6396029524051923E-2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19</v>
      </c>
      <c r="Z24" s="116">
        <v>19</v>
      </c>
      <c r="AB24" s="121">
        <f t="shared" si="2"/>
        <v>1.6119453635360991E-3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245</v>
      </c>
      <c r="Z25" s="116">
        <v>249</v>
      </c>
      <c r="AB25" s="121">
        <f t="shared" si="2"/>
        <v>2.1124968185288879E-2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185</v>
      </c>
      <c r="Z26" s="116">
        <v>264</v>
      </c>
      <c r="AB26" s="121">
        <f t="shared" si="2"/>
        <v>2.2397556630185798E-2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395</v>
      </c>
      <c r="Z27" s="116">
        <v>435</v>
      </c>
      <c r="AB27" s="121">
        <f t="shared" si="2"/>
        <v>3.690506490201069E-2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534</v>
      </c>
      <c r="Z28" s="116">
        <v>690</v>
      </c>
      <c r="AB28" s="121">
        <f t="shared" si="2"/>
        <v>5.8539068465258338E-2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786</v>
      </c>
      <c r="Z29" s="116">
        <v>734</v>
      </c>
      <c r="AB29" s="121">
        <f t="shared" si="2"/>
        <v>6.2271994570289299E-2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733</v>
      </c>
      <c r="Z30" s="116">
        <v>714</v>
      </c>
      <c r="AB30" s="121">
        <f t="shared" si="2"/>
        <v>6.0575209977093411E-2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1034</v>
      </c>
      <c r="Z31" s="116">
        <v>1069</v>
      </c>
      <c r="AB31" s="121">
        <f t="shared" si="2"/>
        <v>9.0693136506320521E-2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189</v>
      </c>
      <c r="Z32" s="116">
        <v>163</v>
      </c>
      <c r="AB32" s="121">
        <f t="shared" si="2"/>
        <v>1.3828794434546534E-2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389</v>
      </c>
      <c r="Z33" s="116">
        <v>434</v>
      </c>
      <c r="AB33" s="121">
        <f t="shared" si="2"/>
        <v>3.6820225672350895E-2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10769</v>
      </c>
      <c r="Z34" s="124">
        <v>11787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6806</v>
      </c>
      <c r="AB37" s="136">
        <f>Z37/Z40*100</f>
        <v>84.316154608523291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1266</v>
      </c>
      <c r="AB38" s="136">
        <f>Z38/Z40*100</f>
        <v>15.683845391476709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8072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23</v>
      </c>
      <c r="W44" s="116">
        <v>28</v>
      </c>
      <c r="X44" s="116">
        <v>23</v>
      </c>
      <c r="Y44" s="116">
        <v>31</v>
      </c>
      <c r="Z44" s="116">
        <v>28</v>
      </c>
    </row>
    <row r="45" spans="19:32" x14ac:dyDescent="0.25">
      <c r="S45" s="119" t="s">
        <v>38</v>
      </c>
      <c r="T45" s="119"/>
      <c r="U45" s="116"/>
      <c r="V45" s="116">
        <v>186</v>
      </c>
      <c r="W45" s="116">
        <v>230</v>
      </c>
      <c r="X45" s="116">
        <v>217</v>
      </c>
      <c r="Y45" s="116">
        <v>233</v>
      </c>
      <c r="Z45" s="116">
        <v>185</v>
      </c>
    </row>
    <row r="46" spans="19:32" x14ac:dyDescent="0.25">
      <c r="S46" s="119" t="s">
        <v>39</v>
      </c>
      <c r="T46" s="119"/>
      <c r="U46" s="116"/>
      <c r="V46" s="116">
        <v>304</v>
      </c>
      <c r="W46" s="116">
        <v>409</v>
      </c>
      <c r="X46" s="116">
        <v>500</v>
      </c>
      <c r="Y46" s="116">
        <v>485</v>
      </c>
      <c r="Z46" s="116">
        <v>453</v>
      </c>
    </row>
    <row r="47" spans="19:32" x14ac:dyDescent="0.25">
      <c r="S47" s="119" t="s">
        <v>40</v>
      </c>
      <c r="T47" s="119"/>
      <c r="U47" s="116"/>
      <c r="V47" s="116">
        <v>448</v>
      </c>
      <c r="W47" s="116">
        <v>502</v>
      </c>
      <c r="X47" s="116">
        <v>578</v>
      </c>
      <c r="Y47" s="116">
        <v>543</v>
      </c>
      <c r="Z47" s="116">
        <v>603</v>
      </c>
    </row>
    <row r="48" spans="19:32" x14ac:dyDescent="0.25">
      <c r="S48" s="119" t="s">
        <v>41</v>
      </c>
      <c r="T48" s="119"/>
      <c r="U48" s="116"/>
      <c r="V48" s="116">
        <v>590</v>
      </c>
      <c r="W48" s="116">
        <v>586</v>
      </c>
      <c r="X48" s="116">
        <v>673</v>
      </c>
      <c r="Y48" s="116">
        <v>626</v>
      </c>
      <c r="Z48" s="116">
        <v>632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586</v>
      </c>
      <c r="W49" s="116">
        <v>639</v>
      </c>
      <c r="X49" s="116">
        <v>640</v>
      </c>
      <c r="Y49" s="116">
        <v>626</v>
      </c>
      <c r="Z49" s="116">
        <v>688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Maranoa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485</v>
      </c>
      <c r="W50" s="116">
        <v>428</v>
      </c>
      <c r="X50" s="116">
        <v>539</v>
      </c>
      <c r="Y50" s="116">
        <v>526</v>
      </c>
      <c r="Z50" s="116">
        <v>582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433</v>
      </c>
      <c r="W51" s="116">
        <v>463</v>
      </c>
      <c r="X51" s="116">
        <v>480</v>
      </c>
      <c r="Y51" s="116">
        <v>437</v>
      </c>
      <c r="Z51" s="116">
        <v>435</v>
      </c>
    </row>
    <row r="52" spans="1:26" ht="15" customHeight="1" x14ac:dyDescent="0.25">
      <c r="S52" s="119" t="s">
        <v>45</v>
      </c>
      <c r="T52" s="119"/>
      <c r="U52" s="116"/>
      <c r="V52" s="116">
        <v>492</v>
      </c>
      <c r="W52" s="116">
        <v>469</v>
      </c>
      <c r="X52" s="116">
        <v>578</v>
      </c>
      <c r="Y52" s="116">
        <v>475</v>
      </c>
      <c r="Z52" s="116">
        <v>535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474</v>
      </c>
      <c r="W53" s="116">
        <v>475</v>
      </c>
      <c r="X53" s="116">
        <v>538</v>
      </c>
      <c r="Y53" s="116">
        <v>445</v>
      </c>
      <c r="Z53" s="116">
        <v>493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328</v>
      </c>
      <c r="W54" s="116">
        <v>395</v>
      </c>
      <c r="X54" s="116">
        <v>500</v>
      </c>
      <c r="Y54" s="116">
        <v>489</v>
      </c>
      <c r="Z54" s="116">
        <v>534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279</v>
      </c>
      <c r="W55" s="116">
        <v>323</v>
      </c>
      <c r="X55" s="116">
        <v>386</v>
      </c>
      <c r="Y55" s="116">
        <v>357</v>
      </c>
      <c r="Z55" s="116">
        <v>428</v>
      </c>
    </row>
    <row r="56" spans="1:26" ht="15" customHeight="1" x14ac:dyDescent="0.25">
      <c r="S56" s="119" t="s">
        <v>49</v>
      </c>
      <c r="T56" s="119"/>
      <c r="U56" s="116"/>
      <c r="V56" s="116">
        <v>127</v>
      </c>
      <c r="W56" s="116">
        <v>149</v>
      </c>
      <c r="X56" s="116">
        <v>203</v>
      </c>
      <c r="Y56" s="116">
        <v>167</v>
      </c>
      <c r="Z56" s="116">
        <v>233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63</v>
      </c>
      <c r="W57" s="116">
        <v>88</v>
      </c>
      <c r="X57" s="116">
        <v>134</v>
      </c>
      <c r="Y57" s="116">
        <v>98</v>
      </c>
      <c r="Z57" s="116">
        <v>133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35</v>
      </c>
      <c r="W58" s="116">
        <v>41</v>
      </c>
      <c r="X58" s="116">
        <v>92</v>
      </c>
      <c r="Y58" s="116">
        <v>70</v>
      </c>
      <c r="Z58" s="116">
        <v>98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18</v>
      </c>
      <c r="W59" s="116">
        <v>19</v>
      </c>
      <c r="X59" s="116">
        <v>37</v>
      </c>
      <c r="Y59" s="116">
        <v>23</v>
      </c>
      <c r="Z59" s="116">
        <v>37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7</v>
      </c>
      <c r="W60" s="116">
        <v>14</v>
      </c>
      <c r="X60" s="116">
        <v>25</v>
      </c>
      <c r="Y60" s="116">
        <v>22</v>
      </c>
      <c r="Z60" s="116">
        <v>27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4886</v>
      </c>
      <c r="W61" s="116">
        <v>5258</v>
      </c>
      <c r="X61" s="116">
        <v>6156</v>
      </c>
      <c r="Y61" s="116">
        <v>5648</v>
      </c>
      <c r="Z61" s="116">
        <v>6132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18</v>
      </c>
      <c r="W63" s="116">
        <v>26</v>
      </c>
      <c r="X63" s="116">
        <v>24</v>
      </c>
      <c r="Y63" s="116">
        <v>18</v>
      </c>
      <c r="Z63" s="116">
        <v>24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130</v>
      </c>
      <c r="W64" s="116">
        <v>156</v>
      </c>
      <c r="X64" s="116">
        <v>179</v>
      </c>
      <c r="Y64" s="116">
        <v>221</v>
      </c>
      <c r="Z64" s="116">
        <v>217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Maranoa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281</v>
      </c>
      <c r="W65" s="116">
        <v>332</v>
      </c>
      <c r="X65" s="116">
        <v>430</v>
      </c>
      <c r="Y65" s="116">
        <v>341</v>
      </c>
      <c r="Z65" s="116">
        <v>345</v>
      </c>
    </row>
    <row r="66" spans="1:26" x14ac:dyDescent="0.25">
      <c r="S66" s="119" t="s">
        <v>40</v>
      </c>
      <c r="T66" s="119"/>
      <c r="U66" s="116"/>
      <c r="V66" s="116">
        <v>446</v>
      </c>
      <c r="W66" s="116">
        <v>471</v>
      </c>
      <c r="X66" s="116">
        <v>498</v>
      </c>
      <c r="Y66" s="116">
        <v>450</v>
      </c>
      <c r="Z66" s="116">
        <v>531</v>
      </c>
    </row>
    <row r="67" spans="1:26" x14ac:dyDescent="0.25">
      <c r="S67" s="119" t="s">
        <v>41</v>
      </c>
      <c r="T67" s="119"/>
      <c r="U67" s="116"/>
      <c r="V67" s="116">
        <v>537</v>
      </c>
      <c r="W67" s="116">
        <v>536</v>
      </c>
      <c r="X67" s="116">
        <v>619</v>
      </c>
      <c r="Y67" s="116">
        <v>577</v>
      </c>
      <c r="Z67" s="116">
        <v>618</v>
      </c>
    </row>
    <row r="68" spans="1:26" x14ac:dyDescent="0.25">
      <c r="S68" s="119" t="s">
        <v>42</v>
      </c>
      <c r="T68" s="119"/>
      <c r="U68" s="116"/>
      <c r="V68" s="116">
        <v>512</v>
      </c>
      <c r="W68" s="116">
        <v>568</v>
      </c>
      <c r="X68" s="116">
        <v>601</v>
      </c>
      <c r="Y68" s="116">
        <v>512</v>
      </c>
      <c r="Z68" s="116">
        <v>546</v>
      </c>
    </row>
    <row r="69" spans="1:26" x14ac:dyDescent="0.25">
      <c r="S69" s="119" t="s">
        <v>43</v>
      </c>
      <c r="T69" s="119"/>
      <c r="U69" s="116"/>
      <c r="V69" s="116">
        <v>410</v>
      </c>
      <c r="W69" s="116">
        <v>435</v>
      </c>
      <c r="X69" s="116">
        <v>502</v>
      </c>
      <c r="Y69" s="116">
        <v>550</v>
      </c>
      <c r="Z69" s="116">
        <v>588</v>
      </c>
    </row>
    <row r="70" spans="1:26" x14ac:dyDescent="0.25">
      <c r="S70" s="119" t="s">
        <v>44</v>
      </c>
      <c r="T70" s="119"/>
      <c r="U70" s="116"/>
      <c r="V70" s="116">
        <v>434</v>
      </c>
      <c r="W70" s="116">
        <v>433</v>
      </c>
      <c r="X70" s="116">
        <v>502</v>
      </c>
      <c r="Y70" s="116">
        <v>484</v>
      </c>
      <c r="Z70" s="116">
        <v>499</v>
      </c>
    </row>
    <row r="71" spans="1:26" x14ac:dyDescent="0.25">
      <c r="S71" s="119" t="s">
        <v>45</v>
      </c>
      <c r="T71" s="119"/>
      <c r="U71" s="116"/>
      <c r="V71" s="116">
        <v>421</v>
      </c>
      <c r="W71" s="116">
        <v>438</v>
      </c>
      <c r="X71" s="116">
        <v>534</v>
      </c>
      <c r="Y71" s="116">
        <v>485</v>
      </c>
      <c r="Z71" s="116">
        <v>543</v>
      </c>
    </row>
    <row r="72" spans="1:26" x14ac:dyDescent="0.25">
      <c r="S72" s="119" t="s">
        <v>46</v>
      </c>
      <c r="T72" s="119"/>
      <c r="U72" s="116"/>
      <c r="V72" s="116">
        <v>422</v>
      </c>
      <c r="W72" s="116">
        <v>424</v>
      </c>
      <c r="X72" s="116">
        <v>469</v>
      </c>
      <c r="Y72" s="116">
        <v>460</v>
      </c>
      <c r="Z72" s="116">
        <v>523</v>
      </c>
    </row>
    <row r="73" spans="1:26" x14ac:dyDescent="0.25">
      <c r="S73" s="119" t="s">
        <v>47</v>
      </c>
      <c r="T73" s="119"/>
      <c r="U73" s="116"/>
      <c r="V73" s="116">
        <v>315</v>
      </c>
      <c r="W73" s="116">
        <v>386</v>
      </c>
      <c r="X73" s="116">
        <v>503</v>
      </c>
      <c r="Y73" s="116">
        <v>437</v>
      </c>
      <c r="Z73" s="116">
        <v>488</v>
      </c>
    </row>
    <row r="74" spans="1:26" x14ac:dyDescent="0.25">
      <c r="S74" s="119" t="s">
        <v>48</v>
      </c>
      <c r="T74" s="119"/>
      <c r="U74" s="116"/>
      <c r="V74" s="116">
        <v>208</v>
      </c>
      <c r="W74" s="116">
        <v>234</v>
      </c>
      <c r="X74" s="116">
        <v>292</v>
      </c>
      <c r="Y74" s="116">
        <v>304</v>
      </c>
      <c r="Z74" s="116">
        <v>328</v>
      </c>
    </row>
    <row r="75" spans="1:26" x14ac:dyDescent="0.25">
      <c r="S75" s="119" t="s">
        <v>49</v>
      </c>
      <c r="T75" s="119"/>
      <c r="U75" s="116"/>
      <c r="V75" s="116">
        <v>96</v>
      </c>
      <c r="W75" s="116">
        <v>131</v>
      </c>
      <c r="X75" s="116">
        <v>174</v>
      </c>
      <c r="Y75" s="116">
        <v>133</v>
      </c>
      <c r="Z75" s="116">
        <v>179</v>
      </c>
    </row>
    <row r="76" spans="1:26" x14ac:dyDescent="0.25">
      <c r="S76" s="119" t="s">
        <v>50</v>
      </c>
      <c r="T76" s="119"/>
      <c r="U76" s="116"/>
      <c r="V76" s="116">
        <v>56</v>
      </c>
      <c r="W76" s="116">
        <v>68</v>
      </c>
      <c r="X76" s="116">
        <v>104</v>
      </c>
      <c r="Y76" s="116">
        <v>68</v>
      </c>
      <c r="Z76" s="116">
        <v>93</v>
      </c>
    </row>
    <row r="77" spans="1:26" x14ac:dyDescent="0.25">
      <c r="S77" s="119" t="s">
        <v>51</v>
      </c>
      <c r="T77" s="119"/>
      <c r="U77" s="116"/>
      <c r="V77" s="116">
        <v>33</v>
      </c>
      <c r="W77" s="116">
        <v>31</v>
      </c>
      <c r="X77" s="116">
        <v>55</v>
      </c>
      <c r="Y77" s="116">
        <v>48</v>
      </c>
      <c r="Z77" s="116">
        <v>67</v>
      </c>
    </row>
    <row r="78" spans="1:26" x14ac:dyDescent="0.25">
      <c r="S78" s="119" t="s">
        <v>52</v>
      </c>
      <c r="T78" s="119"/>
      <c r="U78" s="116"/>
      <c r="V78" s="116">
        <v>13</v>
      </c>
      <c r="W78" s="116">
        <v>13</v>
      </c>
      <c r="X78" s="116">
        <v>31</v>
      </c>
      <c r="Y78" s="116">
        <v>19</v>
      </c>
      <c r="Z78" s="116">
        <v>34</v>
      </c>
    </row>
    <row r="79" spans="1:26" x14ac:dyDescent="0.25">
      <c r="S79" s="119" t="s">
        <v>53</v>
      </c>
      <c r="T79" s="119"/>
      <c r="U79" s="116"/>
      <c r="V79" s="116">
        <v>11</v>
      </c>
      <c r="W79" s="116">
        <v>14</v>
      </c>
      <c r="X79" s="116">
        <v>28</v>
      </c>
      <c r="Y79" s="116">
        <v>19</v>
      </c>
      <c r="Z79" s="116">
        <v>32</v>
      </c>
    </row>
    <row r="80" spans="1:26" x14ac:dyDescent="0.25">
      <c r="S80" s="122" t="s">
        <v>54</v>
      </c>
      <c r="T80" s="122"/>
      <c r="U80" s="116"/>
      <c r="V80" s="116">
        <v>4343</v>
      </c>
      <c r="W80" s="116">
        <v>4696</v>
      </c>
      <c r="X80" s="116">
        <v>5549</v>
      </c>
      <c r="Y80" s="116">
        <v>5126</v>
      </c>
      <c r="Z80" s="116">
        <v>5654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6" t="str">
        <f>S1</f>
        <v>Maranoa</v>
      </c>
      <c r="D83" s="146"/>
      <c r="E83" s="146"/>
      <c r="F83" s="146"/>
      <c r="G83" s="146"/>
      <c r="H83" s="49"/>
      <c r="I83" s="49"/>
      <c r="J83" s="147" t="str">
        <f>'State data for spotlight'!A1</f>
        <v>Queensland</v>
      </c>
      <c r="K83" s="147"/>
      <c r="L83" s="147"/>
      <c r="M83" s="147"/>
      <c r="N83" s="147"/>
      <c r="O83" s="147"/>
      <c r="S83" s="119" t="s">
        <v>57</v>
      </c>
      <c r="T83" s="119"/>
      <c r="U83" s="116"/>
      <c r="V83" s="116">
        <v>299</v>
      </c>
      <c r="W83" s="116">
        <v>304</v>
      </c>
      <c r="X83" s="116">
        <v>354</v>
      </c>
      <c r="Y83" s="116">
        <v>336</v>
      </c>
      <c r="Z83" s="116">
        <v>388</v>
      </c>
      <c r="AD83" s="121"/>
    </row>
    <row r="84" spans="1:30" ht="15" customHeight="1" x14ac:dyDescent="0.25">
      <c r="A84" s="48"/>
      <c r="B84" s="48"/>
      <c r="C84" s="50"/>
      <c r="D84" s="141" t="s">
        <v>0</v>
      </c>
      <c r="E84" s="141"/>
      <c r="F84" s="141" t="s">
        <v>202</v>
      </c>
      <c r="G84" s="141"/>
      <c r="H84" s="50"/>
      <c r="I84" s="50"/>
      <c r="J84" s="50"/>
      <c r="K84" s="50"/>
      <c r="L84" s="141" t="s">
        <v>0</v>
      </c>
      <c r="M84" s="141"/>
      <c r="N84" s="141" t="s">
        <v>202</v>
      </c>
      <c r="O84" s="141"/>
      <c r="S84" s="119" t="s">
        <v>58</v>
      </c>
      <c r="T84" s="119"/>
      <c r="U84" s="116"/>
      <c r="V84" s="116">
        <v>197</v>
      </c>
      <c r="W84" s="116">
        <v>205</v>
      </c>
      <c r="X84" s="116">
        <v>236</v>
      </c>
      <c r="Y84" s="116">
        <v>234</v>
      </c>
      <c r="Z84" s="116">
        <v>245</v>
      </c>
    </row>
    <row r="85" spans="1:30" ht="15" customHeight="1" x14ac:dyDescent="0.25">
      <c r="A85" s="48"/>
      <c r="B85" s="48"/>
      <c r="C85" s="62" t="s">
        <v>1</v>
      </c>
      <c r="D85" s="141" t="s">
        <v>2</v>
      </c>
      <c r="E85" s="141"/>
      <c r="F85" s="141" t="str">
        <f>"since "&amp;$V$2</f>
        <v>since 2015-16</v>
      </c>
      <c r="G85" s="141"/>
      <c r="H85" s="50"/>
      <c r="I85" s="50"/>
      <c r="J85" s="50"/>
      <c r="K85" s="62" t="s">
        <v>1</v>
      </c>
      <c r="L85" s="141" t="s">
        <v>2</v>
      </c>
      <c r="M85" s="141"/>
      <c r="N85" s="141" t="str">
        <f>"since "&amp;$V$2</f>
        <v>since 2015-16</v>
      </c>
      <c r="O85" s="141"/>
      <c r="S85" s="119" t="s">
        <v>197</v>
      </c>
      <c r="T85" s="119"/>
      <c r="U85" s="116"/>
      <c r="V85" s="116">
        <v>581</v>
      </c>
      <c r="W85" s="116">
        <v>607</v>
      </c>
      <c r="X85" s="116">
        <v>667</v>
      </c>
      <c r="Y85" s="116">
        <v>678</v>
      </c>
      <c r="Z85" s="116">
        <v>687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11,788</v>
      </c>
      <c r="D86" s="100">
        <f t="shared" ref="D86:D91" si="4">AD4</f>
        <v>9.4420202395320674E-2</v>
      </c>
      <c r="E86" s="101">
        <f t="shared" ref="E86:E91" si="5">AD4</f>
        <v>9.4420202395320674E-2</v>
      </c>
      <c r="F86" s="100">
        <f t="shared" ref="F86:F91" si="6">AF4</f>
        <v>0.27769347496206365</v>
      </c>
      <c r="G86" s="101">
        <f t="shared" ref="G86:G91" si="7">AF4</f>
        <v>0.27769347496206365</v>
      </c>
      <c r="H86" s="61"/>
      <c r="I86" s="61"/>
      <c r="J86" s="142" t="str">
        <f>'State data for spotlight'!J4</f>
        <v>4,043,913</v>
      </c>
      <c r="K86" s="142"/>
      <c r="L86" s="100">
        <f>'State data for spotlight'!L4</f>
        <v>-5.435055282670076E-3</v>
      </c>
      <c r="M86" s="101">
        <f>'State data for spotlight'!L4</f>
        <v>-5.435055282670076E-3</v>
      </c>
      <c r="N86" s="100">
        <f>'State data for spotlight'!N4</f>
        <v>7.968076645100175E-2</v>
      </c>
      <c r="O86" s="101">
        <f>'State data for spotlight'!N4</f>
        <v>7.968076645100175E-2</v>
      </c>
      <c r="S86" s="119" t="s">
        <v>198</v>
      </c>
      <c r="T86" s="119"/>
      <c r="U86" s="116"/>
      <c r="V86" s="116">
        <v>125</v>
      </c>
      <c r="W86" s="116">
        <v>132</v>
      </c>
      <c r="X86" s="116">
        <v>143</v>
      </c>
      <c r="Y86" s="116">
        <v>143</v>
      </c>
      <c r="Z86" s="116">
        <v>143</v>
      </c>
    </row>
    <row r="87" spans="1:30" ht="15" customHeight="1" x14ac:dyDescent="0.25">
      <c r="A87" s="102" t="s">
        <v>4</v>
      </c>
      <c r="B87" s="51"/>
      <c r="C87" s="61" t="str">
        <f t="shared" si="3"/>
        <v>6,129</v>
      </c>
      <c r="D87" s="100">
        <f t="shared" si="4"/>
        <v>8.5355055781831002E-2</v>
      </c>
      <c r="E87" s="101">
        <f t="shared" si="5"/>
        <v>8.5355055781831002E-2</v>
      </c>
      <c r="F87" s="100">
        <f t="shared" si="6"/>
        <v>0.25542810323637855</v>
      </c>
      <c r="G87" s="101">
        <f t="shared" si="7"/>
        <v>0.25542810323637855</v>
      </c>
      <c r="H87" s="61"/>
      <c r="I87" s="61"/>
      <c r="J87" s="142" t="str">
        <f>'State data for spotlight'!J5</f>
        <v>2,078,086</v>
      </c>
      <c r="K87" s="142"/>
      <c r="L87" s="100">
        <f>'State data for spotlight'!L5</f>
        <v>-9.7722570444783718E-3</v>
      </c>
      <c r="M87" s="101">
        <f>'State data for spotlight'!L5</f>
        <v>-9.7722570444783718E-3</v>
      </c>
      <c r="N87" s="100">
        <f>'State data for spotlight'!N5</f>
        <v>6.0267974446456485E-2</v>
      </c>
      <c r="O87" s="101">
        <f>'State data for spotlight'!N5</f>
        <v>6.0267974446456485E-2</v>
      </c>
      <c r="S87" s="119" t="s">
        <v>199</v>
      </c>
      <c r="T87" s="119"/>
      <c r="U87" s="116"/>
      <c r="V87" s="116">
        <v>95</v>
      </c>
      <c r="W87" s="116">
        <v>103</v>
      </c>
      <c r="X87" s="116">
        <v>96</v>
      </c>
      <c r="Y87" s="116">
        <v>95</v>
      </c>
      <c r="Z87" s="116">
        <v>97</v>
      </c>
    </row>
    <row r="88" spans="1:30" ht="15" customHeight="1" x14ac:dyDescent="0.25">
      <c r="A88" s="102" t="s">
        <v>5</v>
      </c>
      <c r="B88" s="51"/>
      <c r="C88" s="61" t="str">
        <f t="shared" si="3"/>
        <v>5,650</v>
      </c>
      <c r="D88" s="100">
        <f t="shared" si="4"/>
        <v>0.10265417642466823</v>
      </c>
      <c r="E88" s="101">
        <f t="shared" si="5"/>
        <v>0.10265417642466823</v>
      </c>
      <c r="F88" s="100">
        <f t="shared" si="6"/>
        <v>0.30064456721915289</v>
      </c>
      <c r="G88" s="101">
        <f t="shared" si="7"/>
        <v>0.30064456721915289</v>
      </c>
      <c r="H88" s="61"/>
      <c r="I88" s="61"/>
      <c r="J88" s="142" t="str">
        <f>'State data for spotlight'!J6</f>
        <v>1,965,825</v>
      </c>
      <c r="K88" s="142"/>
      <c r="L88" s="100">
        <f>'State data for spotlight'!L6</f>
        <v>-8.0765919120229235E-4</v>
      </c>
      <c r="M88" s="101">
        <f>'State data for spotlight'!L6</f>
        <v>-8.0765919120229235E-4</v>
      </c>
      <c r="N88" s="100">
        <f>'State data for spotlight'!N6</f>
        <v>0.10099473592536312</v>
      </c>
      <c r="O88" s="101">
        <f>'State data for spotlight'!N6</f>
        <v>0.10099473592536312</v>
      </c>
      <c r="S88" s="119" t="s">
        <v>200</v>
      </c>
      <c r="T88" s="119"/>
      <c r="U88" s="116"/>
      <c r="V88" s="116">
        <v>139</v>
      </c>
      <c r="W88" s="116">
        <v>132</v>
      </c>
      <c r="X88" s="116">
        <v>145</v>
      </c>
      <c r="Y88" s="116">
        <v>139</v>
      </c>
      <c r="Z88" s="116">
        <v>141</v>
      </c>
    </row>
    <row r="89" spans="1:30" ht="15" customHeight="1" x14ac:dyDescent="0.25">
      <c r="A89" s="51" t="s">
        <v>6</v>
      </c>
      <c r="B89" s="51"/>
      <c r="C89" s="61" t="str">
        <f t="shared" si="3"/>
        <v>8,070</v>
      </c>
      <c r="D89" s="100">
        <f t="shared" si="4"/>
        <v>0.11680044284528091</v>
      </c>
      <c r="E89" s="101">
        <f t="shared" si="5"/>
        <v>0.11680044284528091</v>
      </c>
      <c r="F89" s="100">
        <f t="shared" si="6"/>
        <v>0.26767200754005649</v>
      </c>
      <c r="G89" s="101">
        <f t="shared" si="7"/>
        <v>0.26767200754005649</v>
      </c>
      <c r="H89" s="61"/>
      <c r="I89" s="61"/>
      <c r="J89" s="142" t="str">
        <f>'State data for spotlight'!J7</f>
        <v>2,876,116</v>
      </c>
      <c r="K89" s="142"/>
      <c r="L89" s="100">
        <f>'State data for spotlight'!L7</f>
        <v>1.3469152455414024E-2</v>
      </c>
      <c r="M89" s="101">
        <f>'State data for spotlight'!L7</f>
        <v>1.3469152455414024E-2</v>
      </c>
      <c r="N89" s="100">
        <f>'State data for spotlight'!N7</f>
        <v>8.3508134271230716E-2</v>
      </c>
      <c r="O89" s="101">
        <f>'State data for spotlight'!N7</f>
        <v>8.3508134271230716E-2</v>
      </c>
      <c r="S89" s="119" t="s">
        <v>201</v>
      </c>
      <c r="T89" s="119"/>
      <c r="U89" s="116"/>
      <c r="V89" s="116">
        <v>442</v>
      </c>
      <c r="W89" s="116">
        <v>430</v>
      </c>
      <c r="X89" s="116">
        <v>489</v>
      </c>
      <c r="Y89" s="116">
        <v>474</v>
      </c>
      <c r="Z89" s="116">
        <v>482</v>
      </c>
    </row>
    <row r="90" spans="1:30" ht="15" customHeight="1" x14ac:dyDescent="0.25">
      <c r="A90" s="51" t="s">
        <v>100</v>
      </c>
      <c r="B90" s="51"/>
      <c r="C90" s="61" t="str">
        <f t="shared" si="3"/>
        <v>$45,811</v>
      </c>
      <c r="D90" s="100">
        <f t="shared" si="4"/>
        <v>1.749816760322509E-2</v>
      </c>
      <c r="E90" s="101">
        <f t="shared" si="5"/>
        <v>1.749816760322509E-2</v>
      </c>
      <c r="F90" s="100">
        <f t="shared" si="6"/>
        <v>8.721330928422244E-2</v>
      </c>
      <c r="G90" s="101">
        <f t="shared" si="7"/>
        <v>8.721330928422244E-2</v>
      </c>
      <c r="H90" s="61"/>
      <c r="I90" s="61"/>
      <c r="J90" s="61"/>
      <c r="K90" s="61" t="str">
        <f>'State data for spotlight'!J8</f>
        <v>$45,226</v>
      </c>
      <c r="L90" s="100">
        <f>'State data for spotlight'!L8</f>
        <v>1.6409018426646327E-3</v>
      </c>
      <c r="M90" s="101">
        <f>'State data for spotlight'!L8</f>
        <v>1.6409018426646327E-3</v>
      </c>
      <c r="N90" s="100">
        <f>'State data for spotlight'!N8</f>
        <v>6.7653739613496189E-2</v>
      </c>
      <c r="O90" s="101">
        <f>'State data for spotlight'!N8</f>
        <v>6.7653739613496189E-2</v>
      </c>
      <c r="S90" s="119" t="s">
        <v>59</v>
      </c>
      <c r="T90" s="119"/>
      <c r="U90" s="116"/>
      <c r="V90" s="116">
        <v>558</v>
      </c>
      <c r="W90" s="116">
        <v>596</v>
      </c>
      <c r="X90" s="116">
        <v>688</v>
      </c>
      <c r="Y90" s="116">
        <v>675</v>
      </c>
      <c r="Z90" s="116">
        <v>734</v>
      </c>
    </row>
    <row r="91" spans="1:30" ht="15" customHeight="1" x14ac:dyDescent="0.25">
      <c r="A91" s="51" t="s">
        <v>7</v>
      </c>
      <c r="B91" s="51"/>
      <c r="C91" s="61" t="str">
        <f t="shared" si="3"/>
        <v>$378.6 mil</v>
      </c>
      <c r="D91" s="100">
        <f t="shared" si="4"/>
        <v>4.8475459025546286E-2</v>
      </c>
      <c r="E91" s="101">
        <f t="shared" si="5"/>
        <v>4.8475459025546286E-2</v>
      </c>
      <c r="F91" s="100">
        <f t="shared" si="6"/>
        <v>0.1691214718450933</v>
      </c>
      <c r="G91" s="101">
        <f t="shared" si="7"/>
        <v>0.1691214718450933</v>
      </c>
      <c r="H91" s="61"/>
      <c r="I91" s="61"/>
      <c r="J91" s="61"/>
      <c r="K91" s="61" t="str">
        <f>'State data for spotlight'!J9</f>
        <v>$174.8 bil</v>
      </c>
      <c r="L91" s="100">
        <f>'State data for spotlight'!L9</f>
        <v>4.1540468779463158E-2</v>
      </c>
      <c r="M91" s="101">
        <f>'State data for spotlight'!L9</f>
        <v>4.1540468779463158E-2</v>
      </c>
      <c r="N91" s="100">
        <f>'State data for spotlight'!N9</f>
        <v>0.18082674757676354</v>
      </c>
      <c r="O91" s="101">
        <f>'State data for spotlight'!N9</f>
        <v>0.18082674757676354</v>
      </c>
      <c r="S91" s="122" t="s">
        <v>54</v>
      </c>
      <c r="T91" s="122"/>
      <c r="U91" s="116"/>
      <c r="V91" s="116">
        <v>3376</v>
      </c>
      <c r="W91" s="116">
        <v>3507</v>
      </c>
      <c r="X91" s="116">
        <v>4209</v>
      </c>
      <c r="Y91" s="116">
        <v>3796</v>
      </c>
      <c r="Z91" s="116">
        <v>4251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203</v>
      </c>
      <c r="S93" s="119" t="s">
        <v>57</v>
      </c>
      <c r="T93" s="119"/>
      <c r="U93" s="116"/>
      <c r="V93" s="116">
        <v>210</v>
      </c>
      <c r="W93" s="116">
        <v>210</v>
      </c>
      <c r="X93" s="116">
        <v>257</v>
      </c>
      <c r="Y93" s="116">
        <v>238</v>
      </c>
      <c r="Z93" s="116">
        <v>277</v>
      </c>
    </row>
    <row r="94" spans="1:30" ht="15" customHeight="1" x14ac:dyDescent="0.25">
      <c r="A94" s="60" t="s">
        <v>204</v>
      </c>
      <c r="S94" s="119" t="s">
        <v>58</v>
      </c>
      <c r="T94" s="119"/>
      <c r="U94" s="116"/>
      <c r="V94" s="116">
        <v>457</v>
      </c>
      <c r="W94" s="116">
        <v>507</v>
      </c>
      <c r="X94" s="116">
        <v>570</v>
      </c>
      <c r="Y94" s="116">
        <v>572</v>
      </c>
      <c r="Z94" s="116">
        <v>603</v>
      </c>
    </row>
    <row r="95" spans="1:30" ht="15" customHeight="1" x14ac:dyDescent="0.25">
      <c r="A95" s="138" t="s">
        <v>287</v>
      </c>
      <c r="S95" s="119" t="s">
        <v>197</v>
      </c>
      <c r="T95" s="119"/>
      <c r="U95" s="116"/>
      <c r="V95" s="116">
        <v>77</v>
      </c>
      <c r="W95" s="116">
        <v>86</v>
      </c>
      <c r="X95" s="116">
        <v>99</v>
      </c>
      <c r="Y95" s="116">
        <v>89</v>
      </c>
      <c r="Z95" s="116">
        <v>105</v>
      </c>
    </row>
    <row r="96" spans="1:30" ht="15" customHeight="1" x14ac:dyDescent="0.25">
      <c r="A96" s="19" t="s">
        <v>278</v>
      </c>
      <c r="S96" s="119" t="s">
        <v>198</v>
      </c>
      <c r="T96" s="119"/>
      <c r="U96" s="116"/>
      <c r="V96" s="116">
        <v>334</v>
      </c>
      <c r="W96" s="116">
        <v>368</v>
      </c>
      <c r="X96" s="116">
        <v>437</v>
      </c>
      <c r="Y96" s="116">
        <v>467</v>
      </c>
      <c r="Z96" s="116">
        <v>493</v>
      </c>
    </row>
    <row r="97" spans="1:32" ht="15" customHeight="1" x14ac:dyDescent="0.25">
      <c r="S97" s="119" t="s">
        <v>199</v>
      </c>
      <c r="T97" s="119"/>
      <c r="U97" s="116"/>
      <c r="V97" s="116">
        <v>576</v>
      </c>
      <c r="W97" s="116">
        <v>640</v>
      </c>
      <c r="X97" s="116">
        <v>712</v>
      </c>
      <c r="Y97" s="116">
        <v>670</v>
      </c>
      <c r="Z97" s="116">
        <v>700</v>
      </c>
    </row>
    <row r="98" spans="1:32" ht="15" customHeight="1" x14ac:dyDescent="0.25">
      <c r="S98" s="119" t="s">
        <v>200</v>
      </c>
      <c r="T98" s="119"/>
      <c r="U98" s="116"/>
      <c r="V98" s="116">
        <v>270</v>
      </c>
      <c r="W98" s="116">
        <v>264</v>
      </c>
      <c r="X98" s="116">
        <v>321</v>
      </c>
      <c r="Y98" s="116">
        <v>301</v>
      </c>
      <c r="Z98" s="116">
        <v>329</v>
      </c>
    </row>
    <row r="99" spans="1:32" ht="15" customHeight="1" x14ac:dyDescent="0.25">
      <c r="S99" s="119" t="s">
        <v>201</v>
      </c>
      <c r="T99" s="119"/>
      <c r="U99" s="116"/>
      <c r="V99" s="116">
        <v>30</v>
      </c>
      <c r="W99" s="116">
        <v>31</v>
      </c>
      <c r="X99" s="116">
        <v>33</v>
      </c>
      <c r="Y99" s="116">
        <v>40</v>
      </c>
      <c r="Z99" s="116">
        <v>54</v>
      </c>
    </row>
    <row r="100" spans="1:32" ht="15" customHeight="1" x14ac:dyDescent="0.25">
      <c r="S100" s="119" t="s">
        <v>59</v>
      </c>
      <c r="T100" s="119"/>
      <c r="U100" s="116"/>
      <c r="V100" s="116">
        <v>270</v>
      </c>
      <c r="W100" s="116">
        <v>295</v>
      </c>
      <c r="X100" s="116">
        <v>336</v>
      </c>
      <c r="Y100" s="116">
        <v>326</v>
      </c>
      <c r="Z100" s="116">
        <v>363</v>
      </c>
    </row>
    <row r="101" spans="1:32" x14ac:dyDescent="0.25">
      <c r="A101" s="20"/>
      <c r="S101" s="122" t="s">
        <v>54</v>
      </c>
      <c r="T101" s="122"/>
      <c r="U101" s="116"/>
      <c r="V101" s="116">
        <v>2992</v>
      </c>
      <c r="W101" s="116">
        <v>3133</v>
      </c>
      <c r="X101" s="116">
        <v>3733</v>
      </c>
      <c r="Y101" s="116">
        <v>3426</v>
      </c>
      <c r="Z101" s="116">
        <v>3820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205</v>
      </c>
      <c r="Z103" s="110" t="s">
        <v>282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5810</v>
      </c>
      <c r="W104" s="116">
        <v>6520</v>
      </c>
      <c r="X104" s="116">
        <v>7435</v>
      </c>
      <c r="Y104" s="116">
        <v>6925</v>
      </c>
      <c r="Z104" s="116">
        <v>7731</v>
      </c>
      <c r="AB104" s="113" t="str">
        <f>TEXT(Z104,"###,###")</f>
        <v>7,731</v>
      </c>
      <c r="AD104" s="134">
        <f>Z104/($Z$4)*100</f>
        <v>65.583644384119438</v>
      </c>
      <c r="AF104" s="113"/>
    </row>
    <row r="105" spans="1:32" x14ac:dyDescent="0.25">
      <c r="S105" s="119" t="s">
        <v>18</v>
      </c>
      <c r="T105" s="119"/>
      <c r="U105" s="116"/>
      <c r="V105" s="116">
        <v>1870</v>
      </c>
      <c r="W105" s="116">
        <v>1962</v>
      </c>
      <c r="X105" s="116">
        <v>2103</v>
      </c>
      <c r="Y105" s="116">
        <v>2118</v>
      </c>
      <c r="Z105" s="116">
        <v>2109</v>
      </c>
      <c r="AB105" s="113" t="str">
        <f>TEXT(Z105,"###,###")</f>
        <v>2,109</v>
      </c>
      <c r="AD105" s="134">
        <f>Z105/($Z$4)*100</f>
        <v>17.891075670173056</v>
      </c>
      <c r="AF105" s="113"/>
    </row>
    <row r="106" spans="1:32" x14ac:dyDescent="0.25">
      <c r="S106" s="122" t="s">
        <v>54</v>
      </c>
      <c r="T106" s="122"/>
      <c r="U106" s="124"/>
      <c r="V106" s="124">
        <v>7680</v>
      </c>
      <c r="W106" s="124">
        <v>8482</v>
      </c>
      <c r="X106" s="124">
        <v>9538</v>
      </c>
      <c r="Y106" s="124">
        <v>9043</v>
      </c>
      <c r="Z106" s="124">
        <v>9840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1683</v>
      </c>
      <c r="W108" s="116">
        <v>1808</v>
      </c>
      <c r="X108" s="116">
        <v>2379</v>
      </c>
      <c r="Y108" s="116">
        <v>2006</v>
      </c>
      <c r="Z108" s="116">
        <v>2319</v>
      </c>
      <c r="AB108" s="113" t="str">
        <f>TEXT(Z108,"###,###")</f>
        <v>2,319</v>
      </c>
      <c r="AD108" s="134">
        <f>Z108/($Z$4)*100</f>
        <v>19.672548354258566</v>
      </c>
      <c r="AF108" s="113"/>
    </row>
    <row r="109" spans="1:32" x14ac:dyDescent="0.25">
      <c r="S109" s="119" t="s">
        <v>21</v>
      </c>
      <c r="T109" s="119"/>
      <c r="U109" s="116"/>
      <c r="V109" s="116">
        <v>1239</v>
      </c>
      <c r="W109" s="116">
        <v>1656</v>
      </c>
      <c r="X109" s="116">
        <v>1766</v>
      </c>
      <c r="Y109" s="116">
        <v>1640</v>
      </c>
      <c r="Z109" s="116">
        <v>1726</v>
      </c>
      <c r="AB109" s="113" t="str">
        <f>TEXT(Z109,"###,###")</f>
        <v>1,726</v>
      </c>
      <c r="AD109" s="134">
        <f>Z109/($Z$4)*100</f>
        <v>14.642008822531388</v>
      </c>
      <c r="AF109" s="113"/>
    </row>
    <row r="110" spans="1:32" x14ac:dyDescent="0.25">
      <c r="S110" s="119" t="s">
        <v>22</v>
      </c>
      <c r="T110" s="119"/>
      <c r="U110" s="116"/>
      <c r="V110" s="116">
        <v>1532</v>
      </c>
      <c r="W110" s="116">
        <v>1630</v>
      </c>
      <c r="X110" s="116">
        <v>1839</v>
      </c>
      <c r="Y110" s="116">
        <v>1786</v>
      </c>
      <c r="Z110" s="116">
        <v>2066</v>
      </c>
      <c r="AB110" s="113" t="str">
        <f>TEXT(Z110,"###,###")</f>
        <v>2,066</v>
      </c>
      <c r="AD110" s="134">
        <f>Z110/($Z$4)*100</f>
        <v>17.526297930098405</v>
      </c>
      <c r="AF110" s="113"/>
    </row>
    <row r="111" spans="1:32" x14ac:dyDescent="0.25">
      <c r="S111" s="119" t="s">
        <v>23</v>
      </c>
      <c r="T111" s="119"/>
      <c r="U111" s="116"/>
      <c r="V111" s="116">
        <v>3219</v>
      </c>
      <c r="W111" s="116">
        <v>3388</v>
      </c>
      <c r="X111" s="116">
        <v>3541</v>
      </c>
      <c r="Y111" s="116">
        <v>3604</v>
      </c>
      <c r="Z111" s="116">
        <v>3678</v>
      </c>
      <c r="AB111" s="113" t="str">
        <f>TEXT(Z111,"###,###")</f>
        <v>3,678</v>
      </c>
      <c r="AD111" s="134">
        <f>Z111/($Z$4)*100</f>
        <v>31.201221581269088</v>
      </c>
      <c r="AF111" s="113"/>
    </row>
    <row r="112" spans="1:32" x14ac:dyDescent="0.25">
      <c r="S112" s="122" t="s">
        <v>54</v>
      </c>
      <c r="T112" s="122"/>
      <c r="U112" s="116"/>
      <c r="V112" s="116">
        <v>9231</v>
      </c>
      <c r="W112" s="116">
        <v>9954</v>
      </c>
      <c r="X112" s="116">
        <v>11705</v>
      </c>
      <c r="Y112" s="116">
        <v>10773</v>
      </c>
      <c r="Z112" s="116">
        <v>11786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39.119999999999997</v>
      </c>
      <c r="W118" s="135">
        <v>40.590000000000003</v>
      </c>
      <c r="X118" s="135">
        <v>42.07</v>
      </c>
      <c r="Y118" s="135">
        <v>41.2</v>
      </c>
      <c r="Z118" s="135">
        <v>42.28</v>
      </c>
      <c r="AB118" s="113" t="str">
        <f>TEXT(Z118,"##.0")</f>
        <v>42.3</v>
      </c>
    </row>
    <row r="120" spans="19:32" x14ac:dyDescent="0.25">
      <c r="S120" s="105" t="s">
        <v>102</v>
      </c>
      <c r="T120" s="116"/>
      <c r="U120" s="116"/>
      <c r="V120" s="116">
        <v>4707</v>
      </c>
      <c r="W120" s="116">
        <v>4779</v>
      </c>
      <c r="X120" s="116">
        <v>5277</v>
      </c>
      <c r="Y120" s="116">
        <v>5155</v>
      </c>
      <c r="Z120" s="116">
        <v>5453</v>
      </c>
      <c r="AB120" s="113" t="str">
        <f>TEXT(Z120,"###,###")</f>
        <v>5,453</v>
      </c>
    </row>
    <row r="121" spans="19:32" x14ac:dyDescent="0.25">
      <c r="S121" s="105" t="s">
        <v>103</v>
      </c>
      <c r="T121" s="116"/>
      <c r="U121" s="116"/>
      <c r="V121" s="116">
        <v>849</v>
      </c>
      <c r="W121" s="116">
        <v>930</v>
      </c>
      <c r="X121" s="116">
        <v>1500</v>
      </c>
      <c r="Y121" s="116">
        <v>1019</v>
      </c>
      <c r="Z121" s="116">
        <v>1417</v>
      </c>
      <c r="AB121" s="113" t="str">
        <f>TEXT(Z121,"###,###")</f>
        <v>1,417</v>
      </c>
    </row>
    <row r="122" spans="19:32" x14ac:dyDescent="0.25">
      <c r="S122" s="105" t="s">
        <v>104</v>
      </c>
      <c r="T122" s="116"/>
      <c r="U122" s="116"/>
      <c r="V122" s="116">
        <v>812</v>
      </c>
      <c r="W122" s="116">
        <v>931</v>
      </c>
      <c r="X122" s="116">
        <v>1162</v>
      </c>
      <c r="Y122" s="116">
        <v>1045</v>
      </c>
      <c r="Z122" s="116">
        <v>1200</v>
      </c>
      <c r="AB122" s="113" t="str">
        <f>TEXT(Z122,"###,###")</f>
        <v>1,200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5519</v>
      </c>
      <c r="W124" s="116">
        <v>5710</v>
      </c>
      <c r="X124" s="116">
        <v>6439</v>
      </c>
      <c r="Y124" s="116">
        <v>6200</v>
      </c>
      <c r="Z124" s="116">
        <v>6653</v>
      </c>
      <c r="AB124" s="113" t="str">
        <f>TEXT(Z124,"###,###")</f>
        <v>6,653</v>
      </c>
      <c r="AD124" s="131">
        <f>Z124/$Z$7*100</f>
        <v>82.441140024783138</v>
      </c>
    </row>
    <row r="125" spans="19:32" x14ac:dyDescent="0.25">
      <c r="S125" s="105" t="s">
        <v>106</v>
      </c>
      <c r="T125" s="116"/>
      <c r="U125" s="116"/>
      <c r="V125" s="116">
        <v>1661</v>
      </c>
      <c r="W125" s="116">
        <v>1861</v>
      </c>
      <c r="X125" s="116">
        <v>2662</v>
      </c>
      <c r="Y125" s="116">
        <v>2064</v>
      </c>
      <c r="Z125" s="116">
        <v>2617</v>
      </c>
      <c r="AB125" s="113" t="str">
        <f>TEXT(Z125,"###,###")</f>
        <v>2,617</v>
      </c>
      <c r="AD125" s="131">
        <f>Z125/$Z$7*100</f>
        <v>32.428748451053288</v>
      </c>
    </row>
    <row r="127" spans="19:32" x14ac:dyDescent="0.25">
      <c r="S127" s="105" t="s">
        <v>107</v>
      </c>
      <c r="T127" s="116"/>
      <c r="U127" s="116"/>
      <c r="V127" s="116">
        <v>3376</v>
      </c>
      <c r="W127" s="116">
        <v>3507</v>
      </c>
      <c r="X127" s="116">
        <v>4210</v>
      </c>
      <c r="Y127" s="116">
        <v>3794</v>
      </c>
      <c r="Z127" s="116">
        <v>4247</v>
      </c>
      <c r="AB127" s="113" t="str">
        <f>TEXT(Z127,"###,###")</f>
        <v>4,247</v>
      </c>
      <c r="AD127" s="131">
        <f>Z127/$Z$7*100</f>
        <v>52.627013630731099</v>
      </c>
    </row>
    <row r="128" spans="19:32" x14ac:dyDescent="0.25">
      <c r="S128" s="105" t="s">
        <v>108</v>
      </c>
      <c r="T128" s="116"/>
      <c r="U128" s="116"/>
      <c r="V128" s="116">
        <v>2989</v>
      </c>
      <c r="W128" s="116">
        <v>3133</v>
      </c>
      <c r="X128" s="116">
        <v>3738</v>
      </c>
      <c r="Y128" s="116">
        <v>3427</v>
      </c>
      <c r="Z128" s="116">
        <v>3817</v>
      </c>
      <c r="AB128" s="113" t="str">
        <f>TEXT(Z128,"###,###")</f>
        <v>3,817</v>
      </c>
      <c r="AD128" s="131">
        <f>Z128/$Z$7*100</f>
        <v>47.298636926889714</v>
      </c>
    </row>
    <row r="130" spans="19:20" x14ac:dyDescent="0.25">
      <c r="S130" s="105" t="s">
        <v>283</v>
      </c>
      <c r="T130" s="131">
        <v>67.571251548946719</v>
      </c>
    </row>
    <row r="131" spans="19:20" x14ac:dyDescent="0.25">
      <c r="S131" s="105" t="s">
        <v>284</v>
      </c>
      <c r="T131" s="131">
        <v>17.558859975216855</v>
      </c>
    </row>
    <row r="132" spans="19:20" x14ac:dyDescent="0.25">
      <c r="S132" s="105" t="s">
        <v>285</v>
      </c>
      <c r="T132" s="131">
        <v>14.869888475836431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EBF42673-B13B-4558-86F6-6126C92DB92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06CC931C-E81D-4989-9A53-132AFFE0B45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4CE34D1C-48CD-472B-8C50-68D21FE9151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41711F36-C40A-4312-9E83-24C7E32E75D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CD6F80-57C2-46D9-B852-9BFAC67A9BD7}">
  <sheetPr codeName="Sheet110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158</v>
      </c>
      <c r="T1" s="103"/>
      <c r="U1" s="103"/>
      <c r="V1" s="103"/>
      <c r="W1" s="103"/>
      <c r="X1" s="103"/>
      <c r="Y1" s="104" t="s">
        <v>247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205</v>
      </c>
      <c r="Z2" s="107" t="s">
        <v>282</v>
      </c>
      <c r="AB2" s="143" t="str">
        <f>$Z$2</f>
        <v>2019-20</v>
      </c>
      <c r="AC2" s="143"/>
      <c r="AD2" s="143"/>
      <c r="AE2" s="143"/>
      <c r="AF2" s="143"/>
    </row>
    <row r="3" spans="1:32" ht="15" customHeight="1" x14ac:dyDescent="0.25">
      <c r="A3" s="64" t="s">
        <v>281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158</v>
      </c>
      <c r="Y3" s="109" t="s">
        <v>247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9.46 Mareeba, Queensland,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17354</v>
      </c>
      <c r="W4" s="112">
        <v>18479</v>
      </c>
      <c r="X4" s="112">
        <v>20367</v>
      </c>
      <c r="Y4" s="112">
        <v>20312</v>
      </c>
      <c r="Z4" s="112">
        <v>20943</v>
      </c>
      <c r="AB4" s="113" t="str">
        <f>TEXT(Z4,"###,###")</f>
        <v>20,943</v>
      </c>
      <c r="AD4" s="114">
        <f>Z4/Y4-1</f>
        <v>3.1065380070893989E-2</v>
      </c>
      <c r="AF4" s="114">
        <f>Z4/V4-1</f>
        <v>0.2068111098305867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9510</v>
      </c>
      <c r="W5" s="112">
        <v>10169</v>
      </c>
      <c r="X5" s="112">
        <v>11246</v>
      </c>
      <c r="Y5" s="112">
        <v>11117</v>
      </c>
      <c r="Z5" s="112">
        <v>11425</v>
      </c>
      <c r="AB5" s="113" t="str">
        <f>TEXT(Z5,"###,###")</f>
        <v>11,425</v>
      </c>
      <c r="AD5" s="114">
        <f t="shared" ref="AD5:AD9" si="0">Z5/Y5-1</f>
        <v>2.7705316182423223E-2</v>
      </c>
      <c r="AF5" s="114">
        <f t="shared" ref="AF5:AF9" si="1">Z5/V5-1</f>
        <v>0.20136698212408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7845</v>
      </c>
      <c r="W6" s="112">
        <v>8310</v>
      </c>
      <c r="X6" s="112">
        <v>9120</v>
      </c>
      <c r="Y6" s="112">
        <v>9192</v>
      </c>
      <c r="Z6" s="112">
        <v>9517</v>
      </c>
      <c r="AB6" s="113" t="str">
        <f>TEXT(Z6,"###,###")</f>
        <v>9,517</v>
      </c>
      <c r="AD6" s="114">
        <f t="shared" si="0"/>
        <v>3.5356832027850338E-2</v>
      </c>
      <c r="AF6" s="114">
        <f t="shared" si="1"/>
        <v>0.21312938177182916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11168</v>
      </c>
      <c r="W7" s="112">
        <v>11856</v>
      </c>
      <c r="X7" s="112">
        <v>13071</v>
      </c>
      <c r="Y7" s="112">
        <v>12916</v>
      </c>
      <c r="Z7" s="112">
        <v>13547</v>
      </c>
      <c r="AB7" s="113" t="str">
        <f>TEXT(Z7,"###,###")</f>
        <v>13,547</v>
      </c>
      <c r="AD7" s="114">
        <f t="shared" si="0"/>
        <v>4.8854134406937089E-2</v>
      </c>
      <c r="AF7" s="114">
        <f t="shared" si="1"/>
        <v>0.21301934097421205</v>
      </c>
    </row>
    <row r="8" spans="1:32" ht="17.25" customHeight="1" x14ac:dyDescent="0.25">
      <c r="A8" s="68" t="s">
        <v>13</v>
      </c>
      <c r="B8" s="69"/>
      <c r="C8" s="31"/>
      <c r="D8" s="70" t="str">
        <f>AB4</f>
        <v>20,943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13,547</v>
      </c>
      <c r="P8" s="71"/>
      <c r="S8" s="111" t="s">
        <v>86</v>
      </c>
      <c r="T8" s="112"/>
      <c r="U8" s="112"/>
      <c r="V8" s="112">
        <v>33306</v>
      </c>
      <c r="W8" s="112">
        <v>32906</v>
      </c>
      <c r="X8" s="112">
        <v>35379.17</v>
      </c>
      <c r="Y8" s="112">
        <v>33387.279999999999</v>
      </c>
      <c r="Z8" s="112">
        <v>31937.5</v>
      </c>
      <c r="AB8" s="113" t="str">
        <f>TEXT(Z8,"$###,###")</f>
        <v>$31,938</v>
      </c>
      <c r="AD8" s="114">
        <f t="shared" si="0"/>
        <v>-4.3423124016092274E-2</v>
      </c>
      <c r="AF8" s="114">
        <f t="shared" si="1"/>
        <v>-4.1088692728036946E-2</v>
      </c>
    </row>
    <row r="9" spans="1:32" x14ac:dyDescent="0.25">
      <c r="A9" s="32" t="s">
        <v>15</v>
      </c>
      <c r="B9" s="75"/>
      <c r="C9" s="76"/>
      <c r="D9" s="77">
        <f>AD104</f>
        <v>74.893759251301148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54.07101203218425</v>
      </c>
      <c r="P9" s="78" t="s">
        <v>87</v>
      </c>
      <c r="S9" s="111" t="s">
        <v>7</v>
      </c>
      <c r="T9" s="112"/>
      <c r="U9" s="112"/>
      <c r="V9" s="112">
        <v>472970157</v>
      </c>
      <c r="W9" s="112">
        <v>496761283</v>
      </c>
      <c r="X9" s="112">
        <v>564771928</v>
      </c>
      <c r="Y9" s="112">
        <v>577128908</v>
      </c>
      <c r="Z9" s="112">
        <v>608995266</v>
      </c>
      <c r="AB9" s="113" t="str">
        <f>TEXT(Z9/1000000,"$#,###.0")&amp;" mil"</f>
        <v>$609.0 mil</v>
      </c>
      <c r="AD9" s="114">
        <f t="shared" si="0"/>
        <v>5.5215321149707508E-2</v>
      </c>
      <c r="AF9" s="114">
        <f t="shared" si="1"/>
        <v>0.28759765703357054</v>
      </c>
    </row>
    <row r="10" spans="1:32" x14ac:dyDescent="0.25">
      <c r="A10" s="32" t="s">
        <v>18</v>
      </c>
      <c r="B10" s="75"/>
      <c r="C10" s="76"/>
      <c r="D10" s="77">
        <f>AD105</f>
        <v>14.759108055197439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45.936369675943013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79.759356315051306</v>
      </c>
      <c r="P11" s="78" t="s">
        <v>87</v>
      </c>
      <c r="S11" s="111" t="s">
        <v>30</v>
      </c>
      <c r="T11" s="116"/>
      <c r="U11" s="116"/>
      <c r="V11" s="116">
        <v>14962</v>
      </c>
      <c r="W11" s="116">
        <v>15951</v>
      </c>
      <c r="X11" s="116">
        <v>17624</v>
      </c>
      <c r="Y11" s="116">
        <v>17770</v>
      </c>
      <c r="Z11" s="116">
        <v>18204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11.4047390566177</v>
      </c>
      <c r="P12" s="78" t="s">
        <v>87</v>
      </c>
      <c r="S12" s="111" t="s">
        <v>31</v>
      </c>
      <c r="T12" s="116"/>
      <c r="U12" s="116"/>
      <c r="V12" s="116">
        <v>2391</v>
      </c>
      <c r="W12" s="116">
        <v>2528</v>
      </c>
      <c r="X12" s="116">
        <v>2740</v>
      </c>
      <c r="Y12" s="116">
        <v>2540</v>
      </c>
      <c r="Z12" s="116">
        <v>2738</v>
      </c>
    </row>
    <row r="13" spans="1:32" ht="15" customHeight="1" x14ac:dyDescent="0.25">
      <c r="A13" s="32" t="s">
        <v>20</v>
      </c>
      <c r="B13" s="76"/>
      <c r="C13" s="76"/>
      <c r="D13" s="77">
        <f>AD108</f>
        <v>16.587881392350667</v>
      </c>
      <c r="E13" s="78" t="s">
        <v>87</v>
      </c>
      <c r="F13" s="26"/>
      <c r="G13" s="144" t="s">
        <v>286</v>
      </c>
      <c r="H13" s="145"/>
      <c r="I13" s="145"/>
      <c r="J13" s="145"/>
      <c r="K13" s="145"/>
      <c r="L13" s="145"/>
      <c r="M13" s="85"/>
      <c r="N13" s="76"/>
      <c r="O13" s="77">
        <f>T132</f>
        <v>8.8063777958219536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16.411211383278424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41.9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26.949338681182255</v>
      </c>
      <c r="E15" s="78" t="s">
        <v>87</v>
      </c>
      <c r="F15" s="26"/>
      <c r="G15" s="35" t="s">
        <v>279</v>
      </c>
      <c r="H15" s="76"/>
      <c r="I15" s="76"/>
      <c r="J15" s="76"/>
      <c r="K15" s="86"/>
      <c r="L15" s="76"/>
      <c r="M15" s="76"/>
      <c r="N15" s="76"/>
      <c r="O15" s="77">
        <f>AB38</f>
        <v>21.05690456860285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4658</v>
      </c>
      <c r="Z15" s="116">
        <v>4621</v>
      </c>
      <c r="AB15" s="121">
        <f t="shared" ref="AB15:AB34" si="2">IF(Z15="np",0,Z15/$Z$34)</f>
        <v>0.22060438248913924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29.451367998854032</v>
      </c>
      <c r="E16" s="89" t="s">
        <v>87</v>
      </c>
      <c r="F16" s="26"/>
      <c r="G16" s="90" t="s">
        <v>280</v>
      </c>
      <c r="H16" s="37"/>
      <c r="I16" s="37"/>
      <c r="J16" s="37"/>
      <c r="K16" s="38"/>
      <c r="L16" s="37"/>
      <c r="M16" s="37"/>
      <c r="N16" s="37"/>
      <c r="O16" s="88">
        <f>AB37</f>
        <v>78.943095431397154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351</v>
      </c>
      <c r="Z16" s="116">
        <v>400</v>
      </c>
      <c r="AB16" s="121">
        <f t="shared" si="2"/>
        <v>1.9095813242946486E-2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950</v>
      </c>
      <c r="Z17" s="116">
        <v>990</v>
      </c>
      <c r="AB17" s="121">
        <f t="shared" si="2"/>
        <v>4.7262137776292547E-2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130</v>
      </c>
      <c r="Z18" s="116">
        <v>140</v>
      </c>
      <c r="AB18" s="121">
        <f t="shared" si="2"/>
        <v>6.6835346350312694E-3</v>
      </c>
    </row>
    <row r="19" spans="1:28" x14ac:dyDescent="0.25">
      <c r="A19" s="67" t="str">
        <f>$S$1&amp;" ("&amp;$V$2&amp;" to "&amp;$Z$2&amp;")"</f>
        <v>Mareeba (2015-16 to 2019-20)</v>
      </c>
      <c r="B19" s="67"/>
      <c r="C19" s="67"/>
      <c r="D19" s="67"/>
      <c r="E19" s="67"/>
      <c r="F19" s="67"/>
      <c r="G19" s="67" t="str">
        <f>$S$1&amp;" ("&amp;$V$2&amp;" to "&amp;$Z$2&amp;")"</f>
        <v>Mareeba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1233</v>
      </c>
      <c r="Z19" s="116">
        <v>1197</v>
      </c>
      <c r="AB19" s="121">
        <f t="shared" si="2"/>
        <v>5.714422112951735E-2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509</v>
      </c>
      <c r="Z20" s="116">
        <v>516</v>
      </c>
      <c r="AB20" s="121">
        <f t="shared" si="2"/>
        <v>2.4633599083400966E-2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1347</v>
      </c>
      <c r="Z21" s="116">
        <v>1355</v>
      </c>
      <c r="AB21" s="121">
        <f t="shared" si="2"/>
        <v>6.4687067360481215E-2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1118</v>
      </c>
      <c r="Z22" s="116">
        <v>1172</v>
      </c>
      <c r="AB22" s="121">
        <f t="shared" si="2"/>
        <v>5.59507328018332E-2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647</v>
      </c>
      <c r="Z23" s="116">
        <v>726</v>
      </c>
      <c r="AB23" s="121">
        <f t="shared" si="2"/>
        <v>3.4658901035947869E-2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79</v>
      </c>
      <c r="Z24" s="116">
        <v>63</v>
      </c>
      <c r="AB24" s="121">
        <f t="shared" si="2"/>
        <v>3.007590585764071E-3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326</v>
      </c>
      <c r="Z25" s="116">
        <v>422</v>
      </c>
      <c r="AB25" s="121">
        <f t="shared" si="2"/>
        <v>2.014608297130854E-2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342</v>
      </c>
      <c r="Z26" s="116">
        <v>346</v>
      </c>
      <c r="AB26" s="121">
        <f t="shared" si="2"/>
        <v>1.651787845514871E-2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648</v>
      </c>
      <c r="Z27" s="116">
        <v>664</v>
      </c>
      <c r="AB27" s="121">
        <f t="shared" si="2"/>
        <v>3.1699049983291164E-2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1770</v>
      </c>
      <c r="Z28" s="116">
        <v>1950</v>
      </c>
      <c r="AB28" s="121">
        <f t="shared" si="2"/>
        <v>9.3092089559364113E-2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1040</v>
      </c>
      <c r="Z29" s="116">
        <v>999</v>
      </c>
      <c r="AB29" s="121">
        <f t="shared" si="2"/>
        <v>4.7691793574258845E-2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1272</v>
      </c>
      <c r="Z30" s="116">
        <v>1273</v>
      </c>
      <c r="AB30" s="121">
        <f t="shared" si="2"/>
        <v>6.0772425645677183E-2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1568</v>
      </c>
      <c r="Z31" s="116">
        <v>1671</v>
      </c>
      <c r="AB31" s="121">
        <f t="shared" si="2"/>
        <v>7.9772759822408931E-2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285</v>
      </c>
      <c r="Z32" s="116">
        <v>326</v>
      </c>
      <c r="AB32" s="121">
        <f t="shared" si="2"/>
        <v>1.5563087793001385E-2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778</v>
      </c>
      <c r="Z33" s="116">
        <v>749</v>
      </c>
      <c r="AB33" s="121">
        <f t="shared" si="2"/>
        <v>3.5756910297417288E-2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20309</v>
      </c>
      <c r="Z34" s="124">
        <v>20947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10696</v>
      </c>
      <c r="AB37" s="136">
        <f>Z37/Z40*100</f>
        <v>78.943095431397154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2853</v>
      </c>
      <c r="AB38" s="136">
        <f>Z38/Z40*100</f>
        <v>21.05690456860285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13549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31</v>
      </c>
      <c r="W44" s="116">
        <v>26</v>
      </c>
      <c r="X44" s="116">
        <v>33</v>
      </c>
      <c r="Y44" s="116">
        <v>22</v>
      </c>
      <c r="Z44" s="116">
        <v>36</v>
      </c>
    </row>
    <row r="45" spans="19:32" x14ac:dyDescent="0.25">
      <c r="S45" s="119" t="s">
        <v>38</v>
      </c>
      <c r="T45" s="119"/>
      <c r="U45" s="116"/>
      <c r="V45" s="116">
        <v>263</v>
      </c>
      <c r="W45" s="116">
        <v>235</v>
      </c>
      <c r="X45" s="116">
        <v>259</v>
      </c>
      <c r="Y45" s="116">
        <v>295</v>
      </c>
      <c r="Z45" s="116">
        <v>303</v>
      </c>
    </row>
    <row r="46" spans="19:32" x14ac:dyDescent="0.25">
      <c r="S46" s="119" t="s">
        <v>39</v>
      </c>
      <c r="T46" s="119"/>
      <c r="U46" s="116"/>
      <c r="V46" s="116">
        <v>638</v>
      </c>
      <c r="W46" s="116">
        <v>635</v>
      </c>
      <c r="X46" s="116">
        <v>693</v>
      </c>
      <c r="Y46" s="116">
        <v>717</v>
      </c>
      <c r="Z46" s="116">
        <v>637</v>
      </c>
    </row>
    <row r="47" spans="19:32" x14ac:dyDescent="0.25">
      <c r="S47" s="119" t="s">
        <v>40</v>
      </c>
      <c r="T47" s="119"/>
      <c r="U47" s="116"/>
      <c r="V47" s="116">
        <v>1045</v>
      </c>
      <c r="W47" s="116">
        <v>1098</v>
      </c>
      <c r="X47" s="116">
        <v>1310</v>
      </c>
      <c r="Y47" s="116">
        <v>1341</v>
      </c>
      <c r="Z47" s="116">
        <v>1251</v>
      </c>
    </row>
    <row r="48" spans="19:32" x14ac:dyDescent="0.25">
      <c r="S48" s="119" t="s">
        <v>41</v>
      </c>
      <c r="T48" s="119"/>
      <c r="U48" s="116"/>
      <c r="V48" s="116">
        <v>1395</v>
      </c>
      <c r="W48" s="116">
        <v>1544</v>
      </c>
      <c r="X48" s="116">
        <v>1742</v>
      </c>
      <c r="Y48" s="116">
        <v>1835</v>
      </c>
      <c r="Z48" s="116">
        <v>1912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888</v>
      </c>
      <c r="W49" s="116">
        <v>1037</v>
      </c>
      <c r="X49" s="116">
        <v>1148</v>
      </c>
      <c r="Y49" s="116">
        <v>1154</v>
      </c>
      <c r="Z49" s="116">
        <v>1221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Mareeba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767</v>
      </c>
      <c r="W50" s="116">
        <v>814</v>
      </c>
      <c r="X50" s="116">
        <v>884</v>
      </c>
      <c r="Y50" s="116">
        <v>838</v>
      </c>
      <c r="Z50" s="116">
        <v>880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840</v>
      </c>
      <c r="W51" s="116">
        <v>876</v>
      </c>
      <c r="X51" s="116">
        <v>852</v>
      </c>
      <c r="Y51" s="116">
        <v>879</v>
      </c>
      <c r="Z51" s="116">
        <v>886</v>
      </c>
    </row>
    <row r="52" spans="1:26" ht="15" customHeight="1" x14ac:dyDescent="0.25">
      <c r="S52" s="119" t="s">
        <v>45</v>
      </c>
      <c r="T52" s="119"/>
      <c r="U52" s="116"/>
      <c r="V52" s="116">
        <v>899</v>
      </c>
      <c r="W52" s="116">
        <v>926</v>
      </c>
      <c r="X52" s="116">
        <v>1019</v>
      </c>
      <c r="Y52" s="116">
        <v>993</v>
      </c>
      <c r="Z52" s="116">
        <v>1037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816</v>
      </c>
      <c r="W53" s="116">
        <v>894</v>
      </c>
      <c r="X53" s="116">
        <v>975</v>
      </c>
      <c r="Y53" s="116">
        <v>901</v>
      </c>
      <c r="Z53" s="116">
        <v>919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785</v>
      </c>
      <c r="W54" s="116">
        <v>824</v>
      </c>
      <c r="X54" s="116">
        <v>864</v>
      </c>
      <c r="Y54" s="116">
        <v>836</v>
      </c>
      <c r="Z54" s="116">
        <v>877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599</v>
      </c>
      <c r="W55" s="116">
        <v>664</v>
      </c>
      <c r="X55" s="116">
        <v>699</v>
      </c>
      <c r="Y55" s="116">
        <v>633</v>
      </c>
      <c r="Z55" s="116">
        <v>741</v>
      </c>
    </row>
    <row r="56" spans="1:26" ht="15" customHeight="1" x14ac:dyDescent="0.25">
      <c r="S56" s="119" t="s">
        <v>49</v>
      </c>
      <c r="T56" s="119"/>
      <c r="U56" s="116"/>
      <c r="V56" s="116">
        <v>282</v>
      </c>
      <c r="W56" s="116">
        <v>313</v>
      </c>
      <c r="X56" s="116">
        <v>371</v>
      </c>
      <c r="Y56" s="116">
        <v>378</v>
      </c>
      <c r="Z56" s="116">
        <v>403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145</v>
      </c>
      <c r="W57" s="116">
        <v>139</v>
      </c>
      <c r="X57" s="116">
        <v>169</v>
      </c>
      <c r="Y57" s="116">
        <v>129</v>
      </c>
      <c r="Z57" s="116">
        <v>167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69</v>
      </c>
      <c r="W58" s="116">
        <v>90</v>
      </c>
      <c r="X58" s="116">
        <v>106</v>
      </c>
      <c r="Y58" s="116">
        <v>94</v>
      </c>
      <c r="Z58" s="116">
        <v>102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26</v>
      </c>
      <c r="W59" s="116">
        <v>35</v>
      </c>
      <c r="X59" s="116">
        <v>42</v>
      </c>
      <c r="Y59" s="116">
        <v>43</v>
      </c>
      <c r="Z59" s="116">
        <v>45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12</v>
      </c>
      <c r="W60" s="116">
        <v>19</v>
      </c>
      <c r="X60" s="116">
        <v>27</v>
      </c>
      <c r="Y60" s="116">
        <v>21</v>
      </c>
      <c r="Z60" s="116">
        <v>19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9509</v>
      </c>
      <c r="W61" s="116">
        <v>10169</v>
      </c>
      <c r="X61" s="116">
        <v>11246</v>
      </c>
      <c r="Y61" s="116">
        <v>11119</v>
      </c>
      <c r="Z61" s="116">
        <v>11426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22</v>
      </c>
      <c r="W63" s="116">
        <v>19</v>
      </c>
      <c r="X63" s="116">
        <v>25</v>
      </c>
      <c r="Y63" s="116">
        <v>19</v>
      </c>
      <c r="Z63" s="116">
        <v>27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268</v>
      </c>
      <c r="W64" s="116">
        <v>296</v>
      </c>
      <c r="X64" s="116">
        <v>269</v>
      </c>
      <c r="Y64" s="116">
        <v>270</v>
      </c>
      <c r="Z64" s="116">
        <v>220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Mareeba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514</v>
      </c>
      <c r="W65" s="116">
        <v>540</v>
      </c>
      <c r="X65" s="116">
        <v>641</v>
      </c>
      <c r="Y65" s="116">
        <v>638</v>
      </c>
      <c r="Z65" s="116">
        <v>593</v>
      </c>
    </row>
    <row r="66" spans="1:26" x14ac:dyDescent="0.25">
      <c r="S66" s="119" t="s">
        <v>40</v>
      </c>
      <c r="T66" s="119"/>
      <c r="U66" s="116"/>
      <c r="V66" s="116">
        <v>760</v>
      </c>
      <c r="W66" s="116">
        <v>844</v>
      </c>
      <c r="X66" s="116">
        <v>928</v>
      </c>
      <c r="Y66" s="116">
        <v>921</v>
      </c>
      <c r="Z66" s="116">
        <v>913</v>
      </c>
    </row>
    <row r="67" spans="1:26" x14ac:dyDescent="0.25">
      <c r="S67" s="119" t="s">
        <v>41</v>
      </c>
      <c r="T67" s="119"/>
      <c r="U67" s="116"/>
      <c r="V67" s="116">
        <v>1016</v>
      </c>
      <c r="W67" s="116">
        <v>1079</v>
      </c>
      <c r="X67" s="116">
        <v>1323</v>
      </c>
      <c r="Y67" s="116">
        <v>1459</v>
      </c>
      <c r="Z67" s="116">
        <v>1571</v>
      </c>
    </row>
    <row r="68" spans="1:26" x14ac:dyDescent="0.25">
      <c r="S68" s="119" t="s">
        <v>42</v>
      </c>
      <c r="T68" s="119"/>
      <c r="U68" s="116"/>
      <c r="V68" s="116">
        <v>656</v>
      </c>
      <c r="W68" s="116">
        <v>687</v>
      </c>
      <c r="X68" s="116">
        <v>796</v>
      </c>
      <c r="Y68" s="116">
        <v>851</v>
      </c>
      <c r="Z68" s="116">
        <v>933</v>
      </c>
    </row>
    <row r="69" spans="1:26" x14ac:dyDescent="0.25">
      <c r="S69" s="119" t="s">
        <v>43</v>
      </c>
      <c r="T69" s="119"/>
      <c r="U69" s="116"/>
      <c r="V69" s="116">
        <v>608</v>
      </c>
      <c r="W69" s="116">
        <v>619</v>
      </c>
      <c r="X69" s="116">
        <v>690</v>
      </c>
      <c r="Y69" s="116">
        <v>743</v>
      </c>
      <c r="Z69" s="116">
        <v>688</v>
      </c>
    </row>
    <row r="70" spans="1:26" x14ac:dyDescent="0.25">
      <c r="S70" s="119" t="s">
        <v>44</v>
      </c>
      <c r="T70" s="119"/>
      <c r="U70" s="116"/>
      <c r="V70" s="116">
        <v>754</v>
      </c>
      <c r="W70" s="116">
        <v>787</v>
      </c>
      <c r="X70" s="116">
        <v>769</v>
      </c>
      <c r="Y70" s="116">
        <v>699</v>
      </c>
      <c r="Z70" s="116">
        <v>731</v>
      </c>
    </row>
    <row r="71" spans="1:26" x14ac:dyDescent="0.25">
      <c r="S71" s="119" t="s">
        <v>45</v>
      </c>
      <c r="T71" s="119"/>
      <c r="U71" s="116"/>
      <c r="V71" s="116">
        <v>859</v>
      </c>
      <c r="W71" s="116">
        <v>908</v>
      </c>
      <c r="X71" s="116">
        <v>949</v>
      </c>
      <c r="Y71" s="116">
        <v>915</v>
      </c>
      <c r="Z71" s="116">
        <v>916</v>
      </c>
    </row>
    <row r="72" spans="1:26" x14ac:dyDescent="0.25">
      <c r="S72" s="119" t="s">
        <v>46</v>
      </c>
      <c r="T72" s="119"/>
      <c r="U72" s="116"/>
      <c r="V72" s="116">
        <v>853</v>
      </c>
      <c r="W72" s="116">
        <v>845</v>
      </c>
      <c r="X72" s="116">
        <v>830</v>
      </c>
      <c r="Y72" s="116">
        <v>864</v>
      </c>
      <c r="Z72" s="116">
        <v>928</v>
      </c>
    </row>
    <row r="73" spans="1:26" x14ac:dyDescent="0.25">
      <c r="S73" s="119" t="s">
        <v>47</v>
      </c>
      <c r="T73" s="119"/>
      <c r="U73" s="116"/>
      <c r="V73" s="116">
        <v>668</v>
      </c>
      <c r="W73" s="116">
        <v>726</v>
      </c>
      <c r="X73" s="116">
        <v>789</v>
      </c>
      <c r="Y73" s="116">
        <v>741</v>
      </c>
      <c r="Z73" s="116">
        <v>790</v>
      </c>
    </row>
    <row r="74" spans="1:26" x14ac:dyDescent="0.25">
      <c r="S74" s="119" t="s">
        <v>48</v>
      </c>
      <c r="T74" s="119"/>
      <c r="U74" s="116"/>
      <c r="V74" s="116">
        <v>474</v>
      </c>
      <c r="W74" s="116">
        <v>559</v>
      </c>
      <c r="X74" s="116">
        <v>574</v>
      </c>
      <c r="Y74" s="116">
        <v>547</v>
      </c>
      <c r="Z74" s="116">
        <v>614</v>
      </c>
    </row>
    <row r="75" spans="1:26" x14ac:dyDescent="0.25">
      <c r="S75" s="119" t="s">
        <v>49</v>
      </c>
      <c r="T75" s="119"/>
      <c r="U75" s="116"/>
      <c r="V75" s="116">
        <v>222</v>
      </c>
      <c r="W75" s="116">
        <v>224</v>
      </c>
      <c r="X75" s="116">
        <v>298</v>
      </c>
      <c r="Y75" s="116">
        <v>292</v>
      </c>
      <c r="Z75" s="116">
        <v>339</v>
      </c>
    </row>
    <row r="76" spans="1:26" x14ac:dyDescent="0.25">
      <c r="S76" s="119" t="s">
        <v>50</v>
      </c>
      <c r="T76" s="119"/>
      <c r="U76" s="116"/>
      <c r="V76" s="116">
        <v>111</v>
      </c>
      <c r="W76" s="116">
        <v>101</v>
      </c>
      <c r="X76" s="116">
        <v>131</v>
      </c>
      <c r="Y76" s="116">
        <v>120</v>
      </c>
      <c r="Z76" s="116">
        <v>123</v>
      </c>
    </row>
    <row r="77" spans="1:26" x14ac:dyDescent="0.25">
      <c r="S77" s="119" t="s">
        <v>51</v>
      </c>
      <c r="T77" s="119"/>
      <c r="U77" s="116"/>
      <c r="V77" s="116">
        <v>36</v>
      </c>
      <c r="W77" s="116">
        <v>55</v>
      </c>
      <c r="X77" s="116">
        <v>70</v>
      </c>
      <c r="Y77" s="116">
        <v>74</v>
      </c>
      <c r="Z77" s="116">
        <v>85</v>
      </c>
    </row>
    <row r="78" spans="1:26" x14ac:dyDescent="0.25">
      <c r="S78" s="119" t="s">
        <v>52</v>
      </c>
      <c r="T78" s="119"/>
      <c r="U78" s="116"/>
      <c r="V78" s="116">
        <v>8</v>
      </c>
      <c r="W78" s="116">
        <v>13</v>
      </c>
      <c r="X78" s="116">
        <v>19</v>
      </c>
      <c r="Y78" s="116">
        <v>19</v>
      </c>
      <c r="Z78" s="116">
        <v>24</v>
      </c>
    </row>
    <row r="79" spans="1:26" x14ac:dyDescent="0.25">
      <c r="S79" s="119" t="s">
        <v>53</v>
      </c>
      <c r="T79" s="119"/>
      <c r="U79" s="116"/>
      <c r="V79" s="116">
        <v>7</v>
      </c>
      <c r="W79" s="116">
        <v>10</v>
      </c>
      <c r="X79" s="116">
        <v>19</v>
      </c>
      <c r="Y79" s="116">
        <v>10</v>
      </c>
      <c r="Z79" s="116">
        <v>14</v>
      </c>
    </row>
    <row r="80" spans="1:26" x14ac:dyDescent="0.25">
      <c r="S80" s="122" t="s">
        <v>54</v>
      </c>
      <c r="T80" s="122"/>
      <c r="U80" s="116"/>
      <c r="V80" s="116">
        <v>7846</v>
      </c>
      <c r="W80" s="116">
        <v>8310</v>
      </c>
      <c r="X80" s="116">
        <v>9124</v>
      </c>
      <c r="Y80" s="116">
        <v>9193</v>
      </c>
      <c r="Z80" s="116">
        <v>9517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6" t="str">
        <f>S1</f>
        <v>Mareeba</v>
      </c>
      <c r="D83" s="146"/>
      <c r="E83" s="146"/>
      <c r="F83" s="146"/>
      <c r="G83" s="146"/>
      <c r="H83" s="49"/>
      <c r="I83" s="49"/>
      <c r="J83" s="147" t="str">
        <f>'State data for spotlight'!A1</f>
        <v>Queensland</v>
      </c>
      <c r="K83" s="147"/>
      <c r="L83" s="147"/>
      <c r="M83" s="147"/>
      <c r="N83" s="147"/>
      <c r="O83" s="147"/>
      <c r="S83" s="119" t="s">
        <v>57</v>
      </c>
      <c r="T83" s="119"/>
      <c r="U83" s="116"/>
      <c r="V83" s="116">
        <v>488</v>
      </c>
      <c r="W83" s="116">
        <v>520</v>
      </c>
      <c r="X83" s="116">
        <v>593</v>
      </c>
      <c r="Y83" s="116">
        <v>592</v>
      </c>
      <c r="Z83" s="116">
        <v>650</v>
      </c>
      <c r="AD83" s="121"/>
    </row>
    <row r="84" spans="1:30" ht="15" customHeight="1" x14ac:dyDescent="0.25">
      <c r="A84" s="48"/>
      <c r="B84" s="48"/>
      <c r="C84" s="50"/>
      <c r="D84" s="141" t="s">
        <v>0</v>
      </c>
      <c r="E84" s="141"/>
      <c r="F84" s="141" t="s">
        <v>202</v>
      </c>
      <c r="G84" s="141"/>
      <c r="H84" s="50"/>
      <c r="I84" s="50"/>
      <c r="J84" s="50"/>
      <c r="K84" s="50"/>
      <c r="L84" s="141" t="s">
        <v>0</v>
      </c>
      <c r="M84" s="141"/>
      <c r="N84" s="141" t="s">
        <v>202</v>
      </c>
      <c r="O84" s="141"/>
      <c r="S84" s="119" t="s">
        <v>58</v>
      </c>
      <c r="T84" s="119"/>
      <c r="U84" s="116"/>
      <c r="V84" s="116">
        <v>394</v>
      </c>
      <c r="W84" s="116">
        <v>405</v>
      </c>
      <c r="X84" s="116">
        <v>415</v>
      </c>
      <c r="Y84" s="116">
        <v>427</v>
      </c>
      <c r="Z84" s="116">
        <v>444</v>
      </c>
    </row>
    <row r="85" spans="1:30" ht="15" customHeight="1" x14ac:dyDescent="0.25">
      <c r="A85" s="48"/>
      <c r="B85" s="48"/>
      <c r="C85" s="62" t="s">
        <v>1</v>
      </c>
      <c r="D85" s="141" t="s">
        <v>2</v>
      </c>
      <c r="E85" s="141"/>
      <c r="F85" s="141" t="str">
        <f>"since "&amp;$V$2</f>
        <v>since 2015-16</v>
      </c>
      <c r="G85" s="141"/>
      <c r="H85" s="50"/>
      <c r="I85" s="50"/>
      <c r="J85" s="50"/>
      <c r="K85" s="62" t="s">
        <v>1</v>
      </c>
      <c r="L85" s="141" t="s">
        <v>2</v>
      </c>
      <c r="M85" s="141"/>
      <c r="N85" s="141" t="str">
        <f>"since "&amp;$V$2</f>
        <v>since 2015-16</v>
      </c>
      <c r="O85" s="141"/>
      <c r="S85" s="119" t="s">
        <v>197</v>
      </c>
      <c r="T85" s="119"/>
      <c r="U85" s="116"/>
      <c r="V85" s="116">
        <v>912</v>
      </c>
      <c r="W85" s="116">
        <v>976</v>
      </c>
      <c r="X85" s="116">
        <v>1036</v>
      </c>
      <c r="Y85" s="116">
        <v>1068</v>
      </c>
      <c r="Z85" s="116">
        <v>1085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20,943</v>
      </c>
      <c r="D86" s="100">
        <f t="shared" ref="D86:D91" si="4">AD4</f>
        <v>3.1065380070893989E-2</v>
      </c>
      <c r="E86" s="101">
        <f t="shared" ref="E86:E91" si="5">AD4</f>
        <v>3.1065380070893989E-2</v>
      </c>
      <c r="F86" s="100">
        <f t="shared" ref="F86:F91" si="6">AF4</f>
        <v>0.2068111098305867</v>
      </c>
      <c r="G86" s="101">
        <f t="shared" ref="G86:G91" si="7">AF4</f>
        <v>0.2068111098305867</v>
      </c>
      <c r="H86" s="61"/>
      <c r="I86" s="61"/>
      <c r="J86" s="142" t="str">
        <f>'State data for spotlight'!J4</f>
        <v>4,043,913</v>
      </c>
      <c r="K86" s="142"/>
      <c r="L86" s="100">
        <f>'State data for spotlight'!L4</f>
        <v>-5.435055282670076E-3</v>
      </c>
      <c r="M86" s="101">
        <f>'State data for spotlight'!L4</f>
        <v>-5.435055282670076E-3</v>
      </c>
      <c r="N86" s="100">
        <f>'State data for spotlight'!N4</f>
        <v>7.968076645100175E-2</v>
      </c>
      <c r="O86" s="101">
        <f>'State data for spotlight'!N4</f>
        <v>7.968076645100175E-2</v>
      </c>
      <c r="S86" s="119" t="s">
        <v>198</v>
      </c>
      <c r="T86" s="119"/>
      <c r="U86" s="116"/>
      <c r="V86" s="116">
        <v>309</v>
      </c>
      <c r="W86" s="116">
        <v>352</v>
      </c>
      <c r="X86" s="116">
        <v>364</v>
      </c>
      <c r="Y86" s="116">
        <v>381</v>
      </c>
      <c r="Z86" s="116">
        <v>411</v>
      </c>
    </row>
    <row r="87" spans="1:30" ht="15" customHeight="1" x14ac:dyDescent="0.25">
      <c r="A87" s="102" t="s">
        <v>4</v>
      </c>
      <c r="B87" s="51"/>
      <c r="C87" s="61" t="str">
        <f t="shared" si="3"/>
        <v>11,425</v>
      </c>
      <c r="D87" s="100">
        <f t="shared" si="4"/>
        <v>2.7705316182423223E-2</v>
      </c>
      <c r="E87" s="101">
        <f t="shared" si="5"/>
        <v>2.7705316182423223E-2</v>
      </c>
      <c r="F87" s="100">
        <f t="shared" si="6"/>
        <v>0.20136698212408</v>
      </c>
      <c r="G87" s="101">
        <f t="shared" si="7"/>
        <v>0.20136698212408</v>
      </c>
      <c r="H87" s="61"/>
      <c r="I87" s="61"/>
      <c r="J87" s="142" t="str">
        <f>'State data for spotlight'!J5</f>
        <v>2,078,086</v>
      </c>
      <c r="K87" s="142"/>
      <c r="L87" s="100">
        <f>'State data for spotlight'!L5</f>
        <v>-9.7722570444783718E-3</v>
      </c>
      <c r="M87" s="101">
        <f>'State data for spotlight'!L5</f>
        <v>-9.7722570444783718E-3</v>
      </c>
      <c r="N87" s="100">
        <f>'State data for spotlight'!N5</f>
        <v>6.0267974446456485E-2</v>
      </c>
      <c r="O87" s="101">
        <f>'State data for spotlight'!N5</f>
        <v>6.0267974446456485E-2</v>
      </c>
      <c r="S87" s="119" t="s">
        <v>199</v>
      </c>
      <c r="T87" s="119"/>
      <c r="U87" s="116"/>
      <c r="V87" s="116">
        <v>142</v>
      </c>
      <c r="W87" s="116">
        <v>145</v>
      </c>
      <c r="X87" s="116">
        <v>138</v>
      </c>
      <c r="Y87" s="116">
        <v>139</v>
      </c>
      <c r="Z87" s="116">
        <v>138</v>
      </c>
    </row>
    <row r="88" spans="1:30" ht="15" customHeight="1" x14ac:dyDescent="0.25">
      <c r="A88" s="102" t="s">
        <v>5</v>
      </c>
      <c r="B88" s="51"/>
      <c r="C88" s="61" t="str">
        <f t="shared" si="3"/>
        <v>9,517</v>
      </c>
      <c r="D88" s="100">
        <f t="shared" si="4"/>
        <v>3.5356832027850338E-2</v>
      </c>
      <c r="E88" s="101">
        <f t="shared" si="5"/>
        <v>3.5356832027850338E-2</v>
      </c>
      <c r="F88" s="100">
        <f t="shared" si="6"/>
        <v>0.21312938177182916</v>
      </c>
      <c r="G88" s="101">
        <f t="shared" si="7"/>
        <v>0.21312938177182916</v>
      </c>
      <c r="H88" s="61"/>
      <c r="I88" s="61"/>
      <c r="J88" s="142" t="str">
        <f>'State data for spotlight'!J6</f>
        <v>1,965,825</v>
      </c>
      <c r="K88" s="142"/>
      <c r="L88" s="100">
        <f>'State data for spotlight'!L6</f>
        <v>-8.0765919120229235E-4</v>
      </c>
      <c r="M88" s="101">
        <f>'State data for spotlight'!L6</f>
        <v>-8.0765919120229235E-4</v>
      </c>
      <c r="N88" s="100">
        <f>'State data for spotlight'!N6</f>
        <v>0.10099473592536312</v>
      </c>
      <c r="O88" s="101">
        <f>'State data for spotlight'!N6</f>
        <v>0.10099473592536312</v>
      </c>
      <c r="S88" s="119" t="s">
        <v>200</v>
      </c>
      <c r="T88" s="119"/>
      <c r="U88" s="116"/>
      <c r="V88" s="116">
        <v>159</v>
      </c>
      <c r="W88" s="116">
        <v>163</v>
      </c>
      <c r="X88" s="116">
        <v>182</v>
      </c>
      <c r="Y88" s="116">
        <v>177</v>
      </c>
      <c r="Z88" s="116">
        <v>189</v>
      </c>
    </row>
    <row r="89" spans="1:30" ht="15" customHeight="1" x14ac:dyDescent="0.25">
      <c r="A89" s="51" t="s">
        <v>6</v>
      </c>
      <c r="B89" s="51"/>
      <c r="C89" s="61" t="str">
        <f t="shared" si="3"/>
        <v>13,547</v>
      </c>
      <c r="D89" s="100">
        <f t="shared" si="4"/>
        <v>4.8854134406937089E-2</v>
      </c>
      <c r="E89" s="101">
        <f t="shared" si="5"/>
        <v>4.8854134406937089E-2</v>
      </c>
      <c r="F89" s="100">
        <f t="shared" si="6"/>
        <v>0.21301934097421205</v>
      </c>
      <c r="G89" s="101">
        <f t="shared" si="7"/>
        <v>0.21301934097421205</v>
      </c>
      <c r="H89" s="61"/>
      <c r="I89" s="61"/>
      <c r="J89" s="142" t="str">
        <f>'State data for spotlight'!J7</f>
        <v>2,876,116</v>
      </c>
      <c r="K89" s="142"/>
      <c r="L89" s="100">
        <f>'State data for spotlight'!L7</f>
        <v>1.3469152455414024E-2</v>
      </c>
      <c r="M89" s="101">
        <f>'State data for spotlight'!L7</f>
        <v>1.3469152455414024E-2</v>
      </c>
      <c r="N89" s="100">
        <f>'State data for spotlight'!N7</f>
        <v>8.3508134271230716E-2</v>
      </c>
      <c r="O89" s="101">
        <f>'State data for spotlight'!N7</f>
        <v>8.3508134271230716E-2</v>
      </c>
      <c r="S89" s="119" t="s">
        <v>201</v>
      </c>
      <c r="T89" s="119"/>
      <c r="U89" s="116"/>
      <c r="V89" s="116">
        <v>560</v>
      </c>
      <c r="W89" s="116">
        <v>586</v>
      </c>
      <c r="X89" s="116">
        <v>658</v>
      </c>
      <c r="Y89" s="116">
        <v>671</v>
      </c>
      <c r="Z89" s="116">
        <v>687</v>
      </c>
    </row>
    <row r="90" spans="1:30" ht="15" customHeight="1" x14ac:dyDescent="0.25">
      <c r="A90" s="51" t="s">
        <v>100</v>
      </c>
      <c r="B90" s="51"/>
      <c r="C90" s="61" t="str">
        <f t="shared" si="3"/>
        <v>$31,938</v>
      </c>
      <c r="D90" s="100">
        <f t="shared" si="4"/>
        <v>-4.3423124016092274E-2</v>
      </c>
      <c r="E90" s="101">
        <f t="shared" si="5"/>
        <v>-4.3423124016092274E-2</v>
      </c>
      <c r="F90" s="100">
        <f t="shared" si="6"/>
        <v>-4.1088692728036946E-2</v>
      </c>
      <c r="G90" s="101">
        <f t="shared" si="7"/>
        <v>-4.1088692728036946E-2</v>
      </c>
      <c r="H90" s="61"/>
      <c r="I90" s="61"/>
      <c r="J90" s="61"/>
      <c r="K90" s="61" t="str">
        <f>'State data for spotlight'!J8</f>
        <v>$45,226</v>
      </c>
      <c r="L90" s="100">
        <f>'State data for spotlight'!L8</f>
        <v>1.6409018426646327E-3</v>
      </c>
      <c r="M90" s="101">
        <f>'State data for spotlight'!L8</f>
        <v>1.6409018426646327E-3</v>
      </c>
      <c r="N90" s="100">
        <f>'State data for spotlight'!N8</f>
        <v>6.7653739613496189E-2</v>
      </c>
      <c r="O90" s="101">
        <f>'State data for spotlight'!N8</f>
        <v>6.7653739613496189E-2</v>
      </c>
      <c r="S90" s="119" t="s">
        <v>59</v>
      </c>
      <c r="T90" s="119"/>
      <c r="U90" s="116"/>
      <c r="V90" s="116">
        <v>1351</v>
      </c>
      <c r="W90" s="116">
        <v>1359</v>
      </c>
      <c r="X90" s="116">
        <v>1405</v>
      </c>
      <c r="Y90" s="116">
        <v>1403</v>
      </c>
      <c r="Z90" s="116">
        <v>1535</v>
      </c>
    </row>
    <row r="91" spans="1:30" ht="15" customHeight="1" x14ac:dyDescent="0.25">
      <c r="A91" s="51" t="s">
        <v>7</v>
      </c>
      <c r="B91" s="51"/>
      <c r="C91" s="61" t="str">
        <f t="shared" si="3"/>
        <v>$609.0 mil</v>
      </c>
      <c r="D91" s="100">
        <f t="shared" si="4"/>
        <v>5.5215321149707508E-2</v>
      </c>
      <c r="E91" s="101">
        <f t="shared" si="5"/>
        <v>5.5215321149707508E-2</v>
      </c>
      <c r="F91" s="100">
        <f t="shared" si="6"/>
        <v>0.28759765703357054</v>
      </c>
      <c r="G91" s="101">
        <f t="shared" si="7"/>
        <v>0.28759765703357054</v>
      </c>
      <c r="H91" s="61"/>
      <c r="I91" s="61"/>
      <c r="J91" s="61"/>
      <c r="K91" s="61" t="str">
        <f>'State data for spotlight'!J9</f>
        <v>$174.8 bil</v>
      </c>
      <c r="L91" s="100">
        <f>'State data for spotlight'!L9</f>
        <v>4.1540468779463158E-2</v>
      </c>
      <c r="M91" s="101">
        <f>'State data for spotlight'!L9</f>
        <v>4.1540468779463158E-2</v>
      </c>
      <c r="N91" s="100">
        <f>'State data for spotlight'!N9</f>
        <v>0.18082674757676354</v>
      </c>
      <c r="O91" s="101">
        <f>'State data for spotlight'!N9</f>
        <v>0.18082674757676354</v>
      </c>
      <c r="S91" s="122" t="s">
        <v>54</v>
      </c>
      <c r="T91" s="122"/>
      <c r="U91" s="116"/>
      <c r="V91" s="116">
        <v>5956</v>
      </c>
      <c r="W91" s="116">
        <v>6382</v>
      </c>
      <c r="X91" s="116">
        <v>7079</v>
      </c>
      <c r="Y91" s="116">
        <v>6949</v>
      </c>
      <c r="Z91" s="116">
        <v>7326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203</v>
      </c>
      <c r="S93" s="119" t="s">
        <v>57</v>
      </c>
      <c r="T93" s="119"/>
      <c r="U93" s="116"/>
      <c r="V93" s="116">
        <v>338</v>
      </c>
      <c r="W93" s="116">
        <v>379</v>
      </c>
      <c r="X93" s="116">
        <v>440</v>
      </c>
      <c r="Y93" s="116">
        <v>399</v>
      </c>
      <c r="Z93" s="116">
        <v>459</v>
      </c>
    </row>
    <row r="94" spans="1:30" ht="15" customHeight="1" x14ac:dyDescent="0.25">
      <c r="A94" s="60" t="s">
        <v>204</v>
      </c>
      <c r="S94" s="119" t="s">
        <v>58</v>
      </c>
      <c r="T94" s="119"/>
      <c r="U94" s="116"/>
      <c r="V94" s="116">
        <v>747</v>
      </c>
      <c r="W94" s="116">
        <v>807</v>
      </c>
      <c r="X94" s="116">
        <v>840</v>
      </c>
      <c r="Y94" s="116">
        <v>874</v>
      </c>
      <c r="Z94" s="116">
        <v>903</v>
      </c>
    </row>
    <row r="95" spans="1:30" ht="15" customHeight="1" x14ac:dyDescent="0.25">
      <c r="A95" s="138" t="s">
        <v>287</v>
      </c>
      <c r="S95" s="119" t="s">
        <v>197</v>
      </c>
      <c r="T95" s="119"/>
      <c r="U95" s="116"/>
      <c r="V95" s="116">
        <v>159</v>
      </c>
      <c r="W95" s="116">
        <v>165</v>
      </c>
      <c r="X95" s="116">
        <v>169</v>
      </c>
      <c r="Y95" s="116">
        <v>172</v>
      </c>
      <c r="Z95" s="116">
        <v>191</v>
      </c>
    </row>
    <row r="96" spans="1:30" ht="15" customHeight="1" x14ac:dyDescent="0.25">
      <c r="A96" s="19" t="s">
        <v>278</v>
      </c>
      <c r="S96" s="119" t="s">
        <v>198</v>
      </c>
      <c r="T96" s="119"/>
      <c r="U96" s="116"/>
      <c r="V96" s="116">
        <v>712</v>
      </c>
      <c r="W96" s="116">
        <v>783</v>
      </c>
      <c r="X96" s="116">
        <v>858</v>
      </c>
      <c r="Y96" s="116">
        <v>897</v>
      </c>
      <c r="Z96" s="116">
        <v>894</v>
      </c>
    </row>
    <row r="97" spans="1:32" ht="15" customHeight="1" x14ac:dyDescent="0.25">
      <c r="S97" s="119" t="s">
        <v>199</v>
      </c>
      <c r="T97" s="119"/>
      <c r="U97" s="116"/>
      <c r="V97" s="116">
        <v>705</v>
      </c>
      <c r="W97" s="116">
        <v>776</v>
      </c>
      <c r="X97" s="116">
        <v>788</v>
      </c>
      <c r="Y97" s="116">
        <v>780</v>
      </c>
      <c r="Z97" s="116">
        <v>827</v>
      </c>
    </row>
    <row r="98" spans="1:32" ht="15" customHeight="1" x14ac:dyDescent="0.25">
      <c r="S98" s="119" t="s">
        <v>200</v>
      </c>
      <c r="T98" s="119"/>
      <c r="U98" s="116"/>
      <c r="V98" s="116">
        <v>408</v>
      </c>
      <c r="W98" s="116">
        <v>420</v>
      </c>
      <c r="X98" s="116">
        <v>514</v>
      </c>
      <c r="Y98" s="116">
        <v>495</v>
      </c>
      <c r="Z98" s="116">
        <v>471</v>
      </c>
    </row>
    <row r="99" spans="1:32" ht="15" customHeight="1" x14ac:dyDescent="0.25">
      <c r="S99" s="119" t="s">
        <v>201</v>
      </c>
      <c r="T99" s="119"/>
      <c r="U99" s="116"/>
      <c r="V99" s="116">
        <v>51</v>
      </c>
      <c r="W99" s="116">
        <v>46</v>
      </c>
      <c r="X99" s="116">
        <v>61</v>
      </c>
      <c r="Y99" s="116">
        <v>73</v>
      </c>
      <c r="Z99" s="116">
        <v>79</v>
      </c>
    </row>
    <row r="100" spans="1:32" ht="15" customHeight="1" x14ac:dyDescent="0.25">
      <c r="S100" s="119" t="s">
        <v>59</v>
      </c>
      <c r="T100" s="119"/>
      <c r="U100" s="116"/>
      <c r="V100" s="116">
        <v>836</v>
      </c>
      <c r="W100" s="116">
        <v>838</v>
      </c>
      <c r="X100" s="116">
        <v>867</v>
      </c>
      <c r="Y100" s="116">
        <v>947</v>
      </c>
      <c r="Z100" s="116">
        <v>949</v>
      </c>
    </row>
    <row r="101" spans="1:32" x14ac:dyDescent="0.25">
      <c r="A101" s="20"/>
      <c r="S101" s="122" t="s">
        <v>54</v>
      </c>
      <c r="T101" s="122"/>
      <c r="U101" s="116"/>
      <c r="V101" s="116">
        <v>5214</v>
      </c>
      <c r="W101" s="116">
        <v>5474</v>
      </c>
      <c r="X101" s="116">
        <v>5994</v>
      </c>
      <c r="Y101" s="116">
        <v>5964</v>
      </c>
      <c r="Z101" s="116">
        <v>6224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205</v>
      </c>
      <c r="Z103" s="110" t="s">
        <v>282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12424</v>
      </c>
      <c r="W104" s="116">
        <v>13519</v>
      </c>
      <c r="X104" s="116">
        <v>15028</v>
      </c>
      <c r="Y104" s="116">
        <v>15178</v>
      </c>
      <c r="Z104" s="116">
        <v>15685</v>
      </c>
      <c r="AB104" s="113" t="str">
        <f>TEXT(Z104,"###,###")</f>
        <v>15,685</v>
      </c>
      <c r="AD104" s="134">
        <f>Z104/($Z$4)*100</f>
        <v>74.893759251301148</v>
      </c>
      <c r="AF104" s="113"/>
    </row>
    <row r="105" spans="1:32" x14ac:dyDescent="0.25">
      <c r="S105" s="119" t="s">
        <v>18</v>
      </c>
      <c r="T105" s="119"/>
      <c r="U105" s="116"/>
      <c r="V105" s="116">
        <v>2853</v>
      </c>
      <c r="W105" s="116">
        <v>2975</v>
      </c>
      <c r="X105" s="116">
        <v>3054</v>
      </c>
      <c r="Y105" s="116">
        <v>3131</v>
      </c>
      <c r="Z105" s="116">
        <v>3091</v>
      </c>
      <c r="AB105" s="113" t="str">
        <f>TEXT(Z105,"###,###")</f>
        <v>3,091</v>
      </c>
      <c r="AD105" s="134">
        <f>Z105/($Z$4)*100</f>
        <v>14.759108055197439</v>
      </c>
      <c r="AF105" s="113"/>
    </row>
    <row r="106" spans="1:32" x14ac:dyDescent="0.25">
      <c r="S106" s="122" t="s">
        <v>54</v>
      </c>
      <c r="T106" s="122"/>
      <c r="U106" s="124"/>
      <c r="V106" s="124">
        <v>15277</v>
      </c>
      <c r="W106" s="124">
        <v>16494</v>
      </c>
      <c r="X106" s="124">
        <v>18082</v>
      </c>
      <c r="Y106" s="124">
        <v>18309</v>
      </c>
      <c r="Z106" s="124">
        <v>18776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2798</v>
      </c>
      <c r="W108" s="116">
        <v>3105</v>
      </c>
      <c r="X108" s="116">
        <v>3658</v>
      </c>
      <c r="Y108" s="116">
        <v>3322</v>
      </c>
      <c r="Z108" s="116">
        <v>3474</v>
      </c>
      <c r="AB108" s="113" t="str">
        <f>TEXT(Z108,"###,###")</f>
        <v>3,474</v>
      </c>
      <c r="AD108" s="134">
        <f>Z108/($Z$4)*100</f>
        <v>16.587881392350667</v>
      </c>
      <c r="AF108" s="113"/>
    </row>
    <row r="109" spans="1:32" x14ac:dyDescent="0.25">
      <c r="S109" s="119" t="s">
        <v>21</v>
      </c>
      <c r="T109" s="119"/>
      <c r="U109" s="116"/>
      <c r="V109" s="116">
        <v>3107</v>
      </c>
      <c r="W109" s="116">
        <v>3388</v>
      </c>
      <c r="X109" s="116">
        <v>3524</v>
      </c>
      <c r="Y109" s="116">
        <v>3537</v>
      </c>
      <c r="Z109" s="116">
        <v>3437</v>
      </c>
      <c r="AB109" s="113" t="str">
        <f>TEXT(Z109,"###,###")</f>
        <v>3,437</v>
      </c>
      <c r="AD109" s="134">
        <f>Z109/($Z$4)*100</f>
        <v>16.411211383278424</v>
      </c>
      <c r="AF109" s="113"/>
    </row>
    <row r="110" spans="1:32" x14ac:dyDescent="0.25">
      <c r="S110" s="119" t="s">
        <v>22</v>
      </c>
      <c r="T110" s="119"/>
      <c r="U110" s="116"/>
      <c r="V110" s="116">
        <v>4576</v>
      </c>
      <c r="W110" s="116">
        <v>4644</v>
      </c>
      <c r="X110" s="116">
        <v>4804</v>
      </c>
      <c r="Y110" s="116">
        <v>5206</v>
      </c>
      <c r="Z110" s="116">
        <v>5644</v>
      </c>
      <c r="AB110" s="113" t="str">
        <f>TEXT(Z110,"###,###")</f>
        <v>5,644</v>
      </c>
      <c r="AD110" s="134">
        <f>Z110/($Z$4)*100</f>
        <v>26.949338681182255</v>
      </c>
      <c r="AF110" s="113"/>
    </row>
    <row r="111" spans="1:32" x14ac:dyDescent="0.25">
      <c r="S111" s="119" t="s">
        <v>23</v>
      </c>
      <c r="T111" s="119"/>
      <c r="U111" s="116"/>
      <c r="V111" s="116">
        <v>4789</v>
      </c>
      <c r="W111" s="116">
        <v>5357</v>
      </c>
      <c r="X111" s="116">
        <v>6093</v>
      </c>
      <c r="Y111" s="116">
        <v>6251</v>
      </c>
      <c r="Z111" s="116">
        <v>6168</v>
      </c>
      <c r="AB111" s="113" t="str">
        <f>TEXT(Z111,"###,###")</f>
        <v>6,168</v>
      </c>
      <c r="AD111" s="134">
        <f>Z111/($Z$4)*100</f>
        <v>29.451367998854032</v>
      </c>
      <c r="AF111" s="113"/>
    </row>
    <row r="112" spans="1:32" x14ac:dyDescent="0.25">
      <c r="S112" s="122" t="s">
        <v>54</v>
      </c>
      <c r="T112" s="122"/>
      <c r="U112" s="116"/>
      <c r="V112" s="116">
        <v>17354</v>
      </c>
      <c r="W112" s="116">
        <v>18479</v>
      </c>
      <c r="X112" s="116">
        <v>20367</v>
      </c>
      <c r="Y112" s="116">
        <v>20311</v>
      </c>
      <c r="Z112" s="116">
        <v>20942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38.33</v>
      </c>
      <c r="W118" s="135">
        <v>41.59</v>
      </c>
      <c r="X118" s="135">
        <v>41.56</v>
      </c>
      <c r="Y118" s="135">
        <v>41.17</v>
      </c>
      <c r="Z118" s="135">
        <v>41.88</v>
      </c>
      <c r="AB118" s="113" t="str">
        <f>TEXT(Z118,"##.0")</f>
        <v>41.9</v>
      </c>
    </row>
    <row r="120" spans="19:32" x14ac:dyDescent="0.25">
      <c r="S120" s="105" t="s">
        <v>102</v>
      </c>
      <c r="T120" s="116"/>
      <c r="U120" s="116"/>
      <c r="V120" s="116">
        <v>8773</v>
      </c>
      <c r="W120" s="116">
        <v>9328</v>
      </c>
      <c r="X120" s="116">
        <v>10328</v>
      </c>
      <c r="Y120" s="116">
        <v>10375</v>
      </c>
      <c r="Z120" s="116">
        <v>10805</v>
      </c>
      <c r="AB120" s="113" t="str">
        <f>TEXT(Z120,"###,###")</f>
        <v>10,805</v>
      </c>
    </row>
    <row r="121" spans="19:32" x14ac:dyDescent="0.25">
      <c r="S121" s="105" t="s">
        <v>103</v>
      </c>
      <c r="T121" s="116"/>
      <c r="U121" s="116"/>
      <c r="V121" s="116">
        <v>1311</v>
      </c>
      <c r="W121" s="116">
        <v>1384</v>
      </c>
      <c r="X121" s="116">
        <v>1547</v>
      </c>
      <c r="Y121" s="116">
        <v>1388</v>
      </c>
      <c r="Z121" s="116">
        <v>1545</v>
      </c>
      <c r="AB121" s="113" t="str">
        <f>TEXT(Z121,"###,###")</f>
        <v>1,545</v>
      </c>
    </row>
    <row r="122" spans="19:32" x14ac:dyDescent="0.25">
      <c r="S122" s="105" t="s">
        <v>104</v>
      </c>
      <c r="T122" s="116"/>
      <c r="U122" s="116"/>
      <c r="V122" s="116">
        <v>1082</v>
      </c>
      <c r="W122" s="116">
        <v>1144</v>
      </c>
      <c r="X122" s="116">
        <v>1195</v>
      </c>
      <c r="Y122" s="116">
        <v>1152</v>
      </c>
      <c r="Z122" s="116">
        <v>1193</v>
      </c>
      <c r="AB122" s="113" t="str">
        <f>TEXT(Z122,"###,###")</f>
        <v>1,193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9855</v>
      </c>
      <c r="W124" s="116">
        <v>10472</v>
      </c>
      <c r="X124" s="116">
        <v>11523</v>
      </c>
      <c r="Y124" s="116">
        <v>11527</v>
      </c>
      <c r="Z124" s="116">
        <v>11998</v>
      </c>
      <c r="AB124" s="113" t="str">
        <f>TEXT(Z124,"###,###")</f>
        <v>11,998</v>
      </c>
      <c r="AD124" s="131">
        <f>Z124/$Z$7*100</f>
        <v>88.565734110873251</v>
      </c>
    </row>
    <row r="125" spans="19:32" x14ac:dyDescent="0.25">
      <c r="S125" s="105" t="s">
        <v>106</v>
      </c>
      <c r="T125" s="116"/>
      <c r="U125" s="116"/>
      <c r="V125" s="116">
        <v>2393</v>
      </c>
      <c r="W125" s="116">
        <v>2528</v>
      </c>
      <c r="X125" s="116">
        <v>2742</v>
      </c>
      <c r="Y125" s="116">
        <v>2540</v>
      </c>
      <c r="Z125" s="116">
        <v>2738</v>
      </c>
      <c r="AB125" s="113" t="str">
        <f>TEXT(Z125,"###,###")</f>
        <v>2,738</v>
      </c>
      <c r="AD125" s="131">
        <f>Z125/$Z$7*100</f>
        <v>20.211116852439652</v>
      </c>
    </row>
    <row r="127" spans="19:32" x14ac:dyDescent="0.25">
      <c r="S127" s="105" t="s">
        <v>107</v>
      </c>
      <c r="T127" s="116"/>
      <c r="U127" s="116"/>
      <c r="V127" s="116">
        <v>5958</v>
      </c>
      <c r="W127" s="116">
        <v>6382</v>
      </c>
      <c r="X127" s="116">
        <v>7078</v>
      </c>
      <c r="Y127" s="116">
        <v>6951</v>
      </c>
      <c r="Z127" s="116">
        <v>7325</v>
      </c>
      <c r="AB127" s="113" t="str">
        <f>TEXT(Z127,"###,###")</f>
        <v>7,325</v>
      </c>
      <c r="AD127" s="131">
        <f>Z127/$Z$7*100</f>
        <v>54.07101203218425</v>
      </c>
    </row>
    <row r="128" spans="19:32" x14ac:dyDescent="0.25">
      <c r="S128" s="105" t="s">
        <v>108</v>
      </c>
      <c r="T128" s="116"/>
      <c r="U128" s="116"/>
      <c r="V128" s="116">
        <v>5211</v>
      </c>
      <c r="W128" s="116">
        <v>5474</v>
      </c>
      <c r="X128" s="116">
        <v>5994</v>
      </c>
      <c r="Y128" s="116">
        <v>5968</v>
      </c>
      <c r="Z128" s="116">
        <v>6223</v>
      </c>
      <c r="AB128" s="113" t="str">
        <f>TEXT(Z128,"###,###")</f>
        <v>6,223</v>
      </c>
      <c r="AD128" s="131">
        <f>Z128/$Z$7*100</f>
        <v>45.936369675943013</v>
      </c>
    </row>
    <row r="130" spans="19:20" x14ac:dyDescent="0.25">
      <c r="S130" s="105" t="s">
        <v>283</v>
      </c>
      <c r="T130" s="131">
        <v>79.759356315051306</v>
      </c>
    </row>
    <row r="131" spans="19:20" x14ac:dyDescent="0.25">
      <c r="S131" s="105" t="s">
        <v>284</v>
      </c>
      <c r="T131" s="131">
        <v>11.4047390566177</v>
      </c>
    </row>
    <row r="132" spans="19:20" x14ac:dyDescent="0.25">
      <c r="S132" s="105" t="s">
        <v>285</v>
      </c>
      <c r="T132" s="131">
        <v>8.8063777958219536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5CFCB927-54A6-452E-B2AD-E77FD178380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F8EA80D1-170B-4A5C-8343-D82BA81E7DD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F69427DB-09F1-420A-889B-3DAFE60203C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76E48570-3C94-4AE6-9AF0-25F4EDEC980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289F06-9DCA-4814-949A-9E6858B6C805}">
  <sheetPr codeName="Sheet111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159</v>
      </c>
      <c r="T1" s="103"/>
      <c r="U1" s="103"/>
      <c r="V1" s="103"/>
      <c r="W1" s="103"/>
      <c r="X1" s="103"/>
      <c r="Y1" s="104" t="s">
        <v>248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205</v>
      </c>
      <c r="Z2" s="107" t="s">
        <v>282</v>
      </c>
      <c r="AB2" s="143" t="str">
        <f>$Z$2</f>
        <v>2019-20</v>
      </c>
      <c r="AC2" s="143"/>
      <c r="AD2" s="143"/>
      <c r="AE2" s="143"/>
      <c r="AF2" s="143"/>
    </row>
    <row r="3" spans="1:32" ht="15" customHeight="1" x14ac:dyDescent="0.25">
      <c r="A3" s="64" t="s">
        <v>281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159</v>
      </c>
      <c r="Y3" s="109" t="s">
        <v>248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9.47 Moreton Bay, Queensland,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312800</v>
      </c>
      <c r="W4" s="112">
        <v>326949</v>
      </c>
      <c r="X4" s="112">
        <v>336173</v>
      </c>
      <c r="Y4" s="112">
        <v>347909</v>
      </c>
      <c r="Z4" s="112">
        <v>348382</v>
      </c>
      <c r="AB4" s="113" t="str">
        <f>TEXT(Z4,"###,###")</f>
        <v>348,382</v>
      </c>
      <c r="AD4" s="114">
        <f>Z4/Y4-1</f>
        <v>1.3595509170500897E-3</v>
      </c>
      <c r="AF4" s="114">
        <f>Z4/V4-1</f>
        <v>0.11375319693094621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163427</v>
      </c>
      <c r="W5" s="112">
        <v>170715</v>
      </c>
      <c r="X5" s="112">
        <v>175482</v>
      </c>
      <c r="Y5" s="112">
        <v>179199</v>
      </c>
      <c r="Z5" s="112">
        <v>178508</v>
      </c>
      <c r="AB5" s="113" t="str">
        <f>TEXT(Z5,"###,###")</f>
        <v>178,508</v>
      </c>
      <c r="AD5" s="114">
        <f t="shared" ref="AD5:AD9" si="0">Z5/Y5-1</f>
        <v>-3.8560483038410087E-3</v>
      </c>
      <c r="AF5" s="114">
        <f t="shared" ref="AF5:AF9" si="1">Z5/V5-1</f>
        <v>9.2279733458975555E-2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149372</v>
      </c>
      <c r="W6" s="112">
        <v>156234</v>
      </c>
      <c r="X6" s="112">
        <v>160690</v>
      </c>
      <c r="Y6" s="112">
        <v>168712</v>
      </c>
      <c r="Z6" s="112">
        <v>169876</v>
      </c>
      <c r="AB6" s="113" t="str">
        <f>TEXT(Z6,"###,###")</f>
        <v>169,876</v>
      </c>
      <c r="AD6" s="114">
        <f t="shared" si="0"/>
        <v>6.8993314049978771E-3</v>
      </c>
      <c r="AF6" s="114">
        <f t="shared" si="1"/>
        <v>0.13726802881396782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226448</v>
      </c>
      <c r="W7" s="112">
        <v>234110</v>
      </c>
      <c r="X7" s="112">
        <v>241456</v>
      </c>
      <c r="Y7" s="112">
        <v>248319</v>
      </c>
      <c r="Z7" s="112">
        <v>253120</v>
      </c>
      <c r="AB7" s="113" t="str">
        <f>TEXT(Z7,"###,###")</f>
        <v>253,120</v>
      </c>
      <c r="AD7" s="114">
        <f t="shared" si="0"/>
        <v>1.9334001828293479E-2</v>
      </c>
      <c r="AF7" s="114">
        <f t="shared" si="1"/>
        <v>0.11778421536070094</v>
      </c>
    </row>
    <row r="8" spans="1:32" ht="17.25" customHeight="1" x14ac:dyDescent="0.25">
      <c r="A8" s="68" t="s">
        <v>13</v>
      </c>
      <c r="B8" s="69"/>
      <c r="C8" s="31"/>
      <c r="D8" s="70" t="str">
        <f>AB4</f>
        <v>348,382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253,120</v>
      </c>
      <c r="P8" s="71"/>
      <c r="S8" s="111" t="s">
        <v>86</v>
      </c>
      <c r="T8" s="112"/>
      <c r="U8" s="112"/>
      <c r="V8" s="112">
        <v>44207</v>
      </c>
      <c r="W8" s="112">
        <v>44517</v>
      </c>
      <c r="X8" s="112">
        <v>45784</v>
      </c>
      <c r="Y8" s="112">
        <v>46733</v>
      </c>
      <c r="Z8" s="112">
        <v>46752.91</v>
      </c>
      <c r="AB8" s="113" t="str">
        <f>TEXT(Z8,"$###,###")</f>
        <v>$46,753</v>
      </c>
      <c r="AD8" s="114">
        <f t="shared" si="0"/>
        <v>4.2603727558687687E-4</v>
      </c>
      <c r="AF8" s="114">
        <f t="shared" si="1"/>
        <v>5.7590653063994468E-2</v>
      </c>
    </row>
    <row r="9" spans="1:32" x14ac:dyDescent="0.25">
      <c r="A9" s="32" t="s">
        <v>15</v>
      </c>
      <c r="B9" s="75"/>
      <c r="C9" s="76"/>
      <c r="D9" s="77">
        <f>AD104</f>
        <v>75.406019828808596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51.071428571428569</v>
      </c>
      <c r="P9" s="78" t="s">
        <v>87</v>
      </c>
      <c r="S9" s="111" t="s">
        <v>7</v>
      </c>
      <c r="T9" s="112"/>
      <c r="U9" s="112"/>
      <c r="V9" s="112">
        <v>12391931117</v>
      </c>
      <c r="W9" s="112">
        <v>13002660678</v>
      </c>
      <c r="X9" s="112">
        <v>13670835038</v>
      </c>
      <c r="Y9" s="112">
        <v>14407086479</v>
      </c>
      <c r="Z9" s="112">
        <v>15022695199</v>
      </c>
      <c r="AB9" s="113" t="str">
        <f>TEXT(Z9/1000000,"$#,###.0")&amp;" mil"</f>
        <v>$15,022.7 mil</v>
      </c>
      <c r="AD9" s="114">
        <f t="shared" si="0"/>
        <v>4.2729577621215764E-2</v>
      </c>
      <c r="AF9" s="114">
        <f t="shared" si="1"/>
        <v>0.21229653854280706</v>
      </c>
    </row>
    <row r="10" spans="1:32" x14ac:dyDescent="0.25">
      <c r="A10" s="32" t="s">
        <v>18</v>
      </c>
      <c r="B10" s="75"/>
      <c r="C10" s="76"/>
      <c r="D10" s="77">
        <f>AD105</f>
        <v>18.341073878673413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48.928571428571423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88.288163716814154</v>
      </c>
      <c r="P11" s="78" t="s">
        <v>87</v>
      </c>
      <c r="S11" s="111" t="s">
        <v>30</v>
      </c>
      <c r="T11" s="116"/>
      <c r="U11" s="116"/>
      <c r="V11" s="116">
        <v>286726</v>
      </c>
      <c r="W11" s="116">
        <v>300140</v>
      </c>
      <c r="X11" s="116">
        <v>308681</v>
      </c>
      <c r="Y11" s="116">
        <v>319554</v>
      </c>
      <c r="Z11" s="116">
        <v>318738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5.7632743362831853</v>
      </c>
      <c r="P12" s="78" t="s">
        <v>87</v>
      </c>
      <c r="S12" s="111" t="s">
        <v>31</v>
      </c>
      <c r="T12" s="116"/>
      <c r="U12" s="116"/>
      <c r="V12" s="116">
        <v>26074</v>
      </c>
      <c r="W12" s="116">
        <v>26809</v>
      </c>
      <c r="X12" s="116">
        <v>27492</v>
      </c>
      <c r="Y12" s="116">
        <v>28357</v>
      </c>
      <c r="Z12" s="116">
        <v>29642</v>
      </c>
    </row>
    <row r="13" spans="1:32" ht="15" customHeight="1" x14ac:dyDescent="0.25">
      <c r="A13" s="32" t="s">
        <v>20</v>
      </c>
      <c r="B13" s="76"/>
      <c r="C13" s="76"/>
      <c r="D13" s="77">
        <f>AD108</f>
        <v>13.701052293172436</v>
      </c>
      <c r="E13" s="78" t="s">
        <v>87</v>
      </c>
      <c r="F13" s="26"/>
      <c r="G13" s="144" t="s">
        <v>286</v>
      </c>
      <c r="H13" s="145"/>
      <c r="I13" s="145"/>
      <c r="J13" s="145"/>
      <c r="K13" s="145"/>
      <c r="L13" s="145"/>
      <c r="M13" s="85"/>
      <c r="N13" s="76"/>
      <c r="O13" s="77">
        <f>T132</f>
        <v>5.9489570164348926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13.357750974504997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40.6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21.601575282305056</v>
      </c>
      <c r="E15" s="78" t="s">
        <v>87</v>
      </c>
      <c r="F15" s="26"/>
      <c r="G15" s="35" t="s">
        <v>279</v>
      </c>
      <c r="H15" s="76"/>
      <c r="I15" s="76"/>
      <c r="J15" s="76"/>
      <c r="K15" s="86"/>
      <c r="L15" s="76"/>
      <c r="M15" s="76"/>
      <c r="N15" s="76"/>
      <c r="O15" s="77">
        <f>AB38</f>
        <v>15.575616308470291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5633</v>
      </c>
      <c r="Z15" s="116">
        <v>5381</v>
      </c>
      <c r="AB15" s="121">
        <f t="shared" ref="AB15:AB34" si="2">IF(Z15="np",0,Z15/$Z$34)</f>
        <v>1.5445467253370534E-2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44.755469570758535</v>
      </c>
      <c r="E16" s="89" t="s">
        <v>87</v>
      </c>
      <c r="F16" s="26"/>
      <c r="G16" s="90" t="s">
        <v>280</v>
      </c>
      <c r="H16" s="37"/>
      <c r="I16" s="37"/>
      <c r="J16" s="37"/>
      <c r="K16" s="38"/>
      <c r="L16" s="37"/>
      <c r="M16" s="37"/>
      <c r="N16" s="37"/>
      <c r="O16" s="88">
        <f>AB37</f>
        <v>84.424383691529712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2703</v>
      </c>
      <c r="Z16" s="116">
        <v>2749</v>
      </c>
      <c r="AB16" s="121">
        <f t="shared" si="2"/>
        <v>7.8906503399954649E-3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21517</v>
      </c>
      <c r="Z17" s="116">
        <v>21123</v>
      </c>
      <c r="AB17" s="121">
        <f t="shared" si="2"/>
        <v>6.0630850175236159E-2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2813</v>
      </c>
      <c r="Z18" s="116">
        <v>2786</v>
      </c>
      <c r="AB18" s="121">
        <f t="shared" si="2"/>
        <v>7.9968540732002057E-3</v>
      </c>
    </row>
    <row r="19" spans="1:28" x14ac:dyDescent="0.25">
      <c r="A19" s="67" t="str">
        <f>$S$1&amp;" ("&amp;$V$2&amp;" to "&amp;$Z$2&amp;")"</f>
        <v>Moreton Bay (2015-16 to 2019-20)</v>
      </c>
      <c r="B19" s="67"/>
      <c r="C19" s="67"/>
      <c r="D19" s="67"/>
      <c r="E19" s="67"/>
      <c r="F19" s="67"/>
      <c r="G19" s="67" t="str">
        <f>$S$1&amp;" ("&amp;$V$2&amp;" to "&amp;$Z$2&amp;")"</f>
        <v>Moreton Bay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32653</v>
      </c>
      <c r="Z19" s="116">
        <v>31468</v>
      </c>
      <c r="AB19" s="121">
        <f t="shared" si="2"/>
        <v>9.0324839905048124E-2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13807</v>
      </c>
      <c r="Z20" s="116">
        <v>13744</v>
      </c>
      <c r="AB20" s="121">
        <f t="shared" si="2"/>
        <v>3.9450381328809625E-2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33341</v>
      </c>
      <c r="Z21" s="116">
        <v>33158</v>
      </c>
      <c r="AB21" s="121">
        <f t="shared" si="2"/>
        <v>9.5175767178453843E-2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22329</v>
      </c>
      <c r="Z22" s="116">
        <v>22500</v>
      </c>
      <c r="AB22" s="121">
        <f t="shared" si="2"/>
        <v>6.4583351273153136E-2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15040</v>
      </c>
      <c r="Z23" s="116">
        <v>16201</v>
      </c>
      <c r="AB23" s="121">
        <f t="shared" si="2"/>
        <v>4.650288328783795E-2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2995</v>
      </c>
      <c r="Z24" s="116">
        <v>2771</v>
      </c>
      <c r="AB24" s="121">
        <f t="shared" si="2"/>
        <v>7.9537985056847699E-3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12568</v>
      </c>
      <c r="Z25" s="116">
        <v>12716</v>
      </c>
      <c r="AB25" s="121">
        <f t="shared" si="2"/>
        <v>3.6499639768418454E-2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6689</v>
      </c>
      <c r="Z26" s="116">
        <v>6494</v>
      </c>
      <c r="AB26" s="121">
        <f t="shared" si="2"/>
        <v>1.8640190363015841E-2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22130</v>
      </c>
      <c r="Z27" s="116">
        <v>21770</v>
      </c>
      <c r="AB27" s="121">
        <f t="shared" si="2"/>
        <v>6.2487980320735277E-2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33219</v>
      </c>
      <c r="Z28" s="116">
        <v>34501</v>
      </c>
      <c r="AB28" s="121">
        <f t="shared" si="2"/>
        <v>9.9030675656669162E-2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20432</v>
      </c>
      <c r="Z29" s="116">
        <v>19460</v>
      </c>
      <c r="AB29" s="121">
        <f t="shared" si="2"/>
        <v>5.585742292335822E-2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23766</v>
      </c>
      <c r="Z30" s="116">
        <v>24248</v>
      </c>
      <c r="AB30" s="121">
        <f t="shared" si="2"/>
        <v>6.9600760074285201E-2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43624</v>
      </c>
      <c r="Z31" s="116">
        <v>45590</v>
      </c>
      <c r="AB31" s="121">
        <f t="shared" si="2"/>
        <v>0.13086022153524673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5315</v>
      </c>
      <c r="Z32" s="116">
        <v>5454</v>
      </c>
      <c r="AB32" s="121">
        <f t="shared" si="2"/>
        <v>1.565500434861232E-2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15226</v>
      </c>
      <c r="Z33" s="116">
        <v>15296</v>
      </c>
      <c r="AB33" s="121">
        <f t="shared" si="2"/>
        <v>4.3905197381073346E-2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347911</v>
      </c>
      <c r="Z34" s="124">
        <v>348387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213695</v>
      </c>
      <c r="AB37" s="136">
        <f>Z37/Z40*100</f>
        <v>84.424383691529712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39425</v>
      </c>
      <c r="AB38" s="136">
        <f>Z38/Z40*100</f>
        <v>15.575616308470291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253120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167</v>
      </c>
      <c r="W44" s="116">
        <v>176</v>
      </c>
      <c r="X44" s="116">
        <v>189</v>
      </c>
      <c r="Y44" s="116">
        <v>195</v>
      </c>
      <c r="Z44" s="116">
        <v>202</v>
      </c>
    </row>
    <row r="45" spans="19:32" x14ac:dyDescent="0.25">
      <c r="S45" s="119" t="s">
        <v>38</v>
      </c>
      <c r="T45" s="119"/>
      <c r="U45" s="116"/>
      <c r="V45" s="116">
        <v>3843</v>
      </c>
      <c r="W45" s="116">
        <v>4114</v>
      </c>
      <c r="X45" s="116">
        <v>4212</v>
      </c>
      <c r="Y45" s="116">
        <v>4187</v>
      </c>
      <c r="Z45" s="116">
        <v>3816</v>
      </c>
    </row>
    <row r="46" spans="19:32" x14ac:dyDescent="0.25">
      <c r="S46" s="119" t="s">
        <v>39</v>
      </c>
      <c r="T46" s="119"/>
      <c r="U46" s="116"/>
      <c r="V46" s="116">
        <v>10643</v>
      </c>
      <c r="W46" s="116">
        <v>11297</v>
      </c>
      <c r="X46" s="116">
        <v>11754</v>
      </c>
      <c r="Y46" s="116">
        <v>11572</v>
      </c>
      <c r="Z46" s="116">
        <v>10845</v>
      </c>
    </row>
    <row r="47" spans="19:32" x14ac:dyDescent="0.25">
      <c r="S47" s="119" t="s">
        <v>40</v>
      </c>
      <c r="T47" s="119"/>
      <c r="U47" s="116"/>
      <c r="V47" s="116">
        <v>15700</v>
      </c>
      <c r="W47" s="116">
        <v>16079</v>
      </c>
      <c r="X47" s="116">
        <v>16766</v>
      </c>
      <c r="Y47" s="116">
        <v>17124</v>
      </c>
      <c r="Z47" s="116">
        <v>16269</v>
      </c>
    </row>
    <row r="48" spans="19:32" x14ac:dyDescent="0.25">
      <c r="S48" s="119" t="s">
        <v>41</v>
      </c>
      <c r="T48" s="119"/>
      <c r="U48" s="116"/>
      <c r="V48" s="116">
        <v>19141</v>
      </c>
      <c r="W48" s="116">
        <v>20249</v>
      </c>
      <c r="X48" s="116">
        <v>20970</v>
      </c>
      <c r="Y48" s="116">
        <v>21652</v>
      </c>
      <c r="Z48" s="116">
        <v>21610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18304</v>
      </c>
      <c r="W49" s="116">
        <v>19037</v>
      </c>
      <c r="X49" s="116">
        <v>19346</v>
      </c>
      <c r="Y49" s="116">
        <v>19500</v>
      </c>
      <c r="Z49" s="116">
        <v>19826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Moreton Bay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17421</v>
      </c>
      <c r="W50" s="116">
        <v>18351</v>
      </c>
      <c r="X50" s="116">
        <v>18796</v>
      </c>
      <c r="Y50" s="116">
        <v>19667</v>
      </c>
      <c r="Z50" s="116">
        <v>19581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18385</v>
      </c>
      <c r="W51" s="116">
        <v>18213</v>
      </c>
      <c r="X51" s="116">
        <v>17984</v>
      </c>
      <c r="Y51" s="116">
        <v>18122</v>
      </c>
      <c r="Z51" s="116">
        <v>18192</v>
      </c>
    </row>
    <row r="52" spans="1:26" ht="15" customHeight="1" x14ac:dyDescent="0.25">
      <c r="S52" s="119" t="s">
        <v>45</v>
      </c>
      <c r="T52" s="119"/>
      <c r="U52" s="116"/>
      <c r="V52" s="116">
        <v>17403</v>
      </c>
      <c r="W52" s="116">
        <v>18418</v>
      </c>
      <c r="X52" s="116">
        <v>19045</v>
      </c>
      <c r="Y52" s="116">
        <v>19132</v>
      </c>
      <c r="Z52" s="116">
        <v>18954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14952</v>
      </c>
      <c r="W53" s="116">
        <v>15455</v>
      </c>
      <c r="X53" s="116">
        <v>15689</v>
      </c>
      <c r="Y53" s="116">
        <v>16185</v>
      </c>
      <c r="Z53" s="116">
        <v>16452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12288</v>
      </c>
      <c r="W54" s="116">
        <v>13173</v>
      </c>
      <c r="X54" s="116">
        <v>13783</v>
      </c>
      <c r="Y54" s="116">
        <v>14300</v>
      </c>
      <c r="Z54" s="116">
        <v>14293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8650</v>
      </c>
      <c r="W55" s="116">
        <v>9208</v>
      </c>
      <c r="X55" s="116">
        <v>9538</v>
      </c>
      <c r="Y55" s="116">
        <v>9911</v>
      </c>
      <c r="Z55" s="116">
        <v>10262</v>
      </c>
    </row>
    <row r="56" spans="1:26" ht="15" customHeight="1" x14ac:dyDescent="0.25">
      <c r="S56" s="119" t="s">
        <v>49</v>
      </c>
      <c r="T56" s="119"/>
      <c r="U56" s="116"/>
      <c r="V56" s="116">
        <v>4280</v>
      </c>
      <c r="W56" s="116">
        <v>4389</v>
      </c>
      <c r="X56" s="116">
        <v>4549</v>
      </c>
      <c r="Y56" s="116">
        <v>4840</v>
      </c>
      <c r="Z56" s="116">
        <v>5145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1376</v>
      </c>
      <c r="W57" s="116">
        <v>1643</v>
      </c>
      <c r="X57" s="116">
        <v>1714</v>
      </c>
      <c r="Y57" s="116">
        <v>1781</v>
      </c>
      <c r="Z57" s="116">
        <v>1925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512</v>
      </c>
      <c r="W58" s="116">
        <v>533</v>
      </c>
      <c r="X58" s="116">
        <v>593</v>
      </c>
      <c r="Y58" s="116">
        <v>606</v>
      </c>
      <c r="Z58" s="116">
        <v>695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233</v>
      </c>
      <c r="W59" s="116">
        <v>251</v>
      </c>
      <c r="X59" s="116">
        <v>301</v>
      </c>
      <c r="Y59" s="116">
        <v>282</v>
      </c>
      <c r="Z59" s="116">
        <v>299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138</v>
      </c>
      <c r="W60" s="116">
        <v>126</v>
      </c>
      <c r="X60" s="116">
        <v>131</v>
      </c>
      <c r="Y60" s="116">
        <v>139</v>
      </c>
      <c r="Z60" s="116">
        <v>153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163427</v>
      </c>
      <c r="W61" s="116">
        <v>170715</v>
      </c>
      <c r="X61" s="116">
        <v>175482</v>
      </c>
      <c r="Y61" s="116">
        <v>179200</v>
      </c>
      <c r="Z61" s="116">
        <v>178504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248</v>
      </c>
      <c r="W63" s="116">
        <v>248</v>
      </c>
      <c r="X63" s="116">
        <v>306</v>
      </c>
      <c r="Y63" s="116">
        <v>324</v>
      </c>
      <c r="Z63" s="116">
        <v>308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4936</v>
      </c>
      <c r="W64" s="116">
        <v>5300</v>
      </c>
      <c r="X64" s="116">
        <v>5340</v>
      </c>
      <c r="Y64" s="116">
        <v>5332</v>
      </c>
      <c r="Z64" s="116">
        <v>5083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Moreton Bay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10988</v>
      </c>
      <c r="W65" s="116">
        <v>11505</v>
      </c>
      <c r="X65" s="116">
        <v>11819</v>
      </c>
      <c r="Y65" s="116">
        <v>12005</v>
      </c>
      <c r="Z65" s="116">
        <v>11569</v>
      </c>
    </row>
    <row r="66" spans="1:26" x14ac:dyDescent="0.25">
      <c r="S66" s="119" t="s">
        <v>40</v>
      </c>
      <c r="T66" s="119"/>
      <c r="U66" s="116"/>
      <c r="V66" s="116">
        <v>14368</v>
      </c>
      <c r="W66" s="116">
        <v>15111</v>
      </c>
      <c r="X66" s="116">
        <v>15455</v>
      </c>
      <c r="Y66" s="116">
        <v>16352</v>
      </c>
      <c r="Z66" s="116">
        <v>16188</v>
      </c>
    </row>
    <row r="67" spans="1:26" x14ac:dyDescent="0.25">
      <c r="S67" s="119" t="s">
        <v>41</v>
      </c>
      <c r="T67" s="119"/>
      <c r="U67" s="116"/>
      <c r="V67" s="116">
        <v>16192</v>
      </c>
      <c r="W67" s="116">
        <v>17423</v>
      </c>
      <c r="X67" s="116">
        <v>18202</v>
      </c>
      <c r="Y67" s="116">
        <v>19809</v>
      </c>
      <c r="Z67" s="116">
        <v>19853</v>
      </c>
    </row>
    <row r="68" spans="1:26" x14ac:dyDescent="0.25">
      <c r="S68" s="119" t="s">
        <v>42</v>
      </c>
      <c r="T68" s="119"/>
      <c r="U68" s="116"/>
      <c r="V68" s="116">
        <v>15658</v>
      </c>
      <c r="W68" s="116">
        <v>16117</v>
      </c>
      <c r="X68" s="116">
        <v>16272</v>
      </c>
      <c r="Y68" s="116">
        <v>17257</v>
      </c>
      <c r="Z68" s="116">
        <v>17804</v>
      </c>
    </row>
    <row r="69" spans="1:26" x14ac:dyDescent="0.25">
      <c r="S69" s="119" t="s">
        <v>43</v>
      </c>
      <c r="T69" s="119"/>
      <c r="U69" s="116"/>
      <c r="V69" s="116">
        <v>14825</v>
      </c>
      <c r="W69" s="116">
        <v>15655</v>
      </c>
      <c r="X69" s="116">
        <v>16248</v>
      </c>
      <c r="Y69" s="116">
        <v>17294</v>
      </c>
      <c r="Z69" s="116">
        <v>17635</v>
      </c>
    </row>
    <row r="70" spans="1:26" x14ac:dyDescent="0.25">
      <c r="S70" s="119" t="s">
        <v>44</v>
      </c>
      <c r="T70" s="119"/>
      <c r="U70" s="116"/>
      <c r="V70" s="116">
        <v>16640</v>
      </c>
      <c r="W70" s="116">
        <v>16710</v>
      </c>
      <c r="X70" s="116">
        <v>16592</v>
      </c>
      <c r="Y70" s="116">
        <v>16982</v>
      </c>
      <c r="Z70" s="116">
        <v>17181</v>
      </c>
    </row>
    <row r="71" spans="1:26" x14ac:dyDescent="0.25">
      <c r="S71" s="119" t="s">
        <v>45</v>
      </c>
      <c r="T71" s="119"/>
      <c r="U71" s="116"/>
      <c r="V71" s="116">
        <v>16701</v>
      </c>
      <c r="W71" s="116">
        <v>17464</v>
      </c>
      <c r="X71" s="116">
        <v>18101</v>
      </c>
      <c r="Y71" s="116">
        <v>18661</v>
      </c>
      <c r="Z71" s="116">
        <v>18446</v>
      </c>
    </row>
    <row r="72" spans="1:26" x14ac:dyDescent="0.25">
      <c r="S72" s="119" t="s">
        <v>46</v>
      </c>
      <c r="T72" s="119"/>
      <c r="U72" s="116"/>
      <c r="V72" s="116">
        <v>14593</v>
      </c>
      <c r="W72" s="116">
        <v>15005</v>
      </c>
      <c r="X72" s="116">
        <v>15334</v>
      </c>
      <c r="Y72" s="116">
        <v>15898</v>
      </c>
      <c r="Z72" s="116">
        <v>16166</v>
      </c>
    </row>
    <row r="73" spans="1:26" x14ac:dyDescent="0.25">
      <c r="S73" s="119" t="s">
        <v>47</v>
      </c>
      <c r="T73" s="119"/>
      <c r="U73" s="116"/>
      <c r="V73" s="116">
        <v>11716</v>
      </c>
      <c r="W73" s="116">
        <v>12360</v>
      </c>
      <c r="X73" s="116">
        <v>12953</v>
      </c>
      <c r="Y73" s="116">
        <v>13789</v>
      </c>
      <c r="Z73" s="116">
        <v>13903</v>
      </c>
    </row>
    <row r="74" spans="1:26" x14ac:dyDescent="0.25">
      <c r="S74" s="119" t="s">
        <v>48</v>
      </c>
      <c r="T74" s="119"/>
      <c r="U74" s="116"/>
      <c r="V74" s="116">
        <v>7441</v>
      </c>
      <c r="W74" s="116">
        <v>7923</v>
      </c>
      <c r="X74" s="116">
        <v>8309</v>
      </c>
      <c r="Y74" s="116">
        <v>8919</v>
      </c>
      <c r="Z74" s="116">
        <v>9258</v>
      </c>
    </row>
    <row r="75" spans="1:26" x14ac:dyDescent="0.25">
      <c r="S75" s="119" t="s">
        <v>49</v>
      </c>
      <c r="T75" s="119"/>
      <c r="U75" s="116"/>
      <c r="V75" s="116">
        <v>3282</v>
      </c>
      <c r="W75" s="116">
        <v>3478</v>
      </c>
      <c r="X75" s="116">
        <v>3608</v>
      </c>
      <c r="Y75" s="116">
        <v>3900</v>
      </c>
      <c r="Z75" s="116">
        <v>4134</v>
      </c>
    </row>
    <row r="76" spans="1:26" x14ac:dyDescent="0.25">
      <c r="S76" s="119" t="s">
        <v>50</v>
      </c>
      <c r="T76" s="119"/>
      <c r="U76" s="116"/>
      <c r="V76" s="116">
        <v>933</v>
      </c>
      <c r="W76" s="116">
        <v>1087</v>
      </c>
      <c r="X76" s="116">
        <v>1217</v>
      </c>
      <c r="Y76" s="116">
        <v>1301</v>
      </c>
      <c r="Z76" s="116">
        <v>1407</v>
      </c>
    </row>
    <row r="77" spans="1:26" x14ac:dyDescent="0.25">
      <c r="S77" s="119" t="s">
        <v>51</v>
      </c>
      <c r="T77" s="119"/>
      <c r="U77" s="116"/>
      <c r="V77" s="116">
        <v>412</v>
      </c>
      <c r="W77" s="116">
        <v>432</v>
      </c>
      <c r="X77" s="116">
        <v>485</v>
      </c>
      <c r="Y77" s="116">
        <v>474</v>
      </c>
      <c r="Z77" s="116">
        <v>488</v>
      </c>
    </row>
    <row r="78" spans="1:26" x14ac:dyDescent="0.25">
      <c r="S78" s="119" t="s">
        <v>52</v>
      </c>
      <c r="T78" s="119"/>
      <c r="U78" s="116"/>
      <c r="V78" s="116">
        <v>231</v>
      </c>
      <c r="W78" s="116">
        <v>209</v>
      </c>
      <c r="X78" s="116">
        <v>225</v>
      </c>
      <c r="Y78" s="116">
        <v>228</v>
      </c>
      <c r="Z78" s="116">
        <v>244</v>
      </c>
    </row>
    <row r="79" spans="1:26" x14ac:dyDescent="0.25">
      <c r="S79" s="119" t="s">
        <v>53</v>
      </c>
      <c r="T79" s="119"/>
      <c r="U79" s="116"/>
      <c r="V79" s="116">
        <v>206</v>
      </c>
      <c r="W79" s="116">
        <v>207</v>
      </c>
      <c r="X79" s="116">
        <v>216</v>
      </c>
      <c r="Y79" s="116">
        <v>181</v>
      </c>
      <c r="Z79" s="116">
        <v>203</v>
      </c>
    </row>
    <row r="80" spans="1:26" x14ac:dyDescent="0.25">
      <c r="S80" s="122" t="s">
        <v>54</v>
      </c>
      <c r="T80" s="122"/>
      <c r="U80" s="116"/>
      <c r="V80" s="116">
        <v>149372</v>
      </c>
      <c r="W80" s="116">
        <v>156234</v>
      </c>
      <c r="X80" s="116">
        <v>160690</v>
      </c>
      <c r="Y80" s="116">
        <v>168709</v>
      </c>
      <c r="Z80" s="116">
        <v>169876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6" t="str">
        <f>S1</f>
        <v>Moreton Bay</v>
      </c>
      <c r="D83" s="146"/>
      <c r="E83" s="146"/>
      <c r="F83" s="146"/>
      <c r="G83" s="146"/>
      <c r="H83" s="49"/>
      <c r="I83" s="49"/>
      <c r="J83" s="147" t="str">
        <f>'State data for spotlight'!A1</f>
        <v>Queensland</v>
      </c>
      <c r="K83" s="147"/>
      <c r="L83" s="147"/>
      <c r="M83" s="147"/>
      <c r="N83" s="147"/>
      <c r="O83" s="147"/>
      <c r="S83" s="119" t="s">
        <v>57</v>
      </c>
      <c r="T83" s="119"/>
      <c r="U83" s="116"/>
      <c r="V83" s="116">
        <v>13430</v>
      </c>
      <c r="W83" s="116">
        <v>14010</v>
      </c>
      <c r="X83" s="116">
        <v>14558</v>
      </c>
      <c r="Y83" s="116">
        <v>14695</v>
      </c>
      <c r="Z83" s="116">
        <v>15162</v>
      </c>
      <c r="AD83" s="121"/>
    </row>
    <row r="84" spans="1:30" ht="15" customHeight="1" x14ac:dyDescent="0.25">
      <c r="A84" s="48"/>
      <c r="B84" s="48"/>
      <c r="C84" s="50"/>
      <c r="D84" s="141" t="s">
        <v>0</v>
      </c>
      <c r="E84" s="141"/>
      <c r="F84" s="141" t="s">
        <v>202</v>
      </c>
      <c r="G84" s="141"/>
      <c r="H84" s="50"/>
      <c r="I84" s="50"/>
      <c r="J84" s="50"/>
      <c r="K84" s="50"/>
      <c r="L84" s="141" t="s">
        <v>0</v>
      </c>
      <c r="M84" s="141"/>
      <c r="N84" s="141" t="s">
        <v>202</v>
      </c>
      <c r="O84" s="141"/>
      <c r="S84" s="119" t="s">
        <v>58</v>
      </c>
      <c r="T84" s="119"/>
      <c r="U84" s="116"/>
      <c r="V84" s="116">
        <v>12896</v>
      </c>
      <c r="W84" s="116">
        <v>13374</v>
      </c>
      <c r="X84" s="116">
        <v>13933</v>
      </c>
      <c r="Y84" s="116">
        <v>14507</v>
      </c>
      <c r="Z84" s="116">
        <v>14977</v>
      </c>
    </row>
    <row r="85" spans="1:30" ht="15" customHeight="1" x14ac:dyDescent="0.25">
      <c r="A85" s="48"/>
      <c r="B85" s="48"/>
      <c r="C85" s="62" t="s">
        <v>1</v>
      </c>
      <c r="D85" s="141" t="s">
        <v>2</v>
      </c>
      <c r="E85" s="141"/>
      <c r="F85" s="141" t="str">
        <f>"since "&amp;$V$2</f>
        <v>since 2015-16</v>
      </c>
      <c r="G85" s="141"/>
      <c r="H85" s="50"/>
      <c r="I85" s="50"/>
      <c r="J85" s="50"/>
      <c r="K85" s="62" t="s">
        <v>1</v>
      </c>
      <c r="L85" s="141" t="s">
        <v>2</v>
      </c>
      <c r="M85" s="141"/>
      <c r="N85" s="141" t="str">
        <f>"since "&amp;$V$2</f>
        <v>since 2015-16</v>
      </c>
      <c r="O85" s="141"/>
      <c r="S85" s="119" t="s">
        <v>197</v>
      </c>
      <c r="T85" s="119"/>
      <c r="U85" s="116"/>
      <c r="V85" s="116">
        <v>23427</v>
      </c>
      <c r="W85" s="116">
        <v>24601</v>
      </c>
      <c r="X85" s="116">
        <v>25882</v>
      </c>
      <c r="Y85" s="116">
        <v>26457</v>
      </c>
      <c r="Z85" s="116">
        <v>26676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348,382</v>
      </c>
      <c r="D86" s="100">
        <f t="shared" ref="D86:D91" si="4">AD4</f>
        <v>1.3595509170500897E-3</v>
      </c>
      <c r="E86" s="101">
        <f t="shared" ref="E86:E91" si="5">AD4</f>
        <v>1.3595509170500897E-3</v>
      </c>
      <c r="F86" s="100">
        <f t="shared" ref="F86:F91" si="6">AF4</f>
        <v>0.11375319693094621</v>
      </c>
      <c r="G86" s="101">
        <f t="shared" ref="G86:G91" si="7">AF4</f>
        <v>0.11375319693094621</v>
      </c>
      <c r="H86" s="61"/>
      <c r="I86" s="61"/>
      <c r="J86" s="142" t="str">
        <f>'State data for spotlight'!J4</f>
        <v>4,043,913</v>
      </c>
      <c r="K86" s="142"/>
      <c r="L86" s="100">
        <f>'State data for spotlight'!L4</f>
        <v>-5.435055282670076E-3</v>
      </c>
      <c r="M86" s="101">
        <f>'State data for spotlight'!L4</f>
        <v>-5.435055282670076E-3</v>
      </c>
      <c r="N86" s="100">
        <f>'State data for spotlight'!N4</f>
        <v>7.968076645100175E-2</v>
      </c>
      <c r="O86" s="101">
        <f>'State data for spotlight'!N4</f>
        <v>7.968076645100175E-2</v>
      </c>
      <c r="S86" s="119" t="s">
        <v>198</v>
      </c>
      <c r="T86" s="119"/>
      <c r="U86" s="116"/>
      <c r="V86" s="116">
        <v>6903</v>
      </c>
      <c r="W86" s="116">
        <v>7235</v>
      </c>
      <c r="X86" s="116">
        <v>7628</v>
      </c>
      <c r="Y86" s="116">
        <v>8010</v>
      </c>
      <c r="Z86" s="116">
        <v>8451</v>
      </c>
    </row>
    <row r="87" spans="1:30" ht="15" customHeight="1" x14ac:dyDescent="0.25">
      <c r="A87" s="102" t="s">
        <v>4</v>
      </c>
      <c r="B87" s="51"/>
      <c r="C87" s="61" t="str">
        <f t="shared" si="3"/>
        <v>178,508</v>
      </c>
      <c r="D87" s="100">
        <f t="shared" si="4"/>
        <v>-3.8560483038410087E-3</v>
      </c>
      <c r="E87" s="101">
        <f t="shared" si="5"/>
        <v>-3.8560483038410087E-3</v>
      </c>
      <c r="F87" s="100">
        <f t="shared" si="6"/>
        <v>9.2279733458975555E-2</v>
      </c>
      <c r="G87" s="101">
        <f t="shared" si="7"/>
        <v>9.2279733458975555E-2</v>
      </c>
      <c r="H87" s="61"/>
      <c r="I87" s="61"/>
      <c r="J87" s="142" t="str">
        <f>'State data for spotlight'!J5</f>
        <v>2,078,086</v>
      </c>
      <c r="K87" s="142"/>
      <c r="L87" s="100">
        <f>'State data for spotlight'!L5</f>
        <v>-9.7722570444783718E-3</v>
      </c>
      <c r="M87" s="101">
        <f>'State data for spotlight'!L5</f>
        <v>-9.7722570444783718E-3</v>
      </c>
      <c r="N87" s="100">
        <f>'State data for spotlight'!N5</f>
        <v>6.0267974446456485E-2</v>
      </c>
      <c r="O87" s="101">
        <f>'State data for spotlight'!N5</f>
        <v>6.0267974446456485E-2</v>
      </c>
      <c r="S87" s="119" t="s">
        <v>199</v>
      </c>
      <c r="T87" s="119"/>
      <c r="U87" s="116"/>
      <c r="V87" s="116">
        <v>5998</v>
      </c>
      <c r="W87" s="116">
        <v>6359</v>
      </c>
      <c r="X87" s="116">
        <v>6530</v>
      </c>
      <c r="Y87" s="116">
        <v>6659</v>
      </c>
      <c r="Z87" s="116">
        <v>6706</v>
      </c>
    </row>
    <row r="88" spans="1:30" ht="15" customHeight="1" x14ac:dyDescent="0.25">
      <c r="A88" s="102" t="s">
        <v>5</v>
      </c>
      <c r="B88" s="51"/>
      <c r="C88" s="61" t="str">
        <f t="shared" si="3"/>
        <v>169,876</v>
      </c>
      <c r="D88" s="100">
        <f t="shared" si="4"/>
        <v>6.8993314049978771E-3</v>
      </c>
      <c r="E88" s="101">
        <f t="shared" si="5"/>
        <v>6.8993314049978771E-3</v>
      </c>
      <c r="F88" s="100">
        <f t="shared" si="6"/>
        <v>0.13726802881396782</v>
      </c>
      <c r="G88" s="101">
        <f t="shared" si="7"/>
        <v>0.13726802881396782</v>
      </c>
      <c r="H88" s="61"/>
      <c r="I88" s="61"/>
      <c r="J88" s="142" t="str">
        <f>'State data for spotlight'!J6</f>
        <v>1,965,825</v>
      </c>
      <c r="K88" s="142"/>
      <c r="L88" s="100">
        <f>'State data for spotlight'!L6</f>
        <v>-8.0765919120229235E-4</v>
      </c>
      <c r="M88" s="101">
        <f>'State data for spotlight'!L6</f>
        <v>-8.0765919120229235E-4</v>
      </c>
      <c r="N88" s="100">
        <f>'State data for spotlight'!N6</f>
        <v>0.10099473592536312</v>
      </c>
      <c r="O88" s="101">
        <f>'State data for spotlight'!N6</f>
        <v>0.10099473592536312</v>
      </c>
      <c r="S88" s="119" t="s">
        <v>200</v>
      </c>
      <c r="T88" s="119"/>
      <c r="U88" s="116"/>
      <c r="V88" s="116">
        <v>5985</v>
      </c>
      <c r="W88" s="116">
        <v>6265</v>
      </c>
      <c r="X88" s="116">
        <v>6695</v>
      </c>
      <c r="Y88" s="116">
        <v>6866</v>
      </c>
      <c r="Z88" s="116">
        <v>7072</v>
      </c>
    </row>
    <row r="89" spans="1:30" ht="15" customHeight="1" x14ac:dyDescent="0.25">
      <c r="A89" s="51" t="s">
        <v>6</v>
      </c>
      <c r="B89" s="51"/>
      <c r="C89" s="61" t="str">
        <f t="shared" si="3"/>
        <v>253,120</v>
      </c>
      <c r="D89" s="100">
        <f t="shared" si="4"/>
        <v>1.9334001828293479E-2</v>
      </c>
      <c r="E89" s="101">
        <f t="shared" si="5"/>
        <v>1.9334001828293479E-2</v>
      </c>
      <c r="F89" s="100">
        <f t="shared" si="6"/>
        <v>0.11778421536070094</v>
      </c>
      <c r="G89" s="101">
        <f t="shared" si="7"/>
        <v>0.11778421536070094</v>
      </c>
      <c r="H89" s="61"/>
      <c r="I89" s="61"/>
      <c r="J89" s="142" t="str">
        <f>'State data for spotlight'!J7</f>
        <v>2,876,116</v>
      </c>
      <c r="K89" s="142"/>
      <c r="L89" s="100">
        <f>'State data for spotlight'!L7</f>
        <v>1.3469152455414024E-2</v>
      </c>
      <c r="M89" s="101">
        <f>'State data for spotlight'!L7</f>
        <v>1.3469152455414024E-2</v>
      </c>
      <c r="N89" s="100">
        <f>'State data for spotlight'!N7</f>
        <v>8.3508134271230716E-2</v>
      </c>
      <c r="O89" s="101">
        <f>'State data for spotlight'!N7</f>
        <v>8.3508134271230716E-2</v>
      </c>
      <c r="S89" s="119" t="s">
        <v>201</v>
      </c>
      <c r="T89" s="119"/>
      <c r="U89" s="116"/>
      <c r="V89" s="116">
        <v>11678</v>
      </c>
      <c r="W89" s="116">
        <v>12115</v>
      </c>
      <c r="X89" s="116">
        <v>12819</v>
      </c>
      <c r="Y89" s="116">
        <v>13364</v>
      </c>
      <c r="Z89" s="116">
        <v>13303</v>
      </c>
    </row>
    <row r="90" spans="1:30" ht="15" customHeight="1" x14ac:dyDescent="0.25">
      <c r="A90" s="51" t="s">
        <v>100</v>
      </c>
      <c r="B90" s="51"/>
      <c r="C90" s="61" t="str">
        <f t="shared" si="3"/>
        <v>$46,753</v>
      </c>
      <c r="D90" s="100">
        <f t="shared" si="4"/>
        <v>4.2603727558687687E-4</v>
      </c>
      <c r="E90" s="101">
        <f t="shared" si="5"/>
        <v>4.2603727558687687E-4</v>
      </c>
      <c r="F90" s="100">
        <f t="shared" si="6"/>
        <v>5.7590653063994468E-2</v>
      </c>
      <c r="G90" s="101">
        <f t="shared" si="7"/>
        <v>5.7590653063994468E-2</v>
      </c>
      <c r="H90" s="61"/>
      <c r="I90" s="61"/>
      <c r="J90" s="61"/>
      <c r="K90" s="61" t="str">
        <f>'State data for spotlight'!J8</f>
        <v>$45,226</v>
      </c>
      <c r="L90" s="100">
        <f>'State data for spotlight'!L8</f>
        <v>1.6409018426646327E-3</v>
      </c>
      <c r="M90" s="101">
        <f>'State data for spotlight'!L8</f>
        <v>1.6409018426646327E-3</v>
      </c>
      <c r="N90" s="100">
        <f>'State data for spotlight'!N8</f>
        <v>6.7653739613496189E-2</v>
      </c>
      <c r="O90" s="101">
        <f>'State data for spotlight'!N8</f>
        <v>6.7653739613496189E-2</v>
      </c>
      <c r="S90" s="119" t="s">
        <v>59</v>
      </c>
      <c r="T90" s="119"/>
      <c r="U90" s="116"/>
      <c r="V90" s="116">
        <v>14188</v>
      </c>
      <c r="W90" s="116">
        <v>14640</v>
      </c>
      <c r="X90" s="116">
        <v>15707</v>
      </c>
      <c r="Y90" s="116">
        <v>16423</v>
      </c>
      <c r="Z90" s="116">
        <v>16609</v>
      </c>
    </row>
    <row r="91" spans="1:30" ht="15" customHeight="1" x14ac:dyDescent="0.25">
      <c r="A91" s="51" t="s">
        <v>7</v>
      </c>
      <c r="B91" s="51"/>
      <c r="C91" s="61" t="str">
        <f t="shared" si="3"/>
        <v>$15,022.7 mil</v>
      </c>
      <c r="D91" s="100">
        <f t="shared" si="4"/>
        <v>4.2729577621215764E-2</v>
      </c>
      <c r="E91" s="101">
        <f t="shared" si="5"/>
        <v>4.2729577621215764E-2</v>
      </c>
      <c r="F91" s="100">
        <f t="shared" si="6"/>
        <v>0.21229653854280706</v>
      </c>
      <c r="G91" s="101">
        <f t="shared" si="7"/>
        <v>0.21229653854280706</v>
      </c>
      <c r="H91" s="61"/>
      <c r="I91" s="61"/>
      <c r="J91" s="61"/>
      <c r="K91" s="61" t="str">
        <f>'State data for spotlight'!J9</f>
        <v>$174.8 bil</v>
      </c>
      <c r="L91" s="100">
        <f>'State data for spotlight'!L9</f>
        <v>4.1540468779463158E-2</v>
      </c>
      <c r="M91" s="101">
        <f>'State data for spotlight'!L9</f>
        <v>4.1540468779463158E-2</v>
      </c>
      <c r="N91" s="100">
        <f>'State data for spotlight'!N9</f>
        <v>0.18082674757676354</v>
      </c>
      <c r="O91" s="101">
        <f>'State data for spotlight'!N9</f>
        <v>0.18082674757676354</v>
      </c>
      <c r="S91" s="122" t="s">
        <v>54</v>
      </c>
      <c r="T91" s="122"/>
      <c r="U91" s="116"/>
      <c r="V91" s="116">
        <v>117532</v>
      </c>
      <c r="W91" s="116">
        <v>121143</v>
      </c>
      <c r="X91" s="116">
        <v>124744</v>
      </c>
      <c r="Y91" s="116">
        <v>127165</v>
      </c>
      <c r="Z91" s="116">
        <v>129273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203</v>
      </c>
      <c r="S93" s="119" t="s">
        <v>57</v>
      </c>
      <c r="T93" s="119"/>
      <c r="U93" s="116"/>
      <c r="V93" s="116">
        <v>8801</v>
      </c>
      <c r="W93" s="116">
        <v>9688</v>
      </c>
      <c r="X93" s="116">
        <v>10265</v>
      </c>
      <c r="Y93" s="116">
        <v>10726</v>
      </c>
      <c r="Z93" s="116">
        <v>11051</v>
      </c>
    </row>
    <row r="94" spans="1:30" ht="15" customHeight="1" x14ac:dyDescent="0.25">
      <c r="A94" s="60" t="s">
        <v>204</v>
      </c>
      <c r="S94" s="119" t="s">
        <v>58</v>
      </c>
      <c r="T94" s="119"/>
      <c r="U94" s="116"/>
      <c r="V94" s="116">
        <v>18494</v>
      </c>
      <c r="W94" s="116">
        <v>19527</v>
      </c>
      <c r="X94" s="116">
        <v>20309</v>
      </c>
      <c r="Y94" s="116">
        <v>21446</v>
      </c>
      <c r="Z94" s="116">
        <v>22345</v>
      </c>
    </row>
    <row r="95" spans="1:30" ht="15" customHeight="1" x14ac:dyDescent="0.25">
      <c r="A95" s="138" t="s">
        <v>287</v>
      </c>
      <c r="S95" s="119" t="s">
        <v>197</v>
      </c>
      <c r="T95" s="119"/>
      <c r="U95" s="116"/>
      <c r="V95" s="116">
        <v>3546</v>
      </c>
      <c r="W95" s="116">
        <v>3632</v>
      </c>
      <c r="X95" s="116">
        <v>3827</v>
      </c>
      <c r="Y95" s="116">
        <v>4039</v>
      </c>
      <c r="Z95" s="116">
        <v>4222</v>
      </c>
    </row>
    <row r="96" spans="1:30" ht="15" customHeight="1" x14ac:dyDescent="0.25">
      <c r="A96" s="19" t="s">
        <v>278</v>
      </c>
      <c r="S96" s="119" t="s">
        <v>198</v>
      </c>
      <c r="T96" s="119"/>
      <c r="U96" s="116"/>
      <c r="V96" s="116">
        <v>16352</v>
      </c>
      <c r="W96" s="116">
        <v>17907</v>
      </c>
      <c r="X96" s="116">
        <v>19053</v>
      </c>
      <c r="Y96" s="116">
        <v>20827</v>
      </c>
      <c r="Z96" s="116">
        <v>21602</v>
      </c>
    </row>
    <row r="97" spans="1:32" ht="15" customHeight="1" x14ac:dyDescent="0.25">
      <c r="S97" s="119" t="s">
        <v>199</v>
      </c>
      <c r="T97" s="119"/>
      <c r="U97" s="116"/>
      <c r="V97" s="116">
        <v>21679</v>
      </c>
      <c r="W97" s="116">
        <v>23643</v>
      </c>
      <c r="X97" s="116">
        <v>24081</v>
      </c>
      <c r="Y97" s="116">
        <v>24703</v>
      </c>
      <c r="Z97" s="116">
        <v>24642</v>
      </c>
    </row>
    <row r="98" spans="1:32" ht="15" customHeight="1" x14ac:dyDescent="0.25">
      <c r="S98" s="119" t="s">
        <v>200</v>
      </c>
      <c r="T98" s="119"/>
      <c r="U98" s="116"/>
      <c r="V98" s="116">
        <v>11671</v>
      </c>
      <c r="W98" s="116">
        <v>12362</v>
      </c>
      <c r="X98" s="116">
        <v>13079</v>
      </c>
      <c r="Y98" s="116">
        <v>13320</v>
      </c>
      <c r="Z98" s="116">
        <v>13422</v>
      </c>
    </row>
    <row r="99" spans="1:32" ht="15" customHeight="1" x14ac:dyDescent="0.25">
      <c r="S99" s="119" t="s">
        <v>201</v>
      </c>
      <c r="T99" s="119"/>
      <c r="U99" s="116"/>
      <c r="V99" s="116">
        <v>1222</v>
      </c>
      <c r="W99" s="116">
        <v>1320</v>
      </c>
      <c r="X99" s="116">
        <v>1419</v>
      </c>
      <c r="Y99" s="116">
        <v>1627</v>
      </c>
      <c r="Z99" s="116">
        <v>1606</v>
      </c>
    </row>
    <row r="100" spans="1:32" ht="15" customHeight="1" x14ac:dyDescent="0.25">
      <c r="S100" s="119" t="s">
        <v>59</v>
      </c>
      <c r="T100" s="119"/>
      <c r="U100" s="116"/>
      <c r="V100" s="116">
        <v>6946</v>
      </c>
      <c r="W100" s="116">
        <v>7187</v>
      </c>
      <c r="X100" s="116">
        <v>7780</v>
      </c>
      <c r="Y100" s="116">
        <v>8413</v>
      </c>
      <c r="Z100" s="116">
        <v>8615</v>
      </c>
    </row>
    <row r="101" spans="1:32" x14ac:dyDescent="0.25">
      <c r="A101" s="20"/>
      <c r="S101" s="122" t="s">
        <v>54</v>
      </c>
      <c r="T101" s="122"/>
      <c r="U101" s="116"/>
      <c r="V101" s="116">
        <v>108915</v>
      </c>
      <c r="W101" s="116">
        <v>112967</v>
      </c>
      <c r="X101" s="116">
        <v>116711</v>
      </c>
      <c r="Y101" s="116">
        <v>121153</v>
      </c>
      <c r="Z101" s="116">
        <v>123846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205</v>
      </c>
      <c r="Z103" s="110" t="s">
        <v>282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226435</v>
      </c>
      <c r="W104" s="116">
        <v>245424</v>
      </c>
      <c r="X104" s="116">
        <v>252009</v>
      </c>
      <c r="Y104" s="116">
        <v>261240</v>
      </c>
      <c r="Z104" s="116">
        <v>262701</v>
      </c>
      <c r="AB104" s="113" t="str">
        <f>TEXT(Z104,"###,###")</f>
        <v>262,701</v>
      </c>
      <c r="AD104" s="134">
        <f>Z104/($Z$4)*100</f>
        <v>75.406019828808596</v>
      </c>
      <c r="AF104" s="113"/>
    </row>
    <row r="105" spans="1:32" x14ac:dyDescent="0.25">
      <c r="S105" s="119" t="s">
        <v>18</v>
      </c>
      <c r="T105" s="119"/>
      <c r="U105" s="116"/>
      <c r="V105" s="116">
        <v>59947</v>
      </c>
      <c r="W105" s="116">
        <v>59670</v>
      </c>
      <c r="X105" s="116">
        <v>60780</v>
      </c>
      <c r="Y105" s="116">
        <v>64229</v>
      </c>
      <c r="Z105" s="116">
        <v>63897</v>
      </c>
      <c r="AB105" s="113" t="str">
        <f>TEXT(Z105,"###,###")</f>
        <v>63,897</v>
      </c>
      <c r="AD105" s="134">
        <f>Z105/($Z$4)*100</f>
        <v>18.341073878673413</v>
      </c>
      <c r="AF105" s="113"/>
    </row>
    <row r="106" spans="1:32" x14ac:dyDescent="0.25">
      <c r="S106" s="122" t="s">
        <v>54</v>
      </c>
      <c r="T106" s="122"/>
      <c r="U106" s="124"/>
      <c r="V106" s="124">
        <v>286382</v>
      </c>
      <c r="W106" s="124">
        <v>305094</v>
      </c>
      <c r="X106" s="124">
        <v>312789</v>
      </c>
      <c r="Y106" s="124">
        <v>325469</v>
      </c>
      <c r="Z106" s="124">
        <v>326598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38593</v>
      </c>
      <c r="W108" s="116">
        <v>43214</v>
      </c>
      <c r="X108" s="116">
        <v>51616</v>
      </c>
      <c r="Y108" s="116">
        <v>45765</v>
      </c>
      <c r="Z108" s="116">
        <v>47732</v>
      </c>
      <c r="AB108" s="113" t="str">
        <f>TEXT(Z108,"###,###")</f>
        <v>47,732</v>
      </c>
      <c r="AD108" s="134">
        <f>Z108/($Z$4)*100</f>
        <v>13.701052293172436</v>
      </c>
      <c r="AF108" s="113"/>
    </row>
    <row r="109" spans="1:32" x14ac:dyDescent="0.25">
      <c r="S109" s="119" t="s">
        <v>21</v>
      </c>
      <c r="T109" s="119"/>
      <c r="U109" s="116"/>
      <c r="V109" s="116">
        <v>44129</v>
      </c>
      <c r="W109" s="116">
        <v>46873</v>
      </c>
      <c r="X109" s="116">
        <v>47185</v>
      </c>
      <c r="Y109" s="116">
        <v>47337</v>
      </c>
      <c r="Z109" s="116">
        <v>46536</v>
      </c>
      <c r="AB109" s="113" t="str">
        <f>TEXT(Z109,"###,###")</f>
        <v>46,536</v>
      </c>
      <c r="AD109" s="134">
        <f>Z109/($Z$4)*100</f>
        <v>13.357750974504997</v>
      </c>
      <c r="AF109" s="113"/>
    </row>
    <row r="110" spans="1:32" x14ac:dyDescent="0.25">
      <c r="S110" s="119" t="s">
        <v>22</v>
      </c>
      <c r="T110" s="119"/>
      <c r="U110" s="116"/>
      <c r="V110" s="116">
        <v>68767</v>
      </c>
      <c r="W110" s="116">
        <v>71607</v>
      </c>
      <c r="X110" s="116">
        <v>70306</v>
      </c>
      <c r="Y110" s="116">
        <v>76963</v>
      </c>
      <c r="Z110" s="116">
        <v>75256</v>
      </c>
      <c r="AB110" s="113" t="str">
        <f>TEXT(Z110,"###,###")</f>
        <v>75,256</v>
      </c>
      <c r="AD110" s="134">
        <f>Z110/($Z$4)*100</f>
        <v>21.601575282305056</v>
      </c>
      <c r="AF110" s="113"/>
    </row>
    <row r="111" spans="1:32" x14ac:dyDescent="0.25">
      <c r="S111" s="119" t="s">
        <v>23</v>
      </c>
      <c r="T111" s="119"/>
      <c r="U111" s="116"/>
      <c r="V111" s="116">
        <v>134893</v>
      </c>
      <c r="W111" s="116">
        <v>143400</v>
      </c>
      <c r="X111" s="116">
        <v>143682</v>
      </c>
      <c r="Y111" s="116">
        <v>155406</v>
      </c>
      <c r="Z111" s="116">
        <v>155920</v>
      </c>
      <c r="AB111" s="113" t="str">
        <f>TEXT(Z111,"###,###")</f>
        <v>155,920</v>
      </c>
      <c r="AD111" s="134">
        <f>Z111/($Z$4)*100</f>
        <v>44.755469570758535</v>
      </c>
      <c r="AF111" s="113"/>
    </row>
    <row r="112" spans="1:32" x14ac:dyDescent="0.25">
      <c r="S112" s="122" t="s">
        <v>54</v>
      </c>
      <c r="T112" s="122"/>
      <c r="U112" s="116"/>
      <c r="V112" s="116">
        <v>312800</v>
      </c>
      <c r="W112" s="116">
        <v>326949</v>
      </c>
      <c r="X112" s="116">
        <v>336173</v>
      </c>
      <c r="Y112" s="116">
        <v>347914</v>
      </c>
      <c r="Z112" s="116">
        <v>348387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42.24</v>
      </c>
      <c r="W118" s="135">
        <v>40.299999999999997</v>
      </c>
      <c r="X118" s="135">
        <v>40.36</v>
      </c>
      <c r="Y118" s="135">
        <v>40.4</v>
      </c>
      <c r="Z118" s="135">
        <v>40.64</v>
      </c>
      <c r="AB118" s="113" t="str">
        <f>TEXT(Z118,"##.0")</f>
        <v>40.6</v>
      </c>
    </row>
    <row r="120" spans="19:32" x14ac:dyDescent="0.25">
      <c r="S120" s="105" t="s">
        <v>102</v>
      </c>
      <c r="T120" s="116"/>
      <c r="U120" s="116"/>
      <c r="V120" s="116">
        <v>200374</v>
      </c>
      <c r="W120" s="116">
        <v>207301</v>
      </c>
      <c r="X120" s="116">
        <v>213964</v>
      </c>
      <c r="Y120" s="116">
        <v>219962</v>
      </c>
      <c r="Z120" s="116">
        <v>223475</v>
      </c>
      <c r="AB120" s="113" t="str">
        <f>TEXT(Z120,"###,###")</f>
        <v>223,475</v>
      </c>
    </row>
    <row r="121" spans="19:32" x14ac:dyDescent="0.25">
      <c r="S121" s="105" t="s">
        <v>103</v>
      </c>
      <c r="T121" s="116"/>
      <c r="U121" s="116"/>
      <c r="V121" s="116">
        <v>13293</v>
      </c>
      <c r="W121" s="116">
        <v>13625</v>
      </c>
      <c r="X121" s="116">
        <v>13870</v>
      </c>
      <c r="Y121" s="116">
        <v>14011</v>
      </c>
      <c r="Z121" s="116">
        <v>14588</v>
      </c>
      <c r="AB121" s="113" t="str">
        <f>TEXT(Z121,"###,###")</f>
        <v>14,588</v>
      </c>
    </row>
    <row r="122" spans="19:32" x14ac:dyDescent="0.25">
      <c r="S122" s="105" t="s">
        <v>104</v>
      </c>
      <c r="T122" s="116"/>
      <c r="U122" s="116"/>
      <c r="V122" s="116">
        <v>12781</v>
      </c>
      <c r="W122" s="116">
        <v>13184</v>
      </c>
      <c r="X122" s="116">
        <v>13622</v>
      </c>
      <c r="Y122" s="116">
        <v>14352</v>
      </c>
      <c r="Z122" s="116">
        <v>15058</v>
      </c>
      <c r="AB122" s="113" t="str">
        <f>TEXT(Z122,"###,###")</f>
        <v>15,058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213155</v>
      </c>
      <c r="W124" s="116">
        <v>220485</v>
      </c>
      <c r="X124" s="116">
        <v>227586</v>
      </c>
      <c r="Y124" s="116">
        <v>234314</v>
      </c>
      <c r="Z124" s="116">
        <v>238533</v>
      </c>
      <c r="AB124" s="113" t="str">
        <f>TEXT(Z124,"###,###")</f>
        <v>238,533</v>
      </c>
      <c r="AD124" s="131">
        <f>Z124/$Z$7*100</f>
        <v>94.237120733249043</v>
      </c>
    </row>
    <row r="125" spans="19:32" x14ac:dyDescent="0.25">
      <c r="S125" s="105" t="s">
        <v>106</v>
      </c>
      <c r="T125" s="116"/>
      <c r="U125" s="116"/>
      <c r="V125" s="116">
        <v>26074</v>
      </c>
      <c r="W125" s="116">
        <v>26809</v>
      </c>
      <c r="X125" s="116">
        <v>27492</v>
      </c>
      <c r="Y125" s="116">
        <v>28363</v>
      </c>
      <c r="Z125" s="116">
        <v>29646</v>
      </c>
      <c r="AB125" s="113" t="str">
        <f>TEXT(Z125,"###,###")</f>
        <v>29,646</v>
      </c>
      <c r="AD125" s="131">
        <f>Z125/$Z$7*100</f>
        <v>11.712231352718078</v>
      </c>
    </row>
    <row r="127" spans="19:32" x14ac:dyDescent="0.25">
      <c r="S127" s="105" t="s">
        <v>107</v>
      </c>
      <c r="T127" s="116"/>
      <c r="U127" s="116"/>
      <c r="V127" s="116">
        <v>117532</v>
      </c>
      <c r="W127" s="116">
        <v>121143</v>
      </c>
      <c r="X127" s="116">
        <v>124744</v>
      </c>
      <c r="Y127" s="116">
        <v>127164</v>
      </c>
      <c r="Z127" s="116">
        <v>129272</v>
      </c>
      <c r="AB127" s="113" t="str">
        <f>TEXT(Z127,"###,###")</f>
        <v>129,272</v>
      </c>
      <c r="AD127" s="131">
        <f>Z127/$Z$7*100</f>
        <v>51.071428571428569</v>
      </c>
    </row>
    <row r="128" spans="19:32" x14ac:dyDescent="0.25">
      <c r="S128" s="105" t="s">
        <v>108</v>
      </c>
      <c r="T128" s="116"/>
      <c r="U128" s="116"/>
      <c r="V128" s="116">
        <v>108915</v>
      </c>
      <c r="W128" s="116">
        <v>112967</v>
      </c>
      <c r="X128" s="116">
        <v>116711</v>
      </c>
      <c r="Y128" s="116">
        <v>121157</v>
      </c>
      <c r="Z128" s="116">
        <v>123848</v>
      </c>
      <c r="AB128" s="113" t="str">
        <f>TEXT(Z128,"###,###")</f>
        <v>123,848</v>
      </c>
      <c r="AD128" s="131">
        <f>Z128/$Z$7*100</f>
        <v>48.928571428571423</v>
      </c>
    </row>
    <row r="130" spans="19:20" x14ac:dyDescent="0.25">
      <c r="S130" s="105" t="s">
        <v>283</v>
      </c>
      <c r="T130" s="131">
        <v>88.288163716814154</v>
      </c>
    </row>
    <row r="131" spans="19:20" x14ac:dyDescent="0.25">
      <c r="S131" s="105" t="s">
        <v>284</v>
      </c>
      <c r="T131" s="131">
        <v>5.7632743362831853</v>
      </c>
    </row>
    <row r="132" spans="19:20" x14ac:dyDescent="0.25">
      <c r="S132" s="105" t="s">
        <v>285</v>
      </c>
      <c r="T132" s="131">
        <v>5.9489570164348926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FC3711D9-50EE-44AB-BDC1-BB295D4FBC4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596BA7A2-2D91-4EAF-8FC0-FA7D5A06D7C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64D274CD-E27B-44EF-8F67-2A8F76146B7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456646F5-7E26-4EF1-BE4E-6E5FFEF1736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15DF18-D03F-4E36-BA31-D6AEB78A81E6}">
  <sheetPr codeName="Sheet112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160</v>
      </c>
      <c r="T1" s="103"/>
      <c r="U1" s="103"/>
      <c r="V1" s="103"/>
      <c r="W1" s="103"/>
      <c r="X1" s="103"/>
      <c r="Y1" s="104" t="s">
        <v>249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205</v>
      </c>
      <c r="Z2" s="107" t="s">
        <v>282</v>
      </c>
      <c r="AB2" s="143" t="str">
        <f>$Z$2</f>
        <v>2019-20</v>
      </c>
      <c r="AC2" s="143"/>
      <c r="AD2" s="143"/>
      <c r="AE2" s="143"/>
      <c r="AF2" s="143"/>
    </row>
    <row r="3" spans="1:32" ht="15" customHeight="1" x14ac:dyDescent="0.25">
      <c r="A3" s="64" t="s">
        <v>281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160</v>
      </c>
      <c r="Y3" s="109" t="s">
        <v>249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9.48 Mornington, Queensland,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340</v>
      </c>
      <c r="W4" s="112">
        <v>493</v>
      </c>
      <c r="X4" s="112">
        <v>550</v>
      </c>
      <c r="Y4" s="112">
        <v>567</v>
      </c>
      <c r="Z4" s="112">
        <v>522</v>
      </c>
      <c r="AB4" s="113" t="str">
        <f>TEXT(Z4,"###,###")</f>
        <v>522</v>
      </c>
      <c r="AD4" s="114">
        <f>Z4/Y4-1</f>
        <v>-7.9365079365079416E-2</v>
      </c>
      <c r="AF4" s="114">
        <f>Z4/V4-1</f>
        <v>0.53529411764705892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165</v>
      </c>
      <c r="W5" s="112">
        <v>233</v>
      </c>
      <c r="X5" s="112">
        <v>276</v>
      </c>
      <c r="Y5" s="112">
        <v>297</v>
      </c>
      <c r="Z5" s="112">
        <v>261</v>
      </c>
      <c r="AB5" s="113" t="str">
        <f>TEXT(Z5,"###,###")</f>
        <v>261</v>
      </c>
      <c r="AD5" s="114">
        <f t="shared" ref="AD5:AD9" si="0">Z5/Y5-1</f>
        <v>-0.12121212121212122</v>
      </c>
      <c r="AF5" s="114">
        <f t="shared" ref="AF5:AF9" si="1">Z5/V5-1</f>
        <v>0.58181818181818179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174</v>
      </c>
      <c r="W6" s="112">
        <v>260</v>
      </c>
      <c r="X6" s="112">
        <v>269</v>
      </c>
      <c r="Y6" s="112">
        <v>271</v>
      </c>
      <c r="Z6" s="112">
        <v>255</v>
      </c>
      <c r="AB6" s="113" t="str">
        <f>TEXT(Z6,"###,###")</f>
        <v>255</v>
      </c>
      <c r="AD6" s="114">
        <f t="shared" si="0"/>
        <v>-5.9040590405904037E-2</v>
      </c>
      <c r="AF6" s="114">
        <f t="shared" si="1"/>
        <v>0.46551724137931028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245</v>
      </c>
      <c r="W7" s="112">
        <v>372</v>
      </c>
      <c r="X7" s="112">
        <v>404</v>
      </c>
      <c r="Y7" s="112">
        <v>434</v>
      </c>
      <c r="Z7" s="112">
        <v>397</v>
      </c>
      <c r="AB7" s="113" t="str">
        <f>TEXT(Z7,"###,###")</f>
        <v>397</v>
      </c>
      <c r="AD7" s="114">
        <f t="shared" si="0"/>
        <v>-8.5253456221198176E-2</v>
      </c>
      <c r="AF7" s="114">
        <f t="shared" si="1"/>
        <v>0.62040816326530601</v>
      </c>
    </row>
    <row r="8" spans="1:32" ht="17.25" customHeight="1" x14ac:dyDescent="0.25">
      <c r="A8" s="68" t="s">
        <v>13</v>
      </c>
      <c r="B8" s="69"/>
      <c r="C8" s="31"/>
      <c r="D8" s="70" t="str">
        <f>AB4</f>
        <v>522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397</v>
      </c>
      <c r="P8" s="71"/>
      <c r="S8" s="111" t="s">
        <v>86</v>
      </c>
      <c r="T8" s="112"/>
      <c r="U8" s="112"/>
      <c r="V8" s="112">
        <v>30241.279999999999</v>
      </c>
      <c r="W8" s="112">
        <v>30038</v>
      </c>
      <c r="X8" s="112">
        <v>34646.480000000003</v>
      </c>
      <c r="Y8" s="112">
        <v>33384.449999999997</v>
      </c>
      <c r="Z8" s="112">
        <v>32204.94</v>
      </c>
      <c r="AB8" s="113" t="str">
        <f>TEXT(Z8,"$###,###")</f>
        <v>$32,205</v>
      </c>
      <c r="AD8" s="114">
        <f t="shared" si="0"/>
        <v>-3.5331119727897264E-2</v>
      </c>
      <c r="AF8" s="114">
        <f t="shared" si="1"/>
        <v>6.4933098069922979E-2</v>
      </c>
    </row>
    <row r="9" spans="1:32" x14ac:dyDescent="0.25">
      <c r="A9" s="32" t="s">
        <v>15</v>
      </c>
      <c r="B9" s="75"/>
      <c r="C9" s="76"/>
      <c r="D9" s="77">
        <f>AD104</f>
        <v>37.73946360153257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50.629722921914357</v>
      </c>
      <c r="P9" s="78" t="s">
        <v>87</v>
      </c>
      <c r="S9" s="111" t="s">
        <v>7</v>
      </c>
      <c r="T9" s="112"/>
      <c r="U9" s="112"/>
      <c r="V9" s="112">
        <v>9591275</v>
      </c>
      <c r="W9" s="112">
        <v>15082921</v>
      </c>
      <c r="X9" s="112">
        <v>17138045</v>
      </c>
      <c r="Y9" s="112">
        <v>19308382</v>
      </c>
      <c r="Z9" s="112">
        <v>18164163</v>
      </c>
      <c r="AB9" s="113" t="str">
        <f>TEXT(Z9/1000000,"$#,###.0")&amp;" mil"</f>
        <v>$18.2 mil</v>
      </c>
      <c r="AD9" s="114">
        <f t="shared" si="0"/>
        <v>-5.926022180418844E-2</v>
      </c>
      <c r="AF9" s="114">
        <f t="shared" si="1"/>
        <v>0.89382152007944726</v>
      </c>
    </row>
    <row r="10" spans="1:32" x14ac:dyDescent="0.25">
      <c r="A10" s="32" t="s">
        <v>18</v>
      </c>
      <c r="B10" s="75"/>
      <c r="C10" s="76"/>
      <c r="D10" s="77">
        <f>AD105</f>
        <v>54.214559386973185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49.370277078085643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97.48110831234257</v>
      </c>
      <c r="P11" s="78" t="s">
        <v>87</v>
      </c>
      <c r="S11" s="111" t="s">
        <v>30</v>
      </c>
      <c r="T11" s="116"/>
      <c r="U11" s="116"/>
      <c r="V11" s="116">
        <v>333</v>
      </c>
      <c r="W11" s="116">
        <v>484</v>
      </c>
      <c r="X11" s="116">
        <v>533</v>
      </c>
      <c r="Y11" s="116">
        <v>558</v>
      </c>
      <c r="Z11" s="116">
        <v>508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0</v>
      </c>
      <c r="P12" s="78" t="s">
        <v>87</v>
      </c>
      <c r="S12" s="111" t="s">
        <v>31</v>
      </c>
      <c r="T12" s="116"/>
      <c r="U12" s="116"/>
      <c r="V12" s="116">
        <v>5</v>
      </c>
      <c r="W12" s="116">
        <v>7</v>
      </c>
      <c r="X12" s="116">
        <v>10</v>
      </c>
      <c r="Y12" s="116">
        <v>9</v>
      </c>
      <c r="Z12" s="116">
        <v>14</v>
      </c>
    </row>
    <row r="13" spans="1:32" ht="15" customHeight="1" x14ac:dyDescent="0.25">
      <c r="A13" s="32" t="s">
        <v>20</v>
      </c>
      <c r="B13" s="76"/>
      <c r="C13" s="76"/>
      <c r="D13" s="77">
        <f>AD108</f>
        <v>7.4712643678160928</v>
      </c>
      <c r="E13" s="78" t="s">
        <v>87</v>
      </c>
      <c r="F13" s="26"/>
      <c r="G13" s="144" t="s">
        <v>286</v>
      </c>
      <c r="H13" s="145"/>
      <c r="I13" s="145"/>
      <c r="J13" s="145"/>
      <c r="K13" s="145"/>
      <c r="L13" s="145"/>
      <c r="M13" s="85"/>
      <c r="N13" s="76"/>
      <c r="O13" s="77">
        <f>T132</f>
        <v>3.0226700251889169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3.6398467432950192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38.8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43.678160919540232</v>
      </c>
      <c r="E15" s="78" t="s">
        <v>87</v>
      </c>
      <c r="F15" s="26"/>
      <c r="G15" s="35" t="s">
        <v>279</v>
      </c>
      <c r="H15" s="76"/>
      <c r="I15" s="76"/>
      <c r="J15" s="76"/>
      <c r="K15" s="86"/>
      <c r="L15" s="76"/>
      <c r="M15" s="76"/>
      <c r="N15" s="76"/>
      <c r="O15" s="77">
        <f>AB38</f>
        <v>16.91919191919192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10</v>
      </c>
      <c r="Z15" s="116">
        <v>0</v>
      </c>
      <c r="AB15" s="121">
        <f t="shared" ref="AB15:AB34" si="2">IF(Z15="np",0,Z15/$Z$34)</f>
        <v>0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38.505747126436781</v>
      </c>
      <c r="E16" s="89" t="s">
        <v>87</v>
      </c>
      <c r="F16" s="26"/>
      <c r="G16" s="90" t="s">
        <v>280</v>
      </c>
      <c r="H16" s="37"/>
      <c r="I16" s="37"/>
      <c r="J16" s="37"/>
      <c r="K16" s="38"/>
      <c r="L16" s="37"/>
      <c r="M16" s="37"/>
      <c r="N16" s="37"/>
      <c r="O16" s="88">
        <f>AB37</f>
        <v>83.080808080808083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0</v>
      </c>
      <c r="Z16" s="116">
        <v>0</v>
      </c>
      <c r="AB16" s="121">
        <f t="shared" si="2"/>
        <v>0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0</v>
      </c>
      <c r="Z17" s="116">
        <v>0</v>
      </c>
      <c r="AB17" s="121">
        <f t="shared" si="2"/>
        <v>0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3</v>
      </c>
      <c r="Z18" s="116">
        <v>3</v>
      </c>
      <c r="AB18" s="121">
        <f t="shared" si="2"/>
        <v>5.7361376673040155E-3</v>
      </c>
    </row>
    <row r="19" spans="1:28" x14ac:dyDescent="0.25">
      <c r="A19" s="67" t="str">
        <f>$S$1&amp;" ("&amp;$V$2&amp;" to "&amp;$Z$2&amp;")"</f>
        <v>Mornington (2015-16 to 2019-20)</v>
      </c>
      <c r="B19" s="67"/>
      <c r="C19" s="67"/>
      <c r="D19" s="67"/>
      <c r="E19" s="67"/>
      <c r="F19" s="67"/>
      <c r="G19" s="67" t="str">
        <f>$S$1&amp;" ("&amp;$V$2&amp;" to "&amp;$Z$2&amp;")"</f>
        <v>Mornington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13</v>
      </c>
      <c r="Z19" s="116">
        <v>18</v>
      </c>
      <c r="AB19" s="121">
        <f t="shared" si="2"/>
        <v>3.4416826003824091E-2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0</v>
      </c>
      <c r="Z20" s="116">
        <v>0</v>
      </c>
      <c r="AB20" s="121">
        <f t="shared" si="2"/>
        <v>0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0</v>
      </c>
      <c r="Z21" s="116">
        <v>6</v>
      </c>
      <c r="AB21" s="121">
        <f t="shared" si="2"/>
        <v>1.1472275334608031E-2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0</v>
      </c>
      <c r="Z22" s="116">
        <v>5</v>
      </c>
      <c r="AB22" s="121">
        <f t="shared" si="2"/>
        <v>9.5602294455066923E-3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4</v>
      </c>
      <c r="Z23" s="116">
        <v>0</v>
      </c>
      <c r="AB23" s="121">
        <f t="shared" si="2"/>
        <v>0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0</v>
      </c>
      <c r="Z24" s="116">
        <v>0</v>
      </c>
      <c r="AB24" s="121">
        <f t="shared" si="2"/>
        <v>0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3</v>
      </c>
      <c r="Z25" s="116">
        <v>0</v>
      </c>
      <c r="AB25" s="121">
        <f t="shared" si="2"/>
        <v>0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4</v>
      </c>
      <c r="Z26" s="116">
        <v>0</v>
      </c>
      <c r="AB26" s="121">
        <f t="shared" si="2"/>
        <v>0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5</v>
      </c>
      <c r="Z27" s="116">
        <v>8</v>
      </c>
      <c r="AB27" s="121">
        <f t="shared" si="2"/>
        <v>1.5296367112810707E-2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31</v>
      </c>
      <c r="Z28" s="116">
        <v>14</v>
      </c>
      <c r="AB28" s="121">
        <f t="shared" si="2"/>
        <v>2.676864244741874E-2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191</v>
      </c>
      <c r="Z29" s="116">
        <v>155</v>
      </c>
      <c r="AB29" s="121">
        <f t="shared" si="2"/>
        <v>0.29636711281070743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95</v>
      </c>
      <c r="Z30" s="116">
        <v>94</v>
      </c>
      <c r="AB30" s="121">
        <f t="shared" si="2"/>
        <v>0.17973231357552583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81</v>
      </c>
      <c r="Z31" s="116">
        <v>79</v>
      </c>
      <c r="AB31" s="121">
        <f t="shared" si="2"/>
        <v>0.15105162523900573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33</v>
      </c>
      <c r="Z32" s="116">
        <v>42</v>
      </c>
      <c r="AB32" s="121">
        <f t="shared" si="2"/>
        <v>8.0305927342256209E-2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56</v>
      </c>
      <c r="Z33" s="116">
        <v>65</v>
      </c>
      <c r="AB33" s="121">
        <f t="shared" si="2"/>
        <v>0.124282982791587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567</v>
      </c>
      <c r="Z34" s="124">
        <v>523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329</v>
      </c>
      <c r="AB37" s="136">
        <f>Z37/Z40*100</f>
        <v>83.080808080808083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67</v>
      </c>
      <c r="AB38" s="136">
        <f>Z38/Z40*100</f>
        <v>16.91919191919192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396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0</v>
      </c>
      <c r="Y44" s="116">
        <v>0</v>
      </c>
      <c r="Z44" s="116">
        <v>0</v>
      </c>
    </row>
    <row r="45" spans="19:32" x14ac:dyDescent="0.25">
      <c r="S45" s="119" t="s">
        <v>38</v>
      </c>
      <c r="T45" s="119"/>
      <c r="U45" s="116"/>
      <c r="V45" s="116">
        <v>0</v>
      </c>
      <c r="W45" s="116">
        <v>0</v>
      </c>
      <c r="X45" s="116">
        <v>3</v>
      </c>
      <c r="Y45" s="116">
        <v>0</v>
      </c>
      <c r="Z45" s="116">
        <v>9</v>
      </c>
    </row>
    <row r="46" spans="19:32" x14ac:dyDescent="0.25">
      <c r="S46" s="119" t="s">
        <v>39</v>
      </c>
      <c r="T46" s="119"/>
      <c r="U46" s="116"/>
      <c r="V46" s="116">
        <v>8</v>
      </c>
      <c r="W46" s="116">
        <v>12</v>
      </c>
      <c r="X46" s="116">
        <v>10</v>
      </c>
      <c r="Y46" s="116">
        <v>22</v>
      </c>
      <c r="Z46" s="116">
        <v>17</v>
      </c>
    </row>
    <row r="47" spans="19:32" x14ac:dyDescent="0.25">
      <c r="S47" s="119" t="s">
        <v>40</v>
      </c>
      <c r="T47" s="119"/>
      <c r="U47" s="116"/>
      <c r="V47" s="116">
        <v>12</v>
      </c>
      <c r="W47" s="116">
        <v>18</v>
      </c>
      <c r="X47" s="116">
        <v>16</v>
      </c>
      <c r="Y47" s="116">
        <v>27</v>
      </c>
      <c r="Z47" s="116">
        <v>19</v>
      </c>
    </row>
    <row r="48" spans="19:32" x14ac:dyDescent="0.25">
      <c r="S48" s="119" t="s">
        <v>41</v>
      </c>
      <c r="T48" s="119"/>
      <c r="U48" s="116"/>
      <c r="V48" s="116">
        <v>27</v>
      </c>
      <c r="W48" s="116">
        <v>26</v>
      </c>
      <c r="X48" s="116">
        <v>38</v>
      </c>
      <c r="Y48" s="116">
        <v>41</v>
      </c>
      <c r="Z48" s="116">
        <v>32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14</v>
      </c>
      <c r="W49" s="116">
        <v>25</v>
      </c>
      <c r="X49" s="116">
        <v>31</v>
      </c>
      <c r="Y49" s="116">
        <v>30</v>
      </c>
      <c r="Z49" s="116">
        <v>34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Mornington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27</v>
      </c>
      <c r="W50" s="116">
        <v>44</v>
      </c>
      <c r="X50" s="116">
        <v>34</v>
      </c>
      <c r="Y50" s="116">
        <v>32</v>
      </c>
      <c r="Z50" s="116">
        <v>21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17</v>
      </c>
      <c r="W51" s="116">
        <v>22</v>
      </c>
      <c r="X51" s="116">
        <v>42</v>
      </c>
      <c r="Y51" s="116">
        <v>36</v>
      </c>
      <c r="Z51" s="116">
        <v>32</v>
      </c>
    </row>
    <row r="52" spans="1:26" ht="15" customHeight="1" x14ac:dyDescent="0.25">
      <c r="S52" s="119" t="s">
        <v>45</v>
      </c>
      <c r="T52" s="119"/>
      <c r="U52" s="116"/>
      <c r="V52" s="116">
        <v>20</v>
      </c>
      <c r="W52" s="116">
        <v>23</v>
      </c>
      <c r="X52" s="116">
        <v>27</v>
      </c>
      <c r="Y52" s="116">
        <v>35</v>
      </c>
      <c r="Z52" s="116">
        <v>27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21</v>
      </c>
      <c r="X53" s="116">
        <v>21</v>
      </c>
      <c r="Y53" s="116">
        <v>26</v>
      </c>
      <c r="Z53" s="116">
        <v>28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15</v>
      </c>
      <c r="W54" s="116">
        <v>20</v>
      </c>
      <c r="X54" s="116">
        <v>26</v>
      </c>
      <c r="Y54" s="116">
        <v>19</v>
      </c>
      <c r="Z54" s="116">
        <v>13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0</v>
      </c>
      <c r="W55" s="116">
        <v>10</v>
      </c>
      <c r="X55" s="116">
        <v>15</v>
      </c>
      <c r="Y55" s="116">
        <v>16</v>
      </c>
      <c r="Z55" s="116">
        <v>18</v>
      </c>
    </row>
    <row r="56" spans="1:26" ht="15" customHeight="1" x14ac:dyDescent="0.25">
      <c r="S56" s="119" t="s">
        <v>49</v>
      </c>
      <c r="T56" s="119"/>
      <c r="U56" s="116"/>
      <c r="V56" s="116">
        <v>2</v>
      </c>
      <c r="W56" s="116">
        <v>3</v>
      </c>
      <c r="X56" s="116">
        <v>0</v>
      </c>
      <c r="Y56" s="116">
        <v>4</v>
      </c>
      <c r="Z56" s="116">
        <v>12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3</v>
      </c>
      <c r="W57" s="116">
        <v>0</v>
      </c>
      <c r="X57" s="116">
        <v>2</v>
      </c>
      <c r="Y57" s="116">
        <v>5</v>
      </c>
      <c r="Z57" s="116">
        <v>4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0</v>
      </c>
      <c r="W58" s="116">
        <v>0</v>
      </c>
      <c r="X58" s="116">
        <v>0</v>
      </c>
      <c r="Y58" s="116">
        <v>4</v>
      </c>
      <c r="Z58" s="116">
        <v>0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0</v>
      </c>
      <c r="X59" s="116">
        <v>0</v>
      </c>
      <c r="Y59" s="116">
        <v>0</v>
      </c>
      <c r="Z59" s="116">
        <v>0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0</v>
      </c>
      <c r="X60" s="116">
        <v>0</v>
      </c>
      <c r="Y60" s="116">
        <v>0</v>
      </c>
      <c r="Z60" s="116">
        <v>0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161</v>
      </c>
      <c r="W61" s="116">
        <v>233</v>
      </c>
      <c r="X61" s="116">
        <v>275</v>
      </c>
      <c r="Y61" s="116">
        <v>303</v>
      </c>
      <c r="Z61" s="116">
        <v>261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0</v>
      </c>
      <c r="W63" s="116">
        <v>0</v>
      </c>
      <c r="X63" s="116">
        <v>0</v>
      </c>
      <c r="Y63" s="116">
        <v>0</v>
      </c>
      <c r="Z63" s="116">
        <v>0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4</v>
      </c>
      <c r="X64" s="116">
        <v>0</v>
      </c>
      <c r="Y64" s="116">
        <v>10</v>
      </c>
      <c r="Z64" s="116">
        <v>3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Mornington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4</v>
      </c>
      <c r="W65" s="116">
        <v>15</v>
      </c>
      <c r="X65" s="116">
        <v>17</v>
      </c>
      <c r="Y65" s="116">
        <v>20</v>
      </c>
      <c r="Z65" s="116">
        <v>12</v>
      </c>
    </row>
    <row r="66" spans="1:26" x14ac:dyDescent="0.25">
      <c r="S66" s="119" t="s">
        <v>40</v>
      </c>
      <c r="T66" s="119"/>
      <c r="U66" s="116"/>
      <c r="V66" s="116">
        <v>20</v>
      </c>
      <c r="W66" s="116">
        <v>21</v>
      </c>
      <c r="X66" s="116">
        <v>17</v>
      </c>
      <c r="Y66" s="116">
        <v>20</v>
      </c>
      <c r="Z66" s="116">
        <v>24</v>
      </c>
    </row>
    <row r="67" spans="1:26" x14ac:dyDescent="0.25">
      <c r="S67" s="119" t="s">
        <v>41</v>
      </c>
      <c r="T67" s="119"/>
      <c r="U67" s="116"/>
      <c r="V67" s="116">
        <v>30</v>
      </c>
      <c r="W67" s="116">
        <v>39</v>
      </c>
      <c r="X67" s="116">
        <v>34</v>
      </c>
      <c r="Y67" s="116">
        <v>45</v>
      </c>
      <c r="Z67" s="116">
        <v>35</v>
      </c>
    </row>
    <row r="68" spans="1:26" x14ac:dyDescent="0.25">
      <c r="S68" s="119" t="s">
        <v>42</v>
      </c>
      <c r="T68" s="119"/>
      <c r="U68" s="116"/>
      <c r="V68" s="116">
        <v>25</v>
      </c>
      <c r="W68" s="116">
        <v>35</v>
      </c>
      <c r="X68" s="116">
        <v>26</v>
      </c>
      <c r="Y68" s="116">
        <v>35</v>
      </c>
      <c r="Z68" s="116">
        <v>30</v>
      </c>
    </row>
    <row r="69" spans="1:26" x14ac:dyDescent="0.25">
      <c r="S69" s="119" t="s">
        <v>43</v>
      </c>
      <c r="T69" s="119"/>
      <c r="U69" s="116"/>
      <c r="V69" s="116">
        <v>24</v>
      </c>
      <c r="W69" s="116">
        <v>43</v>
      </c>
      <c r="X69" s="116">
        <v>41</v>
      </c>
      <c r="Y69" s="116">
        <v>30</v>
      </c>
      <c r="Z69" s="116">
        <v>39</v>
      </c>
    </row>
    <row r="70" spans="1:26" x14ac:dyDescent="0.25">
      <c r="S70" s="119" t="s">
        <v>44</v>
      </c>
      <c r="T70" s="119"/>
      <c r="U70" s="116"/>
      <c r="V70" s="116">
        <v>18</v>
      </c>
      <c r="W70" s="116">
        <v>22</v>
      </c>
      <c r="X70" s="116">
        <v>29</v>
      </c>
      <c r="Y70" s="116">
        <v>33</v>
      </c>
      <c r="Z70" s="116">
        <v>33</v>
      </c>
    </row>
    <row r="71" spans="1:26" x14ac:dyDescent="0.25">
      <c r="S71" s="119" t="s">
        <v>45</v>
      </c>
      <c r="T71" s="119"/>
      <c r="U71" s="116"/>
      <c r="V71" s="116">
        <v>14</v>
      </c>
      <c r="W71" s="116">
        <v>22</v>
      </c>
      <c r="X71" s="116">
        <v>38</v>
      </c>
      <c r="Y71" s="116">
        <v>28</v>
      </c>
      <c r="Z71" s="116">
        <v>24</v>
      </c>
    </row>
    <row r="72" spans="1:26" x14ac:dyDescent="0.25">
      <c r="S72" s="119" t="s">
        <v>46</v>
      </c>
      <c r="T72" s="119"/>
      <c r="U72" s="116"/>
      <c r="V72" s="116">
        <v>14</v>
      </c>
      <c r="W72" s="116">
        <v>23</v>
      </c>
      <c r="X72" s="116">
        <v>29</v>
      </c>
      <c r="Y72" s="116">
        <v>18</v>
      </c>
      <c r="Z72" s="116">
        <v>23</v>
      </c>
    </row>
    <row r="73" spans="1:26" x14ac:dyDescent="0.25">
      <c r="S73" s="119" t="s">
        <v>47</v>
      </c>
      <c r="T73" s="119"/>
      <c r="U73" s="116"/>
      <c r="V73" s="116">
        <v>18</v>
      </c>
      <c r="W73" s="116">
        <v>19</v>
      </c>
      <c r="X73" s="116">
        <v>20</v>
      </c>
      <c r="Y73" s="116">
        <v>21</v>
      </c>
      <c r="Z73" s="116">
        <v>20</v>
      </c>
    </row>
    <row r="74" spans="1:26" x14ac:dyDescent="0.25">
      <c r="S74" s="119" t="s">
        <v>48</v>
      </c>
      <c r="T74" s="119"/>
      <c r="U74" s="116"/>
      <c r="V74" s="116">
        <v>0</v>
      </c>
      <c r="W74" s="116">
        <v>9</v>
      </c>
      <c r="X74" s="116">
        <v>11</v>
      </c>
      <c r="Y74" s="116">
        <v>9</v>
      </c>
      <c r="Z74" s="116">
        <v>15</v>
      </c>
    </row>
    <row r="75" spans="1:26" x14ac:dyDescent="0.25">
      <c r="S75" s="119" t="s">
        <v>49</v>
      </c>
      <c r="T75" s="119"/>
      <c r="U75" s="116"/>
      <c r="V75" s="116">
        <v>0</v>
      </c>
      <c r="W75" s="116">
        <v>3</v>
      </c>
      <c r="X75" s="116">
        <v>0</v>
      </c>
      <c r="Y75" s="116">
        <v>0</v>
      </c>
      <c r="Z75" s="116">
        <v>0</v>
      </c>
    </row>
    <row r="76" spans="1:26" x14ac:dyDescent="0.25">
      <c r="S76" s="119" t="s">
        <v>50</v>
      </c>
      <c r="T76" s="119"/>
      <c r="U76" s="116"/>
      <c r="V76" s="116">
        <v>0</v>
      </c>
      <c r="W76" s="116">
        <v>4</v>
      </c>
      <c r="X76" s="116">
        <v>0</v>
      </c>
      <c r="Y76" s="116">
        <v>0</v>
      </c>
      <c r="Z76" s="116">
        <v>0</v>
      </c>
    </row>
    <row r="77" spans="1:26" x14ac:dyDescent="0.25">
      <c r="S77" s="119" t="s">
        <v>51</v>
      </c>
      <c r="T77" s="119"/>
      <c r="U77" s="116"/>
      <c r="V77" s="116">
        <v>0</v>
      </c>
      <c r="W77" s="116">
        <v>0</v>
      </c>
      <c r="X77" s="116">
        <v>0</v>
      </c>
      <c r="Y77" s="116">
        <v>0</v>
      </c>
      <c r="Z77" s="116">
        <v>0</v>
      </c>
    </row>
    <row r="78" spans="1:26" x14ac:dyDescent="0.25">
      <c r="S78" s="119" t="s">
        <v>52</v>
      </c>
      <c r="T78" s="119"/>
      <c r="U78" s="116"/>
      <c r="V78" s="116">
        <v>0</v>
      </c>
      <c r="W78" s="116">
        <v>4</v>
      </c>
      <c r="X78" s="116">
        <v>0</v>
      </c>
      <c r="Y78" s="116">
        <v>0</v>
      </c>
      <c r="Z78" s="116">
        <v>0</v>
      </c>
    </row>
    <row r="79" spans="1:26" x14ac:dyDescent="0.25">
      <c r="S79" s="119" t="s">
        <v>53</v>
      </c>
      <c r="T79" s="119"/>
      <c r="U79" s="116"/>
      <c r="V79" s="116">
        <v>0</v>
      </c>
      <c r="W79" s="116">
        <v>0</v>
      </c>
      <c r="X79" s="116">
        <v>0</v>
      </c>
      <c r="Y79" s="116">
        <v>0</v>
      </c>
      <c r="Z79" s="116">
        <v>0</v>
      </c>
    </row>
    <row r="80" spans="1:26" x14ac:dyDescent="0.25">
      <c r="S80" s="122" t="s">
        <v>54</v>
      </c>
      <c r="T80" s="122"/>
      <c r="U80" s="116"/>
      <c r="V80" s="116">
        <v>177</v>
      </c>
      <c r="W80" s="116">
        <v>260</v>
      </c>
      <c r="X80" s="116">
        <v>270</v>
      </c>
      <c r="Y80" s="116">
        <v>265</v>
      </c>
      <c r="Z80" s="116">
        <v>260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6" t="str">
        <f>S1</f>
        <v>Mornington</v>
      </c>
      <c r="D83" s="146"/>
      <c r="E83" s="146"/>
      <c r="F83" s="146"/>
      <c r="G83" s="146"/>
      <c r="H83" s="49"/>
      <c r="I83" s="49"/>
      <c r="J83" s="147" t="str">
        <f>'State data for spotlight'!A1</f>
        <v>Queensland</v>
      </c>
      <c r="K83" s="147"/>
      <c r="L83" s="147"/>
      <c r="M83" s="147"/>
      <c r="N83" s="147"/>
      <c r="O83" s="147"/>
      <c r="S83" s="119" t="s">
        <v>57</v>
      </c>
      <c r="T83" s="119"/>
      <c r="U83" s="116"/>
      <c r="V83" s="116">
        <v>6</v>
      </c>
      <c r="W83" s="116">
        <v>9</v>
      </c>
      <c r="X83" s="116">
        <v>9</v>
      </c>
      <c r="Y83" s="116">
        <v>12</v>
      </c>
      <c r="Z83" s="116">
        <v>14</v>
      </c>
      <c r="AD83" s="121"/>
    </row>
    <row r="84" spans="1:30" ht="15" customHeight="1" x14ac:dyDescent="0.25">
      <c r="A84" s="48"/>
      <c r="B84" s="48"/>
      <c r="C84" s="50"/>
      <c r="D84" s="141" t="s">
        <v>0</v>
      </c>
      <c r="E84" s="141"/>
      <c r="F84" s="141" t="s">
        <v>202</v>
      </c>
      <c r="G84" s="141"/>
      <c r="H84" s="50"/>
      <c r="I84" s="50"/>
      <c r="J84" s="50"/>
      <c r="K84" s="50"/>
      <c r="L84" s="141" t="s">
        <v>0</v>
      </c>
      <c r="M84" s="141"/>
      <c r="N84" s="141" t="s">
        <v>202</v>
      </c>
      <c r="O84" s="141"/>
      <c r="S84" s="119" t="s">
        <v>58</v>
      </c>
      <c r="T84" s="119"/>
      <c r="U84" s="116"/>
      <c r="V84" s="116">
        <v>19</v>
      </c>
      <c r="W84" s="116">
        <v>18</v>
      </c>
      <c r="X84" s="116">
        <v>21</v>
      </c>
      <c r="Y84" s="116">
        <v>23</v>
      </c>
      <c r="Z84" s="116">
        <v>20</v>
      </c>
    </row>
    <row r="85" spans="1:30" ht="15" customHeight="1" x14ac:dyDescent="0.25">
      <c r="A85" s="48"/>
      <c r="B85" s="48"/>
      <c r="C85" s="62" t="s">
        <v>1</v>
      </c>
      <c r="D85" s="141" t="s">
        <v>2</v>
      </c>
      <c r="E85" s="141"/>
      <c r="F85" s="141" t="str">
        <f>"since "&amp;$V$2</f>
        <v>since 2015-16</v>
      </c>
      <c r="G85" s="141"/>
      <c r="H85" s="50"/>
      <c r="I85" s="50"/>
      <c r="J85" s="50"/>
      <c r="K85" s="62" t="s">
        <v>1</v>
      </c>
      <c r="L85" s="141" t="s">
        <v>2</v>
      </c>
      <c r="M85" s="141"/>
      <c r="N85" s="141" t="str">
        <f>"since "&amp;$V$2</f>
        <v>since 2015-16</v>
      </c>
      <c r="O85" s="141"/>
      <c r="S85" s="119" t="s">
        <v>197</v>
      </c>
      <c r="T85" s="119"/>
      <c r="U85" s="116"/>
      <c r="V85" s="116">
        <v>16</v>
      </c>
      <c r="W85" s="116">
        <v>27</v>
      </c>
      <c r="X85" s="116">
        <v>26</v>
      </c>
      <c r="Y85" s="116">
        <v>38</v>
      </c>
      <c r="Z85" s="116">
        <v>34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522</v>
      </c>
      <c r="D86" s="100">
        <f t="shared" ref="D86:D91" si="4">AD4</f>
        <v>-7.9365079365079416E-2</v>
      </c>
      <c r="E86" s="101">
        <f t="shared" ref="E86:E91" si="5">AD4</f>
        <v>-7.9365079365079416E-2</v>
      </c>
      <c r="F86" s="100">
        <f t="shared" ref="F86:F91" si="6">AF4</f>
        <v>0.53529411764705892</v>
      </c>
      <c r="G86" s="101">
        <f t="shared" ref="G86:G91" si="7">AF4</f>
        <v>0.53529411764705892</v>
      </c>
      <c r="H86" s="61"/>
      <c r="I86" s="61"/>
      <c r="J86" s="142" t="str">
        <f>'State data for spotlight'!J4</f>
        <v>4,043,913</v>
      </c>
      <c r="K86" s="142"/>
      <c r="L86" s="100">
        <f>'State data for spotlight'!L4</f>
        <v>-5.435055282670076E-3</v>
      </c>
      <c r="M86" s="101">
        <f>'State data for spotlight'!L4</f>
        <v>-5.435055282670076E-3</v>
      </c>
      <c r="N86" s="100">
        <f>'State data for spotlight'!N4</f>
        <v>7.968076645100175E-2</v>
      </c>
      <c r="O86" s="101">
        <f>'State data for spotlight'!N4</f>
        <v>7.968076645100175E-2</v>
      </c>
      <c r="S86" s="119" t="s">
        <v>198</v>
      </c>
      <c r="T86" s="119"/>
      <c r="U86" s="116"/>
      <c r="V86" s="116">
        <v>14</v>
      </c>
      <c r="W86" s="116">
        <v>23</v>
      </c>
      <c r="X86" s="116">
        <v>31</v>
      </c>
      <c r="Y86" s="116">
        <v>33</v>
      </c>
      <c r="Z86" s="116">
        <v>23</v>
      </c>
    </row>
    <row r="87" spans="1:30" ht="15" customHeight="1" x14ac:dyDescent="0.25">
      <c r="A87" s="102" t="s">
        <v>4</v>
      </c>
      <c r="B87" s="51"/>
      <c r="C87" s="61" t="str">
        <f t="shared" si="3"/>
        <v>261</v>
      </c>
      <c r="D87" s="100">
        <f t="shared" si="4"/>
        <v>-0.12121212121212122</v>
      </c>
      <c r="E87" s="101">
        <f t="shared" si="5"/>
        <v>-0.12121212121212122</v>
      </c>
      <c r="F87" s="100">
        <f t="shared" si="6"/>
        <v>0.58181818181818179</v>
      </c>
      <c r="G87" s="101">
        <f t="shared" si="7"/>
        <v>0.58181818181818179</v>
      </c>
      <c r="H87" s="61"/>
      <c r="I87" s="61"/>
      <c r="J87" s="142" t="str">
        <f>'State data for spotlight'!J5</f>
        <v>2,078,086</v>
      </c>
      <c r="K87" s="142"/>
      <c r="L87" s="100">
        <f>'State data for spotlight'!L5</f>
        <v>-9.7722570444783718E-3</v>
      </c>
      <c r="M87" s="101">
        <f>'State data for spotlight'!L5</f>
        <v>-9.7722570444783718E-3</v>
      </c>
      <c r="N87" s="100">
        <f>'State data for spotlight'!N5</f>
        <v>6.0267974446456485E-2</v>
      </c>
      <c r="O87" s="101">
        <f>'State data for spotlight'!N5</f>
        <v>6.0267974446456485E-2</v>
      </c>
      <c r="S87" s="119" t="s">
        <v>199</v>
      </c>
      <c r="T87" s="119"/>
      <c r="U87" s="116"/>
      <c r="V87" s="116">
        <v>0</v>
      </c>
      <c r="W87" s="116">
        <v>8</v>
      </c>
      <c r="X87" s="116">
        <v>0</v>
      </c>
      <c r="Y87" s="116">
        <v>4</v>
      </c>
      <c r="Z87" s="116">
        <v>3</v>
      </c>
    </row>
    <row r="88" spans="1:30" ht="15" customHeight="1" x14ac:dyDescent="0.25">
      <c r="A88" s="102" t="s">
        <v>5</v>
      </c>
      <c r="B88" s="51"/>
      <c r="C88" s="61" t="str">
        <f t="shared" si="3"/>
        <v>255</v>
      </c>
      <c r="D88" s="100">
        <f t="shared" si="4"/>
        <v>-5.9040590405904037E-2</v>
      </c>
      <c r="E88" s="101">
        <f t="shared" si="5"/>
        <v>-5.9040590405904037E-2</v>
      </c>
      <c r="F88" s="100">
        <f t="shared" si="6"/>
        <v>0.46551724137931028</v>
      </c>
      <c r="G88" s="101">
        <f t="shared" si="7"/>
        <v>0.46551724137931028</v>
      </c>
      <c r="H88" s="61"/>
      <c r="I88" s="61"/>
      <c r="J88" s="142" t="str">
        <f>'State data for spotlight'!J6</f>
        <v>1,965,825</v>
      </c>
      <c r="K88" s="142"/>
      <c r="L88" s="100">
        <f>'State data for spotlight'!L6</f>
        <v>-8.0765919120229235E-4</v>
      </c>
      <c r="M88" s="101">
        <f>'State data for spotlight'!L6</f>
        <v>-8.0765919120229235E-4</v>
      </c>
      <c r="N88" s="100">
        <f>'State data for spotlight'!N6</f>
        <v>0.10099473592536312</v>
      </c>
      <c r="O88" s="101">
        <f>'State data for spotlight'!N6</f>
        <v>0.10099473592536312</v>
      </c>
      <c r="S88" s="119" t="s">
        <v>200</v>
      </c>
      <c r="T88" s="119"/>
      <c r="U88" s="116"/>
      <c r="V88" s="116">
        <v>0</v>
      </c>
      <c r="W88" s="116">
        <v>5</v>
      </c>
      <c r="X88" s="116">
        <v>5</v>
      </c>
      <c r="Y88" s="116">
        <v>3</v>
      </c>
      <c r="Z88" s="116">
        <v>11</v>
      </c>
    </row>
    <row r="89" spans="1:30" ht="15" customHeight="1" x14ac:dyDescent="0.25">
      <c r="A89" s="51" t="s">
        <v>6</v>
      </c>
      <c r="B89" s="51"/>
      <c r="C89" s="61" t="str">
        <f t="shared" si="3"/>
        <v>397</v>
      </c>
      <c r="D89" s="100">
        <f t="shared" si="4"/>
        <v>-8.5253456221198176E-2</v>
      </c>
      <c r="E89" s="101">
        <f t="shared" si="5"/>
        <v>-8.5253456221198176E-2</v>
      </c>
      <c r="F89" s="100">
        <f t="shared" si="6"/>
        <v>0.62040816326530601</v>
      </c>
      <c r="G89" s="101">
        <f t="shared" si="7"/>
        <v>0.62040816326530601</v>
      </c>
      <c r="H89" s="61"/>
      <c r="I89" s="61"/>
      <c r="J89" s="142" t="str">
        <f>'State data for spotlight'!J7</f>
        <v>2,876,116</v>
      </c>
      <c r="K89" s="142"/>
      <c r="L89" s="100">
        <f>'State data for spotlight'!L7</f>
        <v>1.3469152455414024E-2</v>
      </c>
      <c r="M89" s="101">
        <f>'State data for spotlight'!L7</f>
        <v>1.3469152455414024E-2</v>
      </c>
      <c r="N89" s="100">
        <f>'State data for spotlight'!N7</f>
        <v>8.3508134271230716E-2</v>
      </c>
      <c r="O89" s="101">
        <f>'State data for spotlight'!N7</f>
        <v>8.3508134271230716E-2</v>
      </c>
      <c r="S89" s="119" t="s">
        <v>201</v>
      </c>
      <c r="T89" s="119"/>
      <c r="U89" s="116"/>
      <c r="V89" s="116">
        <v>4</v>
      </c>
      <c r="W89" s="116">
        <v>11</v>
      </c>
      <c r="X89" s="116">
        <v>14</v>
      </c>
      <c r="Y89" s="116">
        <v>15</v>
      </c>
      <c r="Z89" s="116">
        <v>17</v>
      </c>
    </row>
    <row r="90" spans="1:30" ht="15" customHeight="1" x14ac:dyDescent="0.25">
      <c r="A90" s="51" t="s">
        <v>100</v>
      </c>
      <c r="B90" s="51"/>
      <c r="C90" s="61" t="str">
        <f t="shared" si="3"/>
        <v>$32,205</v>
      </c>
      <c r="D90" s="100">
        <f t="shared" si="4"/>
        <v>-3.5331119727897264E-2</v>
      </c>
      <c r="E90" s="101">
        <f t="shared" si="5"/>
        <v>-3.5331119727897264E-2</v>
      </c>
      <c r="F90" s="100">
        <f t="shared" si="6"/>
        <v>6.4933098069922979E-2</v>
      </c>
      <c r="G90" s="101">
        <f t="shared" si="7"/>
        <v>6.4933098069922979E-2</v>
      </c>
      <c r="H90" s="61"/>
      <c r="I90" s="61"/>
      <c r="J90" s="61"/>
      <c r="K90" s="61" t="str">
        <f>'State data for spotlight'!J8</f>
        <v>$45,226</v>
      </c>
      <c r="L90" s="100">
        <f>'State data for spotlight'!L8</f>
        <v>1.6409018426646327E-3</v>
      </c>
      <c r="M90" s="101">
        <f>'State data for spotlight'!L8</f>
        <v>1.6409018426646327E-3</v>
      </c>
      <c r="N90" s="100">
        <f>'State data for spotlight'!N8</f>
        <v>6.7653739613496189E-2</v>
      </c>
      <c r="O90" s="101">
        <f>'State data for spotlight'!N8</f>
        <v>6.7653739613496189E-2</v>
      </c>
      <c r="S90" s="119" t="s">
        <v>59</v>
      </c>
      <c r="T90" s="119"/>
      <c r="U90" s="116"/>
      <c r="V90" s="116">
        <v>38</v>
      </c>
      <c r="W90" s="116">
        <v>42</v>
      </c>
      <c r="X90" s="116">
        <v>52</v>
      </c>
      <c r="Y90" s="116">
        <v>48</v>
      </c>
      <c r="Z90" s="116">
        <v>29</v>
      </c>
    </row>
    <row r="91" spans="1:30" ht="15" customHeight="1" x14ac:dyDescent="0.25">
      <c r="A91" s="51" t="s">
        <v>7</v>
      </c>
      <c r="B91" s="51"/>
      <c r="C91" s="61" t="str">
        <f t="shared" si="3"/>
        <v>$18.2 mil</v>
      </c>
      <c r="D91" s="100">
        <f t="shared" si="4"/>
        <v>-5.926022180418844E-2</v>
      </c>
      <c r="E91" s="101">
        <f t="shared" si="5"/>
        <v>-5.926022180418844E-2</v>
      </c>
      <c r="F91" s="100">
        <f t="shared" si="6"/>
        <v>0.89382152007944726</v>
      </c>
      <c r="G91" s="101">
        <f t="shared" si="7"/>
        <v>0.89382152007944726</v>
      </c>
      <c r="H91" s="61"/>
      <c r="I91" s="61"/>
      <c r="J91" s="61"/>
      <c r="K91" s="61" t="str">
        <f>'State data for spotlight'!J9</f>
        <v>$174.8 bil</v>
      </c>
      <c r="L91" s="100">
        <f>'State data for spotlight'!L9</f>
        <v>4.1540468779463158E-2</v>
      </c>
      <c r="M91" s="101">
        <f>'State data for spotlight'!L9</f>
        <v>4.1540468779463158E-2</v>
      </c>
      <c r="N91" s="100">
        <f>'State data for spotlight'!N9</f>
        <v>0.18082674757676354</v>
      </c>
      <c r="O91" s="101">
        <f>'State data for spotlight'!N9</f>
        <v>0.18082674757676354</v>
      </c>
      <c r="S91" s="122" t="s">
        <v>54</v>
      </c>
      <c r="T91" s="122"/>
      <c r="U91" s="116"/>
      <c r="V91" s="116">
        <v>122</v>
      </c>
      <c r="W91" s="116">
        <v>184</v>
      </c>
      <c r="X91" s="116">
        <v>213</v>
      </c>
      <c r="Y91" s="116">
        <v>233</v>
      </c>
      <c r="Z91" s="116">
        <v>206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203</v>
      </c>
      <c r="S93" s="119" t="s">
        <v>57</v>
      </c>
      <c r="T93" s="119"/>
      <c r="U93" s="116"/>
      <c r="V93" s="116">
        <v>6</v>
      </c>
      <c r="W93" s="116">
        <v>6</v>
      </c>
      <c r="X93" s="116">
        <v>12</v>
      </c>
      <c r="Y93" s="116">
        <v>12</v>
      </c>
      <c r="Z93" s="116">
        <v>14</v>
      </c>
    </row>
    <row r="94" spans="1:30" ht="15" customHeight="1" x14ac:dyDescent="0.25">
      <c r="A94" s="60" t="s">
        <v>204</v>
      </c>
      <c r="S94" s="119" t="s">
        <v>58</v>
      </c>
      <c r="T94" s="119"/>
      <c r="U94" s="116"/>
      <c r="V94" s="116">
        <v>22</v>
      </c>
      <c r="W94" s="116">
        <v>32</v>
      </c>
      <c r="X94" s="116">
        <v>33</v>
      </c>
      <c r="Y94" s="116">
        <v>33</v>
      </c>
      <c r="Z94" s="116">
        <v>40</v>
      </c>
    </row>
    <row r="95" spans="1:30" ht="15" customHeight="1" x14ac:dyDescent="0.25">
      <c r="A95" s="138" t="s">
        <v>287</v>
      </c>
      <c r="S95" s="119" t="s">
        <v>197</v>
      </c>
      <c r="T95" s="119"/>
      <c r="U95" s="116"/>
      <c r="V95" s="116">
        <v>0</v>
      </c>
      <c r="W95" s="116">
        <v>0</v>
      </c>
      <c r="X95" s="116">
        <v>0</v>
      </c>
      <c r="Y95" s="116">
        <v>0</v>
      </c>
      <c r="Z95" s="116">
        <v>0</v>
      </c>
    </row>
    <row r="96" spans="1:30" ht="15" customHeight="1" x14ac:dyDescent="0.25">
      <c r="A96" s="19" t="s">
        <v>278</v>
      </c>
      <c r="S96" s="119" t="s">
        <v>198</v>
      </c>
      <c r="T96" s="119"/>
      <c r="U96" s="116"/>
      <c r="V96" s="116">
        <v>41</v>
      </c>
      <c r="W96" s="116">
        <v>61</v>
      </c>
      <c r="X96" s="116">
        <v>64</v>
      </c>
      <c r="Y96" s="116">
        <v>58</v>
      </c>
      <c r="Z96" s="116">
        <v>63</v>
      </c>
    </row>
    <row r="97" spans="1:32" ht="15" customHeight="1" x14ac:dyDescent="0.25">
      <c r="S97" s="119" t="s">
        <v>199</v>
      </c>
      <c r="T97" s="119"/>
      <c r="U97" s="116"/>
      <c r="V97" s="116">
        <v>19</v>
      </c>
      <c r="W97" s="116">
        <v>22</v>
      </c>
      <c r="X97" s="116">
        <v>27</v>
      </c>
      <c r="Y97" s="116">
        <v>32</v>
      </c>
      <c r="Z97" s="116">
        <v>26</v>
      </c>
    </row>
    <row r="98" spans="1:32" ht="15" customHeight="1" x14ac:dyDescent="0.25">
      <c r="S98" s="119" t="s">
        <v>200</v>
      </c>
      <c r="T98" s="119"/>
      <c r="U98" s="116"/>
      <c r="V98" s="116">
        <v>5</v>
      </c>
      <c r="W98" s="116">
        <v>10</v>
      </c>
      <c r="X98" s="116">
        <v>7</v>
      </c>
      <c r="Y98" s="116">
        <v>11</v>
      </c>
      <c r="Z98" s="116">
        <v>9</v>
      </c>
    </row>
    <row r="99" spans="1:32" ht="15" customHeight="1" x14ac:dyDescent="0.25">
      <c r="S99" s="119" t="s">
        <v>201</v>
      </c>
      <c r="T99" s="119"/>
      <c r="U99" s="116"/>
      <c r="V99" s="116">
        <v>0</v>
      </c>
      <c r="W99" s="116">
        <v>0</v>
      </c>
      <c r="X99" s="116">
        <v>0</v>
      </c>
      <c r="Y99" s="116">
        <v>0</v>
      </c>
      <c r="Z99" s="116">
        <v>0</v>
      </c>
    </row>
    <row r="100" spans="1:32" ht="15" customHeight="1" x14ac:dyDescent="0.25">
      <c r="S100" s="119" t="s">
        <v>59</v>
      </c>
      <c r="T100" s="119"/>
      <c r="U100" s="116"/>
      <c r="V100" s="116">
        <v>4</v>
      </c>
      <c r="W100" s="116">
        <v>13</v>
      </c>
      <c r="X100" s="116">
        <v>8</v>
      </c>
      <c r="Y100" s="116">
        <v>15</v>
      </c>
      <c r="Z100" s="116">
        <v>17</v>
      </c>
    </row>
    <row r="101" spans="1:32" x14ac:dyDescent="0.25">
      <c r="A101" s="20"/>
      <c r="S101" s="122" t="s">
        <v>54</v>
      </c>
      <c r="T101" s="122"/>
      <c r="U101" s="116"/>
      <c r="V101" s="116">
        <v>119</v>
      </c>
      <c r="W101" s="116">
        <v>188</v>
      </c>
      <c r="X101" s="116">
        <v>187</v>
      </c>
      <c r="Y101" s="116">
        <v>206</v>
      </c>
      <c r="Z101" s="116">
        <v>193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205</v>
      </c>
      <c r="Z103" s="110" t="s">
        <v>282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133</v>
      </c>
      <c r="W104" s="116">
        <v>193</v>
      </c>
      <c r="X104" s="116">
        <v>229</v>
      </c>
      <c r="Y104" s="116">
        <v>213</v>
      </c>
      <c r="Z104" s="116">
        <v>197</v>
      </c>
      <c r="AB104" s="113" t="str">
        <f>TEXT(Z104,"###,###")</f>
        <v>197</v>
      </c>
      <c r="AD104" s="134">
        <f>Z104/($Z$4)*100</f>
        <v>37.73946360153257</v>
      </c>
      <c r="AF104" s="113"/>
    </row>
    <row r="105" spans="1:32" x14ac:dyDescent="0.25">
      <c r="S105" s="119" t="s">
        <v>18</v>
      </c>
      <c r="T105" s="119"/>
      <c r="U105" s="116"/>
      <c r="V105" s="116">
        <v>187</v>
      </c>
      <c r="W105" s="116">
        <v>273</v>
      </c>
      <c r="X105" s="116">
        <v>289</v>
      </c>
      <c r="Y105" s="116">
        <v>328</v>
      </c>
      <c r="Z105" s="116">
        <v>283</v>
      </c>
      <c r="AB105" s="113" t="str">
        <f>TEXT(Z105,"###,###")</f>
        <v>283</v>
      </c>
      <c r="AD105" s="134">
        <f>Z105/($Z$4)*100</f>
        <v>54.214559386973185</v>
      </c>
      <c r="AF105" s="113"/>
    </row>
    <row r="106" spans="1:32" x14ac:dyDescent="0.25">
      <c r="S106" s="122" t="s">
        <v>54</v>
      </c>
      <c r="T106" s="122"/>
      <c r="U106" s="124"/>
      <c r="V106" s="124">
        <v>320</v>
      </c>
      <c r="W106" s="124">
        <v>466</v>
      </c>
      <c r="X106" s="124">
        <v>518</v>
      </c>
      <c r="Y106" s="124">
        <v>541</v>
      </c>
      <c r="Z106" s="124">
        <v>480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30</v>
      </c>
      <c r="W108" s="116">
        <v>47</v>
      </c>
      <c r="X108" s="116">
        <v>65</v>
      </c>
      <c r="Y108" s="116">
        <v>56</v>
      </c>
      <c r="Z108" s="116">
        <v>39</v>
      </c>
      <c r="AB108" s="113" t="str">
        <f>TEXT(Z108,"###,###")</f>
        <v>39</v>
      </c>
      <c r="AD108" s="134">
        <f>Z108/($Z$4)*100</f>
        <v>7.4712643678160928</v>
      </c>
      <c r="AF108" s="113"/>
    </row>
    <row r="109" spans="1:32" x14ac:dyDescent="0.25">
      <c r="S109" s="119" t="s">
        <v>21</v>
      </c>
      <c r="T109" s="119"/>
      <c r="U109" s="116"/>
      <c r="V109" s="116">
        <v>12</v>
      </c>
      <c r="W109" s="116">
        <v>45</v>
      </c>
      <c r="X109" s="116">
        <v>63</v>
      </c>
      <c r="Y109" s="116">
        <v>30</v>
      </c>
      <c r="Z109" s="116">
        <v>19</v>
      </c>
      <c r="AB109" s="113" t="str">
        <f>TEXT(Z109,"###,###")</f>
        <v>19</v>
      </c>
      <c r="AD109" s="134">
        <f>Z109/($Z$4)*100</f>
        <v>3.6398467432950192</v>
      </c>
      <c r="AF109" s="113"/>
    </row>
    <row r="110" spans="1:32" x14ac:dyDescent="0.25">
      <c r="S110" s="119" t="s">
        <v>22</v>
      </c>
      <c r="T110" s="119"/>
      <c r="U110" s="116"/>
      <c r="V110" s="116">
        <v>125</v>
      </c>
      <c r="W110" s="116">
        <v>178</v>
      </c>
      <c r="X110" s="116">
        <v>198</v>
      </c>
      <c r="Y110" s="116">
        <v>247</v>
      </c>
      <c r="Z110" s="116">
        <v>228</v>
      </c>
      <c r="AB110" s="113" t="str">
        <f>TEXT(Z110,"###,###")</f>
        <v>228</v>
      </c>
      <c r="AD110" s="134">
        <f>Z110/($Z$4)*100</f>
        <v>43.678160919540232</v>
      </c>
      <c r="AF110" s="113"/>
    </row>
    <row r="111" spans="1:32" x14ac:dyDescent="0.25">
      <c r="S111" s="119" t="s">
        <v>23</v>
      </c>
      <c r="T111" s="119"/>
      <c r="U111" s="116"/>
      <c r="V111" s="116">
        <v>157</v>
      </c>
      <c r="W111" s="116">
        <v>196</v>
      </c>
      <c r="X111" s="116">
        <v>199</v>
      </c>
      <c r="Y111" s="116">
        <v>216</v>
      </c>
      <c r="Z111" s="116">
        <v>201</v>
      </c>
      <c r="AB111" s="113" t="str">
        <f>TEXT(Z111,"###,###")</f>
        <v>201</v>
      </c>
      <c r="AD111" s="134">
        <f>Z111/($Z$4)*100</f>
        <v>38.505747126436781</v>
      </c>
      <c r="AF111" s="113"/>
    </row>
    <row r="112" spans="1:32" x14ac:dyDescent="0.25">
      <c r="S112" s="122" t="s">
        <v>54</v>
      </c>
      <c r="T112" s="122"/>
      <c r="U112" s="116"/>
      <c r="V112" s="116">
        <v>339</v>
      </c>
      <c r="W112" s="116">
        <v>493</v>
      </c>
      <c r="X112" s="116">
        <v>551</v>
      </c>
      <c r="Y112" s="116">
        <v>565</v>
      </c>
      <c r="Z112" s="116">
        <v>521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38.76</v>
      </c>
      <c r="W118" s="135">
        <v>39.880000000000003</v>
      </c>
      <c r="X118" s="135">
        <v>39.49</v>
      </c>
      <c r="Y118" s="135">
        <v>38.36</v>
      </c>
      <c r="Z118" s="135">
        <v>38.75</v>
      </c>
      <c r="AB118" s="113" t="str">
        <f>TEXT(Z118,"##.0")</f>
        <v>38.8</v>
      </c>
    </row>
    <row r="120" spans="19:32" x14ac:dyDescent="0.25">
      <c r="S120" s="105" t="s">
        <v>102</v>
      </c>
      <c r="T120" s="116"/>
      <c r="U120" s="116"/>
      <c r="V120" s="116">
        <v>236</v>
      </c>
      <c r="W120" s="116">
        <v>363</v>
      </c>
      <c r="X120" s="116">
        <v>390</v>
      </c>
      <c r="Y120" s="116">
        <v>421</v>
      </c>
      <c r="Z120" s="116">
        <v>387</v>
      </c>
      <c r="AB120" s="113" t="str">
        <f>TEXT(Z120,"###,###")</f>
        <v>387</v>
      </c>
    </row>
    <row r="121" spans="19:32" x14ac:dyDescent="0.25">
      <c r="S121" s="105" t="s">
        <v>103</v>
      </c>
      <c r="T121" s="116"/>
      <c r="U121" s="116"/>
      <c r="V121" s="116">
        <v>0</v>
      </c>
      <c r="W121" s="116">
        <v>5</v>
      </c>
      <c r="X121" s="116">
        <v>0</v>
      </c>
      <c r="Y121" s="116">
        <v>4</v>
      </c>
      <c r="Z121" s="116">
        <v>0</v>
      </c>
      <c r="AB121" s="113" t="str">
        <f>TEXT(Z121,"###,###")</f>
        <v/>
      </c>
    </row>
    <row r="122" spans="19:32" x14ac:dyDescent="0.25">
      <c r="S122" s="105" t="s">
        <v>104</v>
      </c>
      <c r="T122" s="116"/>
      <c r="U122" s="116"/>
      <c r="V122" s="116">
        <v>7</v>
      </c>
      <c r="W122" s="116">
        <v>9</v>
      </c>
      <c r="X122" s="116">
        <v>8</v>
      </c>
      <c r="Y122" s="116">
        <v>6</v>
      </c>
      <c r="Z122" s="116">
        <v>12</v>
      </c>
      <c r="AB122" s="113" t="str">
        <f>TEXT(Z122,"###,###")</f>
        <v>12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243</v>
      </c>
      <c r="W124" s="116">
        <v>372</v>
      </c>
      <c r="X124" s="116">
        <v>398</v>
      </c>
      <c r="Y124" s="116">
        <v>427</v>
      </c>
      <c r="Z124" s="116">
        <v>399</v>
      </c>
      <c r="AB124" s="113" t="str">
        <f>TEXT(Z124,"###,###")</f>
        <v>399</v>
      </c>
      <c r="AD124" s="131">
        <f>Z124/$Z$7*100</f>
        <v>100.50377833753149</v>
      </c>
    </row>
    <row r="125" spans="19:32" x14ac:dyDescent="0.25">
      <c r="S125" s="105" t="s">
        <v>106</v>
      </c>
      <c r="T125" s="116"/>
      <c r="U125" s="116"/>
      <c r="V125" s="116">
        <v>7</v>
      </c>
      <c r="W125" s="116">
        <v>14</v>
      </c>
      <c r="X125" s="116">
        <v>8</v>
      </c>
      <c r="Y125" s="116">
        <v>10</v>
      </c>
      <c r="Z125" s="116">
        <v>12</v>
      </c>
      <c r="AB125" s="113" t="str">
        <f>TEXT(Z125,"###,###")</f>
        <v>12</v>
      </c>
      <c r="AD125" s="131">
        <f>Z125/$Z$7*100</f>
        <v>3.0226700251889169</v>
      </c>
    </row>
    <row r="127" spans="19:32" x14ac:dyDescent="0.25">
      <c r="S127" s="105" t="s">
        <v>107</v>
      </c>
      <c r="T127" s="116"/>
      <c r="U127" s="116"/>
      <c r="V127" s="116">
        <v>119</v>
      </c>
      <c r="W127" s="116">
        <v>184</v>
      </c>
      <c r="X127" s="116">
        <v>215</v>
      </c>
      <c r="Y127" s="116">
        <v>230</v>
      </c>
      <c r="Z127" s="116">
        <v>201</v>
      </c>
      <c r="AB127" s="113" t="str">
        <f>TEXT(Z127,"###,###")</f>
        <v>201</v>
      </c>
      <c r="AD127" s="131">
        <f>Z127/$Z$7*100</f>
        <v>50.629722921914357</v>
      </c>
    </row>
    <row r="128" spans="19:32" x14ac:dyDescent="0.25">
      <c r="S128" s="105" t="s">
        <v>108</v>
      </c>
      <c r="T128" s="116"/>
      <c r="U128" s="116"/>
      <c r="V128" s="116">
        <v>124</v>
      </c>
      <c r="W128" s="116">
        <v>188</v>
      </c>
      <c r="X128" s="116">
        <v>189</v>
      </c>
      <c r="Y128" s="116">
        <v>202</v>
      </c>
      <c r="Z128" s="116">
        <v>196</v>
      </c>
      <c r="AB128" s="113" t="str">
        <f>TEXT(Z128,"###,###")</f>
        <v>196</v>
      </c>
      <c r="AD128" s="131">
        <f>Z128/$Z$7*100</f>
        <v>49.370277078085643</v>
      </c>
    </row>
    <row r="130" spans="19:20" x14ac:dyDescent="0.25">
      <c r="S130" s="105" t="s">
        <v>283</v>
      </c>
      <c r="T130" s="131">
        <v>97.48110831234257</v>
      </c>
    </row>
    <row r="131" spans="19:20" x14ac:dyDescent="0.25">
      <c r="S131" s="105" t="s">
        <v>284</v>
      </c>
      <c r="T131" s="131">
        <v>0</v>
      </c>
    </row>
    <row r="132" spans="19:20" x14ac:dyDescent="0.25">
      <c r="S132" s="105" t="s">
        <v>285</v>
      </c>
      <c r="T132" s="131">
        <v>3.0226700251889169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091A4DC8-00E7-47CD-BB22-9B3374C4019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62A72602-6D9B-4C07-96F7-165898872D9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F35503FB-8F8B-4F2D-ABBE-E6A72613979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EC65E7F1-72B5-408F-9506-F93F9786D8B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408666-A7D8-44A3-B7F2-5F5B9BCE8139}">
  <sheetPr codeName="Sheet68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112</v>
      </c>
      <c r="T1" s="103"/>
      <c r="U1" s="103"/>
      <c r="V1" s="103"/>
      <c r="W1" s="103"/>
      <c r="X1" s="103"/>
      <c r="Y1" s="104" t="s">
        <v>209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205</v>
      </c>
      <c r="Z2" s="107" t="s">
        <v>282</v>
      </c>
      <c r="AB2" s="143" t="str">
        <f>$Z$2</f>
        <v>2019-20</v>
      </c>
      <c r="AC2" s="143"/>
      <c r="AD2" s="143"/>
      <c r="AE2" s="143"/>
      <c r="AF2" s="143"/>
    </row>
    <row r="3" spans="1:32" ht="15" customHeight="1" x14ac:dyDescent="0.25">
      <c r="A3" s="64" t="s">
        <v>281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112</v>
      </c>
      <c r="Y3" s="109" t="s">
        <v>209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9.4 Barcaldine, Queensland,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1859</v>
      </c>
      <c r="W4" s="112">
        <v>2009</v>
      </c>
      <c r="X4" s="112">
        <v>2661</v>
      </c>
      <c r="Y4" s="112">
        <v>2275</v>
      </c>
      <c r="Z4" s="112">
        <v>2536</v>
      </c>
      <c r="AB4" s="113" t="str">
        <f>TEXT(Z4,"###,###")</f>
        <v>2,536</v>
      </c>
      <c r="AD4" s="114">
        <f>Z4/Y4-1</f>
        <v>0.11472527472527472</v>
      </c>
      <c r="AF4" s="114">
        <f>Z4/V4-1</f>
        <v>0.36417428725121037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956</v>
      </c>
      <c r="W5" s="112">
        <v>1048</v>
      </c>
      <c r="X5" s="112">
        <v>1422</v>
      </c>
      <c r="Y5" s="112">
        <v>1164</v>
      </c>
      <c r="Z5" s="112">
        <v>1280</v>
      </c>
      <c r="AB5" s="113" t="str">
        <f>TEXT(Z5,"###,###")</f>
        <v>1,280</v>
      </c>
      <c r="AD5" s="114">
        <f t="shared" ref="AD5:AD9" si="0">Z5/Y5-1</f>
        <v>9.9656357388316241E-2</v>
      </c>
      <c r="AF5" s="114">
        <f t="shared" ref="AF5:AF9" si="1">Z5/V5-1</f>
        <v>0.33891213389121333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897</v>
      </c>
      <c r="W6" s="112">
        <v>961</v>
      </c>
      <c r="X6" s="112">
        <v>1240</v>
      </c>
      <c r="Y6" s="112">
        <v>1115</v>
      </c>
      <c r="Z6" s="112">
        <v>1250</v>
      </c>
      <c r="AB6" s="113" t="str">
        <f>TEXT(Z6,"###,###")</f>
        <v>1,250</v>
      </c>
      <c r="AD6" s="114">
        <f t="shared" si="0"/>
        <v>0.12107623318385641</v>
      </c>
      <c r="AF6" s="114">
        <f t="shared" si="1"/>
        <v>0.39353400222965451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1285</v>
      </c>
      <c r="W7" s="112">
        <v>1360</v>
      </c>
      <c r="X7" s="112">
        <v>1811</v>
      </c>
      <c r="Y7" s="112">
        <v>1547</v>
      </c>
      <c r="Z7" s="112">
        <v>1746</v>
      </c>
      <c r="AB7" s="113" t="str">
        <f>TEXT(Z7,"###,###")</f>
        <v>1,746</v>
      </c>
      <c r="AD7" s="114">
        <f t="shared" si="0"/>
        <v>0.12863606981254039</v>
      </c>
      <c r="AF7" s="114">
        <f t="shared" si="1"/>
        <v>0.35875486381322963</v>
      </c>
    </row>
    <row r="8" spans="1:32" ht="17.25" customHeight="1" x14ac:dyDescent="0.25">
      <c r="A8" s="68" t="s">
        <v>13</v>
      </c>
      <c r="B8" s="69"/>
      <c r="C8" s="31"/>
      <c r="D8" s="70" t="str">
        <f>AB4</f>
        <v>2,536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1,746</v>
      </c>
      <c r="P8" s="71"/>
      <c r="S8" s="111" t="s">
        <v>86</v>
      </c>
      <c r="T8" s="112"/>
      <c r="U8" s="112"/>
      <c r="V8" s="112">
        <v>38252.379999999997</v>
      </c>
      <c r="W8" s="112">
        <v>39137</v>
      </c>
      <c r="X8" s="112">
        <v>36306.94</v>
      </c>
      <c r="Y8" s="112">
        <v>40138</v>
      </c>
      <c r="Z8" s="112">
        <v>41937.81</v>
      </c>
      <c r="AB8" s="113" t="str">
        <f>TEXT(Z8,"$###,###")</f>
        <v>$41,938</v>
      </c>
      <c r="AD8" s="114">
        <f t="shared" si="0"/>
        <v>4.4840550102147603E-2</v>
      </c>
      <c r="AF8" s="114">
        <f t="shared" si="1"/>
        <v>9.6345116303874434E-2</v>
      </c>
    </row>
    <row r="9" spans="1:32" x14ac:dyDescent="0.25">
      <c r="A9" s="32" t="s">
        <v>15</v>
      </c>
      <c r="B9" s="75"/>
      <c r="C9" s="76"/>
      <c r="D9" s="77">
        <f>AD104</f>
        <v>53.430599369085172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51.890034364261176</v>
      </c>
      <c r="P9" s="78" t="s">
        <v>87</v>
      </c>
      <c r="S9" s="111" t="s">
        <v>7</v>
      </c>
      <c r="T9" s="112"/>
      <c r="U9" s="112"/>
      <c r="V9" s="112">
        <v>65070831</v>
      </c>
      <c r="W9" s="112">
        <v>73661382</v>
      </c>
      <c r="X9" s="112">
        <v>86665538</v>
      </c>
      <c r="Y9" s="112">
        <v>74333944</v>
      </c>
      <c r="Z9" s="112">
        <v>94090101</v>
      </c>
      <c r="AB9" s="113" t="str">
        <f>TEXT(Z9/1000000,"$#,###.0")&amp;" mil"</f>
        <v>$94.1 mil</v>
      </c>
      <c r="AD9" s="114">
        <f t="shared" si="0"/>
        <v>0.26577571344795059</v>
      </c>
      <c r="AF9" s="114">
        <f t="shared" si="1"/>
        <v>0.44596433692386683</v>
      </c>
    </row>
    <row r="10" spans="1:32" x14ac:dyDescent="0.25">
      <c r="A10" s="32" t="s">
        <v>18</v>
      </c>
      <c r="B10" s="75"/>
      <c r="C10" s="76"/>
      <c r="D10" s="77">
        <f>AD105</f>
        <v>27.287066246056785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48.109965635738831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64.490263459335623</v>
      </c>
      <c r="P11" s="78" t="s">
        <v>87</v>
      </c>
      <c r="S11" s="111" t="s">
        <v>30</v>
      </c>
      <c r="T11" s="116"/>
      <c r="U11" s="116"/>
      <c r="V11" s="116">
        <v>1516</v>
      </c>
      <c r="W11" s="116">
        <v>1608</v>
      </c>
      <c r="X11" s="116">
        <v>2000</v>
      </c>
      <c r="Y11" s="116">
        <v>1776</v>
      </c>
      <c r="Z11" s="116">
        <v>1916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20.733104238258878</v>
      </c>
      <c r="P12" s="78" t="s">
        <v>87</v>
      </c>
      <c r="S12" s="111" t="s">
        <v>31</v>
      </c>
      <c r="T12" s="116"/>
      <c r="U12" s="116"/>
      <c r="V12" s="116">
        <v>341</v>
      </c>
      <c r="W12" s="116">
        <v>401</v>
      </c>
      <c r="X12" s="116">
        <v>657</v>
      </c>
      <c r="Y12" s="116">
        <v>503</v>
      </c>
      <c r="Z12" s="116">
        <v>623</v>
      </c>
    </row>
    <row r="13" spans="1:32" ht="15" customHeight="1" x14ac:dyDescent="0.25">
      <c r="A13" s="32" t="s">
        <v>20</v>
      </c>
      <c r="B13" s="76"/>
      <c r="C13" s="76"/>
      <c r="D13" s="77">
        <f>AD108</f>
        <v>22.949526813880126</v>
      </c>
      <c r="E13" s="78" t="s">
        <v>87</v>
      </c>
      <c r="F13" s="26"/>
      <c r="G13" s="144" t="s">
        <v>286</v>
      </c>
      <c r="H13" s="145"/>
      <c r="I13" s="145"/>
      <c r="J13" s="145"/>
      <c r="K13" s="145"/>
      <c r="L13" s="145"/>
      <c r="M13" s="85"/>
      <c r="N13" s="76"/>
      <c r="O13" s="77">
        <f>T132</f>
        <v>14.490263459335626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16.127760252365931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43.8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15.181388012618296</v>
      </c>
      <c r="E15" s="78" t="s">
        <v>87</v>
      </c>
      <c r="F15" s="26"/>
      <c r="G15" s="35" t="s">
        <v>279</v>
      </c>
      <c r="H15" s="76"/>
      <c r="I15" s="76"/>
      <c r="J15" s="76"/>
      <c r="K15" s="86"/>
      <c r="L15" s="76"/>
      <c r="M15" s="76"/>
      <c r="N15" s="76"/>
      <c r="O15" s="77">
        <f>AB38</f>
        <v>16.389684813753583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460</v>
      </c>
      <c r="Z15" s="116">
        <v>600</v>
      </c>
      <c r="AB15" s="121">
        <f t="shared" ref="AB15:AB34" si="2">IF(Z15="np",0,Z15/$Z$34)</f>
        <v>0.23706045041485579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25.946372239747635</v>
      </c>
      <c r="E16" s="89" t="s">
        <v>87</v>
      </c>
      <c r="F16" s="26"/>
      <c r="G16" s="90" t="s">
        <v>280</v>
      </c>
      <c r="H16" s="37"/>
      <c r="I16" s="37"/>
      <c r="J16" s="37"/>
      <c r="K16" s="38"/>
      <c r="L16" s="37"/>
      <c r="M16" s="37"/>
      <c r="N16" s="37"/>
      <c r="O16" s="88">
        <f>AB37</f>
        <v>83.610315186246424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18</v>
      </c>
      <c r="Z16" s="116">
        <v>24</v>
      </c>
      <c r="AB16" s="121">
        <f t="shared" si="2"/>
        <v>9.4824180165942323E-3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62</v>
      </c>
      <c r="Z17" s="116">
        <v>31</v>
      </c>
      <c r="AB17" s="121">
        <f t="shared" si="2"/>
        <v>1.2248123271434215E-2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23</v>
      </c>
      <c r="Z18" s="116">
        <v>24</v>
      </c>
      <c r="AB18" s="121">
        <f t="shared" si="2"/>
        <v>9.4824180165942323E-3</v>
      </c>
    </row>
    <row r="19" spans="1:28" x14ac:dyDescent="0.25">
      <c r="A19" s="67" t="str">
        <f>$S$1&amp;" ("&amp;$V$2&amp;" to "&amp;$Z$2&amp;")"</f>
        <v>Barcaldine (2015-16 to 2019-20)</v>
      </c>
      <c r="B19" s="67"/>
      <c r="C19" s="67"/>
      <c r="D19" s="67"/>
      <c r="E19" s="67"/>
      <c r="F19" s="67"/>
      <c r="G19" s="67" t="str">
        <f>$S$1&amp;" ("&amp;$V$2&amp;" to "&amp;$Z$2&amp;")"</f>
        <v>Barcaldine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140</v>
      </c>
      <c r="Z19" s="116">
        <v>102</v>
      </c>
      <c r="AB19" s="121">
        <f t="shared" si="2"/>
        <v>4.0300276570525484E-2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32</v>
      </c>
      <c r="Z20" s="116">
        <v>36</v>
      </c>
      <c r="AB20" s="121">
        <f t="shared" si="2"/>
        <v>1.4223627024891347E-2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110</v>
      </c>
      <c r="Z21" s="116">
        <v>127</v>
      </c>
      <c r="AB21" s="121">
        <f t="shared" si="2"/>
        <v>5.0177795337811144E-2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98</v>
      </c>
      <c r="Z22" s="116">
        <v>94</v>
      </c>
      <c r="AB22" s="121">
        <f t="shared" si="2"/>
        <v>3.7139470564994073E-2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76</v>
      </c>
      <c r="Z23" s="116">
        <v>100</v>
      </c>
      <c r="AB23" s="121">
        <f t="shared" si="2"/>
        <v>3.9510075069142635E-2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8</v>
      </c>
      <c r="Z24" s="116">
        <v>6</v>
      </c>
      <c r="AB24" s="121">
        <f t="shared" si="2"/>
        <v>2.3706045041485581E-3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27</v>
      </c>
      <c r="Z25" s="116">
        <v>33</v>
      </c>
      <c r="AB25" s="121">
        <f t="shared" si="2"/>
        <v>1.3038324772817068E-2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68</v>
      </c>
      <c r="Z26" s="116">
        <v>81</v>
      </c>
      <c r="AB26" s="121">
        <f t="shared" si="2"/>
        <v>3.2003160806005529E-2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109</v>
      </c>
      <c r="Z27" s="116">
        <v>123</v>
      </c>
      <c r="AB27" s="121">
        <f t="shared" si="2"/>
        <v>4.8597392335045439E-2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70</v>
      </c>
      <c r="Z28" s="116">
        <v>83</v>
      </c>
      <c r="AB28" s="121">
        <f t="shared" si="2"/>
        <v>3.2793362307388385E-2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287</v>
      </c>
      <c r="Z29" s="116">
        <v>272</v>
      </c>
      <c r="AB29" s="121">
        <f t="shared" si="2"/>
        <v>0.10746740418806795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173</v>
      </c>
      <c r="Z30" s="116">
        <v>178</v>
      </c>
      <c r="AB30" s="121">
        <f t="shared" si="2"/>
        <v>7.0327933623073879E-2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222</v>
      </c>
      <c r="Z31" s="116">
        <v>229</v>
      </c>
      <c r="AB31" s="121">
        <f t="shared" si="2"/>
        <v>9.0478071908336621E-2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23</v>
      </c>
      <c r="Z32" s="116">
        <v>29</v>
      </c>
      <c r="AB32" s="121">
        <f t="shared" si="2"/>
        <v>1.1457921770051362E-2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48</v>
      </c>
      <c r="Z33" s="116">
        <v>59</v>
      </c>
      <c r="AB33" s="121">
        <f t="shared" si="2"/>
        <v>2.3310944290794153E-2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2279</v>
      </c>
      <c r="Z34" s="124">
        <v>2531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1459</v>
      </c>
      <c r="AB37" s="136">
        <f>Z37/Z40*100</f>
        <v>83.610315186246424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286</v>
      </c>
      <c r="AB38" s="136">
        <f>Z38/Z40*100</f>
        <v>16.389684813753583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1745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3</v>
      </c>
      <c r="W44" s="116">
        <v>0</v>
      </c>
      <c r="X44" s="116">
        <v>0</v>
      </c>
      <c r="Y44" s="116">
        <v>5</v>
      </c>
      <c r="Z44" s="116">
        <v>10</v>
      </c>
    </row>
    <row r="45" spans="19:32" x14ac:dyDescent="0.25">
      <c r="S45" s="119" t="s">
        <v>38</v>
      </c>
      <c r="T45" s="119"/>
      <c r="U45" s="116"/>
      <c r="V45" s="116">
        <v>23</v>
      </c>
      <c r="W45" s="116">
        <v>24</v>
      </c>
      <c r="X45" s="116">
        <v>57</v>
      </c>
      <c r="Y45" s="116">
        <v>24</v>
      </c>
      <c r="Z45" s="116">
        <v>28</v>
      </c>
    </row>
    <row r="46" spans="19:32" x14ac:dyDescent="0.25">
      <c r="S46" s="119" t="s">
        <v>39</v>
      </c>
      <c r="T46" s="119"/>
      <c r="U46" s="116"/>
      <c r="V46" s="116">
        <v>72</v>
      </c>
      <c r="W46" s="116">
        <v>61</v>
      </c>
      <c r="X46" s="116">
        <v>93</v>
      </c>
      <c r="Y46" s="116">
        <v>65</v>
      </c>
      <c r="Z46" s="116">
        <v>71</v>
      </c>
    </row>
    <row r="47" spans="19:32" x14ac:dyDescent="0.25">
      <c r="S47" s="119" t="s">
        <v>40</v>
      </c>
      <c r="T47" s="119"/>
      <c r="U47" s="116"/>
      <c r="V47" s="116">
        <v>111</v>
      </c>
      <c r="W47" s="116">
        <v>132</v>
      </c>
      <c r="X47" s="116">
        <v>159</v>
      </c>
      <c r="Y47" s="116">
        <v>115</v>
      </c>
      <c r="Z47" s="116">
        <v>121</v>
      </c>
    </row>
    <row r="48" spans="19:32" x14ac:dyDescent="0.25">
      <c r="S48" s="119" t="s">
        <v>41</v>
      </c>
      <c r="T48" s="119"/>
      <c r="U48" s="116"/>
      <c r="V48" s="116">
        <v>118</v>
      </c>
      <c r="W48" s="116">
        <v>124</v>
      </c>
      <c r="X48" s="116">
        <v>132</v>
      </c>
      <c r="Y48" s="116">
        <v>138</v>
      </c>
      <c r="Z48" s="116">
        <v>142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71</v>
      </c>
      <c r="W49" s="116">
        <v>90</v>
      </c>
      <c r="X49" s="116">
        <v>104</v>
      </c>
      <c r="Y49" s="116">
        <v>94</v>
      </c>
      <c r="Z49" s="116">
        <v>124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Barcaldine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78</v>
      </c>
      <c r="W50" s="116">
        <v>90</v>
      </c>
      <c r="X50" s="116">
        <v>100</v>
      </c>
      <c r="Y50" s="116">
        <v>116</v>
      </c>
      <c r="Z50" s="116">
        <v>139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72</v>
      </c>
      <c r="W51" s="116">
        <v>84</v>
      </c>
      <c r="X51" s="116">
        <v>121</v>
      </c>
      <c r="Y51" s="116">
        <v>91</v>
      </c>
      <c r="Z51" s="116">
        <v>101</v>
      </c>
    </row>
    <row r="52" spans="1:26" ht="15" customHeight="1" x14ac:dyDescent="0.25">
      <c r="S52" s="119" t="s">
        <v>45</v>
      </c>
      <c r="T52" s="119"/>
      <c r="U52" s="116"/>
      <c r="V52" s="116">
        <v>96</v>
      </c>
      <c r="W52" s="116">
        <v>94</v>
      </c>
      <c r="X52" s="116">
        <v>131</v>
      </c>
      <c r="Y52" s="116">
        <v>94</v>
      </c>
      <c r="Z52" s="116">
        <v>85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101</v>
      </c>
      <c r="W53" s="116">
        <v>100</v>
      </c>
      <c r="X53" s="116">
        <v>169</v>
      </c>
      <c r="Y53" s="116">
        <v>125</v>
      </c>
      <c r="Z53" s="116">
        <v>137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72</v>
      </c>
      <c r="W54" s="116">
        <v>98</v>
      </c>
      <c r="X54" s="116">
        <v>122</v>
      </c>
      <c r="Y54" s="116">
        <v>106</v>
      </c>
      <c r="Z54" s="116">
        <v>134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83</v>
      </c>
      <c r="W55" s="116">
        <v>81</v>
      </c>
      <c r="X55" s="116">
        <v>113</v>
      </c>
      <c r="Y55" s="116">
        <v>83</v>
      </c>
      <c r="Z55" s="116">
        <v>90</v>
      </c>
    </row>
    <row r="56" spans="1:26" ht="15" customHeight="1" x14ac:dyDescent="0.25">
      <c r="S56" s="119" t="s">
        <v>49</v>
      </c>
      <c r="T56" s="119"/>
      <c r="U56" s="116"/>
      <c r="V56" s="116">
        <v>29</v>
      </c>
      <c r="W56" s="116">
        <v>30</v>
      </c>
      <c r="X56" s="116">
        <v>47</v>
      </c>
      <c r="Y56" s="116">
        <v>40</v>
      </c>
      <c r="Z56" s="116">
        <v>49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18</v>
      </c>
      <c r="W57" s="116">
        <v>24</v>
      </c>
      <c r="X57" s="116">
        <v>31</v>
      </c>
      <c r="Y57" s="116">
        <v>29</v>
      </c>
      <c r="Z57" s="116">
        <v>25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5</v>
      </c>
      <c r="W58" s="116">
        <v>9</v>
      </c>
      <c r="X58" s="116">
        <v>15</v>
      </c>
      <c r="Y58" s="116">
        <v>12</v>
      </c>
      <c r="Z58" s="116">
        <v>20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7</v>
      </c>
      <c r="X59" s="116">
        <v>12</v>
      </c>
      <c r="Y59" s="116">
        <v>13</v>
      </c>
      <c r="Z59" s="116">
        <v>14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0</v>
      </c>
      <c r="X60" s="116">
        <v>3</v>
      </c>
      <c r="Y60" s="116">
        <v>3</v>
      </c>
      <c r="Z60" s="116">
        <v>4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961</v>
      </c>
      <c r="W61" s="116">
        <v>1048</v>
      </c>
      <c r="X61" s="116">
        <v>1425</v>
      </c>
      <c r="Y61" s="116">
        <v>1159</v>
      </c>
      <c r="Z61" s="116">
        <v>1285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0</v>
      </c>
      <c r="W63" s="116">
        <v>8</v>
      </c>
      <c r="X63" s="116">
        <v>9</v>
      </c>
      <c r="Y63" s="116">
        <v>10</v>
      </c>
      <c r="Z63" s="116">
        <v>7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32</v>
      </c>
      <c r="W64" s="116">
        <v>27</v>
      </c>
      <c r="X64" s="116">
        <v>40</v>
      </c>
      <c r="Y64" s="116">
        <v>43</v>
      </c>
      <c r="Z64" s="116">
        <v>33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Barcaldine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57</v>
      </c>
      <c r="W65" s="116">
        <v>93</v>
      </c>
      <c r="X65" s="116">
        <v>90</v>
      </c>
      <c r="Y65" s="116">
        <v>68</v>
      </c>
      <c r="Z65" s="116">
        <v>78</v>
      </c>
    </row>
    <row r="66" spans="1:26" x14ac:dyDescent="0.25">
      <c r="S66" s="119" t="s">
        <v>40</v>
      </c>
      <c r="T66" s="119"/>
      <c r="U66" s="116"/>
      <c r="V66" s="116">
        <v>85</v>
      </c>
      <c r="W66" s="116">
        <v>87</v>
      </c>
      <c r="X66" s="116">
        <v>105</v>
      </c>
      <c r="Y66" s="116">
        <v>88</v>
      </c>
      <c r="Z66" s="116">
        <v>131</v>
      </c>
    </row>
    <row r="67" spans="1:26" x14ac:dyDescent="0.25">
      <c r="S67" s="119" t="s">
        <v>41</v>
      </c>
      <c r="T67" s="119"/>
      <c r="U67" s="116"/>
      <c r="V67" s="116">
        <v>94</v>
      </c>
      <c r="W67" s="116">
        <v>84</v>
      </c>
      <c r="X67" s="116">
        <v>101</v>
      </c>
      <c r="Y67" s="116">
        <v>112</v>
      </c>
      <c r="Z67" s="116">
        <v>111</v>
      </c>
    </row>
    <row r="68" spans="1:26" x14ac:dyDescent="0.25">
      <c r="S68" s="119" t="s">
        <v>42</v>
      </c>
      <c r="T68" s="119"/>
      <c r="U68" s="116"/>
      <c r="V68" s="116">
        <v>99</v>
      </c>
      <c r="W68" s="116">
        <v>103</v>
      </c>
      <c r="X68" s="116">
        <v>104</v>
      </c>
      <c r="Y68" s="116">
        <v>117</v>
      </c>
      <c r="Z68" s="116">
        <v>116</v>
      </c>
    </row>
    <row r="69" spans="1:26" x14ac:dyDescent="0.25">
      <c r="S69" s="119" t="s">
        <v>43</v>
      </c>
      <c r="T69" s="119"/>
      <c r="U69" s="116"/>
      <c r="V69" s="116">
        <v>74</v>
      </c>
      <c r="W69" s="116">
        <v>74</v>
      </c>
      <c r="X69" s="116">
        <v>117</v>
      </c>
      <c r="Y69" s="116">
        <v>100</v>
      </c>
      <c r="Z69" s="116">
        <v>125</v>
      </c>
    </row>
    <row r="70" spans="1:26" x14ac:dyDescent="0.25">
      <c r="S70" s="119" t="s">
        <v>44</v>
      </c>
      <c r="T70" s="119"/>
      <c r="U70" s="116"/>
      <c r="V70" s="116">
        <v>84</v>
      </c>
      <c r="W70" s="116">
        <v>87</v>
      </c>
      <c r="X70" s="116">
        <v>104</v>
      </c>
      <c r="Y70" s="116">
        <v>106</v>
      </c>
      <c r="Z70" s="116">
        <v>114</v>
      </c>
    </row>
    <row r="71" spans="1:26" x14ac:dyDescent="0.25">
      <c r="S71" s="119" t="s">
        <v>45</v>
      </c>
      <c r="T71" s="119"/>
      <c r="U71" s="116"/>
      <c r="V71" s="116">
        <v>89</v>
      </c>
      <c r="W71" s="116">
        <v>75</v>
      </c>
      <c r="X71" s="116">
        <v>110</v>
      </c>
      <c r="Y71" s="116">
        <v>87</v>
      </c>
      <c r="Z71" s="116">
        <v>99</v>
      </c>
    </row>
    <row r="72" spans="1:26" x14ac:dyDescent="0.25">
      <c r="S72" s="119" t="s">
        <v>46</v>
      </c>
      <c r="T72" s="119"/>
      <c r="U72" s="116"/>
      <c r="V72" s="116">
        <v>85</v>
      </c>
      <c r="W72" s="116">
        <v>118</v>
      </c>
      <c r="X72" s="116">
        <v>143</v>
      </c>
      <c r="Y72" s="116">
        <v>123</v>
      </c>
      <c r="Z72" s="116">
        <v>144</v>
      </c>
    </row>
    <row r="73" spans="1:26" x14ac:dyDescent="0.25">
      <c r="S73" s="119" t="s">
        <v>47</v>
      </c>
      <c r="T73" s="119"/>
      <c r="U73" s="116"/>
      <c r="V73" s="116">
        <v>85</v>
      </c>
      <c r="W73" s="116">
        <v>82</v>
      </c>
      <c r="X73" s="116">
        <v>126</v>
      </c>
      <c r="Y73" s="116">
        <v>106</v>
      </c>
      <c r="Z73" s="116">
        <v>109</v>
      </c>
    </row>
    <row r="74" spans="1:26" x14ac:dyDescent="0.25">
      <c r="S74" s="119" t="s">
        <v>48</v>
      </c>
      <c r="T74" s="119"/>
      <c r="U74" s="116"/>
      <c r="V74" s="116">
        <v>51</v>
      </c>
      <c r="W74" s="116">
        <v>60</v>
      </c>
      <c r="X74" s="116">
        <v>80</v>
      </c>
      <c r="Y74" s="116">
        <v>76</v>
      </c>
      <c r="Z74" s="116">
        <v>85</v>
      </c>
    </row>
    <row r="75" spans="1:26" x14ac:dyDescent="0.25">
      <c r="S75" s="119" t="s">
        <v>49</v>
      </c>
      <c r="T75" s="119"/>
      <c r="U75" s="116"/>
      <c r="V75" s="116">
        <v>27</v>
      </c>
      <c r="W75" s="116">
        <v>32</v>
      </c>
      <c r="X75" s="116">
        <v>39</v>
      </c>
      <c r="Y75" s="116">
        <v>39</v>
      </c>
      <c r="Z75" s="116">
        <v>44</v>
      </c>
    </row>
    <row r="76" spans="1:26" x14ac:dyDescent="0.25">
      <c r="S76" s="119" t="s">
        <v>50</v>
      </c>
      <c r="T76" s="119"/>
      <c r="U76" s="116"/>
      <c r="V76" s="116">
        <v>14</v>
      </c>
      <c r="W76" s="116">
        <v>16</v>
      </c>
      <c r="X76" s="116">
        <v>31</v>
      </c>
      <c r="Y76" s="116">
        <v>21</v>
      </c>
      <c r="Z76" s="116">
        <v>31</v>
      </c>
    </row>
    <row r="77" spans="1:26" x14ac:dyDescent="0.25">
      <c r="S77" s="119" t="s">
        <v>51</v>
      </c>
      <c r="T77" s="119"/>
      <c r="U77" s="116"/>
      <c r="V77" s="116">
        <v>4</v>
      </c>
      <c r="W77" s="116">
        <v>11</v>
      </c>
      <c r="X77" s="116">
        <v>21</v>
      </c>
      <c r="Y77" s="116">
        <v>13</v>
      </c>
      <c r="Z77" s="116">
        <v>20</v>
      </c>
    </row>
    <row r="78" spans="1:26" x14ac:dyDescent="0.25">
      <c r="S78" s="119" t="s">
        <v>52</v>
      </c>
      <c r="T78" s="119"/>
      <c r="U78" s="116"/>
      <c r="V78" s="116">
        <v>7</v>
      </c>
      <c r="W78" s="116">
        <v>0</v>
      </c>
      <c r="X78" s="116">
        <v>10</v>
      </c>
      <c r="Y78" s="116">
        <v>3</v>
      </c>
      <c r="Z78" s="116">
        <v>6</v>
      </c>
    </row>
    <row r="79" spans="1:26" x14ac:dyDescent="0.25">
      <c r="S79" s="119" t="s">
        <v>53</v>
      </c>
      <c r="T79" s="119"/>
      <c r="U79" s="116"/>
      <c r="V79" s="116">
        <v>0</v>
      </c>
      <c r="W79" s="116">
        <v>5</v>
      </c>
      <c r="X79" s="116">
        <v>6</v>
      </c>
      <c r="Y79" s="116">
        <v>3</v>
      </c>
      <c r="Z79" s="116">
        <v>0</v>
      </c>
    </row>
    <row r="80" spans="1:26" x14ac:dyDescent="0.25">
      <c r="S80" s="122" t="s">
        <v>54</v>
      </c>
      <c r="T80" s="122"/>
      <c r="U80" s="116"/>
      <c r="V80" s="116">
        <v>899</v>
      </c>
      <c r="W80" s="116">
        <v>961</v>
      </c>
      <c r="X80" s="116">
        <v>1237</v>
      </c>
      <c r="Y80" s="116">
        <v>1114</v>
      </c>
      <c r="Z80" s="116">
        <v>1250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6" t="str">
        <f>S1</f>
        <v>Barcaldine</v>
      </c>
      <c r="D83" s="146"/>
      <c r="E83" s="146"/>
      <c r="F83" s="146"/>
      <c r="G83" s="146"/>
      <c r="H83" s="49"/>
      <c r="I83" s="49"/>
      <c r="J83" s="147" t="str">
        <f>'State data for spotlight'!A1</f>
        <v>Queensland</v>
      </c>
      <c r="K83" s="147"/>
      <c r="L83" s="147"/>
      <c r="M83" s="147"/>
      <c r="N83" s="147"/>
      <c r="O83" s="147"/>
      <c r="S83" s="119" t="s">
        <v>57</v>
      </c>
      <c r="T83" s="119"/>
      <c r="U83" s="116"/>
      <c r="V83" s="116">
        <v>45</v>
      </c>
      <c r="W83" s="116">
        <v>53</v>
      </c>
      <c r="X83" s="116">
        <v>76</v>
      </c>
      <c r="Y83" s="116">
        <v>48</v>
      </c>
      <c r="Z83" s="116">
        <v>58</v>
      </c>
      <c r="AD83" s="121"/>
    </row>
    <row r="84" spans="1:30" ht="15" customHeight="1" x14ac:dyDescent="0.25">
      <c r="A84" s="48"/>
      <c r="B84" s="48"/>
      <c r="C84" s="50"/>
      <c r="D84" s="141" t="s">
        <v>0</v>
      </c>
      <c r="E84" s="141"/>
      <c r="F84" s="141" t="s">
        <v>202</v>
      </c>
      <c r="G84" s="141"/>
      <c r="H84" s="50"/>
      <c r="I84" s="50"/>
      <c r="J84" s="50"/>
      <c r="K84" s="50"/>
      <c r="L84" s="141" t="s">
        <v>0</v>
      </c>
      <c r="M84" s="141"/>
      <c r="N84" s="141" t="s">
        <v>202</v>
      </c>
      <c r="O84" s="141"/>
      <c r="S84" s="119" t="s">
        <v>58</v>
      </c>
      <c r="T84" s="119"/>
      <c r="U84" s="116"/>
      <c r="V84" s="116">
        <v>56</v>
      </c>
      <c r="W84" s="116">
        <v>59</v>
      </c>
      <c r="X84" s="116">
        <v>67</v>
      </c>
      <c r="Y84" s="116">
        <v>60</v>
      </c>
      <c r="Z84" s="116">
        <v>63</v>
      </c>
    </row>
    <row r="85" spans="1:30" ht="15" customHeight="1" x14ac:dyDescent="0.25">
      <c r="A85" s="48"/>
      <c r="B85" s="48"/>
      <c r="C85" s="62" t="s">
        <v>1</v>
      </c>
      <c r="D85" s="141" t="s">
        <v>2</v>
      </c>
      <c r="E85" s="141"/>
      <c r="F85" s="141" t="str">
        <f>"since "&amp;$V$2</f>
        <v>since 2015-16</v>
      </c>
      <c r="G85" s="141"/>
      <c r="H85" s="50"/>
      <c r="I85" s="50"/>
      <c r="J85" s="50"/>
      <c r="K85" s="62" t="s">
        <v>1</v>
      </c>
      <c r="L85" s="141" t="s">
        <v>2</v>
      </c>
      <c r="M85" s="141"/>
      <c r="N85" s="141" t="str">
        <f>"since "&amp;$V$2</f>
        <v>since 2015-16</v>
      </c>
      <c r="O85" s="141"/>
      <c r="S85" s="119" t="s">
        <v>197</v>
      </c>
      <c r="T85" s="119"/>
      <c r="U85" s="116"/>
      <c r="V85" s="116">
        <v>116</v>
      </c>
      <c r="W85" s="116">
        <v>124</v>
      </c>
      <c r="X85" s="116">
        <v>140</v>
      </c>
      <c r="Y85" s="116">
        <v>142</v>
      </c>
      <c r="Z85" s="116">
        <v>158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2,536</v>
      </c>
      <c r="D86" s="100">
        <f t="shared" ref="D86:D91" si="4">AD4</f>
        <v>0.11472527472527472</v>
      </c>
      <c r="E86" s="101">
        <f t="shared" ref="E86:E91" si="5">AD4</f>
        <v>0.11472527472527472</v>
      </c>
      <c r="F86" s="100">
        <f t="shared" ref="F86:F91" si="6">AF4</f>
        <v>0.36417428725121037</v>
      </c>
      <c r="G86" s="101">
        <f t="shared" ref="G86:G91" si="7">AF4</f>
        <v>0.36417428725121037</v>
      </c>
      <c r="H86" s="61"/>
      <c r="I86" s="61"/>
      <c r="J86" s="142" t="str">
        <f>'State data for spotlight'!J4</f>
        <v>4,043,913</v>
      </c>
      <c r="K86" s="142"/>
      <c r="L86" s="100">
        <f>'State data for spotlight'!L4</f>
        <v>-5.435055282670076E-3</v>
      </c>
      <c r="M86" s="101">
        <f>'State data for spotlight'!L4</f>
        <v>-5.435055282670076E-3</v>
      </c>
      <c r="N86" s="100">
        <f>'State data for spotlight'!N4</f>
        <v>7.968076645100175E-2</v>
      </c>
      <c r="O86" s="101">
        <f>'State data for spotlight'!N4</f>
        <v>7.968076645100175E-2</v>
      </c>
      <c r="S86" s="119" t="s">
        <v>198</v>
      </c>
      <c r="T86" s="119"/>
      <c r="U86" s="116"/>
      <c r="V86" s="116">
        <v>25</v>
      </c>
      <c r="W86" s="116">
        <v>27</v>
      </c>
      <c r="X86" s="116">
        <v>26</v>
      </c>
      <c r="Y86" s="116">
        <v>28</v>
      </c>
      <c r="Z86" s="116">
        <v>28</v>
      </c>
    </row>
    <row r="87" spans="1:30" ht="15" customHeight="1" x14ac:dyDescent="0.25">
      <c r="A87" s="102" t="s">
        <v>4</v>
      </c>
      <c r="B87" s="51"/>
      <c r="C87" s="61" t="str">
        <f t="shared" si="3"/>
        <v>1,280</v>
      </c>
      <c r="D87" s="100">
        <f t="shared" si="4"/>
        <v>9.9656357388316241E-2</v>
      </c>
      <c r="E87" s="101">
        <f t="shared" si="5"/>
        <v>9.9656357388316241E-2</v>
      </c>
      <c r="F87" s="100">
        <f t="shared" si="6"/>
        <v>0.33891213389121333</v>
      </c>
      <c r="G87" s="101">
        <f t="shared" si="7"/>
        <v>0.33891213389121333</v>
      </c>
      <c r="H87" s="61"/>
      <c r="I87" s="61"/>
      <c r="J87" s="142" t="str">
        <f>'State data for spotlight'!J5</f>
        <v>2,078,086</v>
      </c>
      <c r="K87" s="142"/>
      <c r="L87" s="100">
        <f>'State data for spotlight'!L5</f>
        <v>-9.7722570444783718E-3</v>
      </c>
      <c r="M87" s="101">
        <f>'State data for spotlight'!L5</f>
        <v>-9.7722570444783718E-3</v>
      </c>
      <c r="N87" s="100">
        <f>'State data for spotlight'!N5</f>
        <v>6.0267974446456485E-2</v>
      </c>
      <c r="O87" s="101">
        <f>'State data for spotlight'!N5</f>
        <v>6.0267974446456485E-2</v>
      </c>
      <c r="S87" s="119" t="s">
        <v>199</v>
      </c>
      <c r="T87" s="119"/>
      <c r="U87" s="116"/>
      <c r="V87" s="116">
        <v>26</v>
      </c>
      <c r="W87" s="116">
        <v>24</v>
      </c>
      <c r="X87" s="116">
        <v>22</v>
      </c>
      <c r="Y87" s="116">
        <v>23</v>
      </c>
      <c r="Z87" s="116">
        <v>24</v>
      </c>
    </row>
    <row r="88" spans="1:30" ht="15" customHeight="1" x14ac:dyDescent="0.25">
      <c r="A88" s="102" t="s">
        <v>5</v>
      </c>
      <c r="B88" s="51"/>
      <c r="C88" s="61" t="str">
        <f t="shared" si="3"/>
        <v>1,250</v>
      </c>
      <c r="D88" s="100">
        <f t="shared" si="4"/>
        <v>0.12107623318385641</v>
      </c>
      <c r="E88" s="101">
        <f t="shared" si="5"/>
        <v>0.12107623318385641</v>
      </c>
      <c r="F88" s="100">
        <f t="shared" si="6"/>
        <v>0.39353400222965451</v>
      </c>
      <c r="G88" s="101">
        <f t="shared" si="7"/>
        <v>0.39353400222965451</v>
      </c>
      <c r="H88" s="61"/>
      <c r="I88" s="61"/>
      <c r="J88" s="142" t="str">
        <f>'State data for spotlight'!J6</f>
        <v>1,965,825</v>
      </c>
      <c r="K88" s="142"/>
      <c r="L88" s="100">
        <f>'State data for spotlight'!L6</f>
        <v>-8.0765919120229235E-4</v>
      </c>
      <c r="M88" s="101">
        <f>'State data for spotlight'!L6</f>
        <v>-8.0765919120229235E-4</v>
      </c>
      <c r="N88" s="100">
        <f>'State data for spotlight'!N6</f>
        <v>0.10099473592536312</v>
      </c>
      <c r="O88" s="101">
        <f>'State data for spotlight'!N6</f>
        <v>0.10099473592536312</v>
      </c>
      <c r="S88" s="119" t="s">
        <v>200</v>
      </c>
      <c r="T88" s="119"/>
      <c r="U88" s="116"/>
      <c r="V88" s="116">
        <v>6</v>
      </c>
      <c r="W88" s="116">
        <v>6</v>
      </c>
      <c r="X88" s="116">
        <v>10</v>
      </c>
      <c r="Y88" s="116">
        <v>6</v>
      </c>
      <c r="Z88" s="116">
        <v>15</v>
      </c>
    </row>
    <row r="89" spans="1:30" ht="15" customHeight="1" x14ac:dyDescent="0.25">
      <c r="A89" s="51" t="s">
        <v>6</v>
      </c>
      <c r="B89" s="51"/>
      <c r="C89" s="61" t="str">
        <f t="shared" si="3"/>
        <v>1,746</v>
      </c>
      <c r="D89" s="100">
        <f t="shared" si="4"/>
        <v>0.12863606981254039</v>
      </c>
      <c r="E89" s="101">
        <f t="shared" si="5"/>
        <v>0.12863606981254039</v>
      </c>
      <c r="F89" s="100">
        <f t="shared" si="6"/>
        <v>0.35875486381322963</v>
      </c>
      <c r="G89" s="101">
        <f t="shared" si="7"/>
        <v>0.35875486381322963</v>
      </c>
      <c r="H89" s="61"/>
      <c r="I89" s="61"/>
      <c r="J89" s="142" t="str">
        <f>'State data for spotlight'!J7</f>
        <v>2,876,116</v>
      </c>
      <c r="K89" s="142"/>
      <c r="L89" s="100">
        <f>'State data for spotlight'!L7</f>
        <v>1.3469152455414024E-2</v>
      </c>
      <c r="M89" s="101">
        <f>'State data for spotlight'!L7</f>
        <v>1.3469152455414024E-2</v>
      </c>
      <c r="N89" s="100">
        <f>'State data for spotlight'!N7</f>
        <v>8.3508134271230716E-2</v>
      </c>
      <c r="O89" s="101">
        <f>'State data for spotlight'!N7</f>
        <v>8.3508134271230716E-2</v>
      </c>
      <c r="S89" s="119" t="s">
        <v>201</v>
      </c>
      <c r="T89" s="119"/>
      <c r="U89" s="116"/>
      <c r="V89" s="116">
        <v>71</v>
      </c>
      <c r="W89" s="116">
        <v>65</v>
      </c>
      <c r="X89" s="116">
        <v>82</v>
      </c>
      <c r="Y89" s="116">
        <v>80</v>
      </c>
      <c r="Z89" s="116">
        <v>83</v>
      </c>
    </row>
    <row r="90" spans="1:30" ht="15" customHeight="1" x14ac:dyDescent="0.25">
      <c r="A90" s="51" t="s">
        <v>100</v>
      </c>
      <c r="B90" s="51"/>
      <c r="C90" s="61" t="str">
        <f t="shared" si="3"/>
        <v>$41,938</v>
      </c>
      <c r="D90" s="100">
        <f t="shared" si="4"/>
        <v>4.4840550102147603E-2</v>
      </c>
      <c r="E90" s="101">
        <f t="shared" si="5"/>
        <v>4.4840550102147603E-2</v>
      </c>
      <c r="F90" s="100">
        <f t="shared" si="6"/>
        <v>9.6345116303874434E-2</v>
      </c>
      <c r="G90" s="101">
        <f t="shared" si="7"/>
        <v>9.6345116303874434E-2</v>
      </c>
      <c r="H90" s="61"/>
      <c r="I90" s="61"/>
      <c r="J90" s="61"/>
      <c r="K90" s="61" t="str">
        <f>'State data for spotlight'!J8</f>
        <v>$45,226</v>
      </c>
      <c r="L90" s="100">
        <f>'State data for spotlight'!L8</f>
        <v>1.6409018426646327E-3</v>
      </c>
      <c r="M90" s="101">
        <f>'State data for spotlight'!L8</f>
        <v>1.6409018426646327E-3</v>
      </c>
      <c r="N90" s="100">
        <f>'State data for spotlight'!N8</f>
        <v>6.7653739613496189E-2</v>
      </c>
      <c r="O90" s="101">
        <f>'State data for spotlight'!N8</f>
        <v>6.7653739613496189E-2</v>
      </c>
      <c r="S90" s="119" t="s">
        <v>59</v>
      </c>
      <c r="T90" s="119"/>
      <c r="U90" s="116"/>
      <c r="V90" s="116">
        <v>121</v>
      </c>
      <c r="W90" s="116">
        <v>144</v>
      </c>
      <c r="X90" s="116">
        <v>185</v>
      </c>
      <c r="Y90" s="116">
        <v>154</v>
      </c>
      <c r="Z90" s="116">
        <v>171</v>
      </c>
    </row>
    <row r="91" spans="1:30" ht="15" customHeight="1" x14ac:dyDescent="0.25">
      <c r="A91" s="51" t="s">
        <v>7</v>
      </c>
      <c r="B91" s="51"/>
      <c r="C91" s="61" t="str">
        <f t="shared" si="3"/>
        <v>$94.1 mil</v>
      </c>
      <c r="D91" s="100">
        <f t="shared" si="4"/>
        <v>0.26577571344795059</v>
      </c>
      <c r="E91" s="101">
        <f t="shared" si="5"/>
        <v>0.26577571344795059</v>
      </c>
      <c r="F91" s="100">
        <f t="shared" si="6"/>
        <v>0.44596433692386683</v>
      </c>
      <c r="G91" s="101">
        <f t="shared" si="7"/>
        <v>0.44596433692386683</v>
      </c>
      <c r="H91" s="61"/>
      <c r="I91" s="61"/>
      <c r="J91" s="61"/>
      <c r="K91" s="61" t="str">
        <f>'State data for spotlight'!J9</f>
        <v>$174.8 bil</v>
      </c>
      <c r="L91" s="100">
        <f>'State data for spotlight'!L9</f>
        <v>4.1540468779463158E-2</v>
      </c>
      <c r="M91" s="101">
        <f>'State data for spotlight'!L9</f>
        <v>4.1540468779463158E-2</v>
      </c>
      <c r="N91" s="100">
        <f>'State data for spotlight'!N9</f>
        <v>0.18082674757676354</v>
      </c>
      <c r="O91" s="101">
        <f>'State data for spotlight'!N9</f>
        <v>0.18082674757676354</v>
      </c>
      <c r="S91" s="122" t="s">
        <v>54</v>
      </c>
      <c r="T91" s="122"/>
      <c r="U91" s="116"/>
      <c r="V91" s="116">
        <v>670</v>
      </c>
      <c r="W91" s="116">
        <v>706</v>
      </c>
      <c r="X91" s="116">
        <v>956</v>
      </c>
      <c r="Y91" s="116">
        <v>788</v>
      </c>
      <c r="Z91" s="116">
        <v>904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203</v>
      </c>
      <c r="S93" s="119" t="s">
        <v>57</v>
      </c>
      <c r="T93" s="119"/>
      <c r="U93" s="116"/>
      <c r="V93" s="116">
        <v>33</v>
      </c>
      <c r="W93" s="116">
        <v>46</v>
      </c>
      <c r="X93" s="116">
        <v>66</v>
      </c>
      <c r="Y93" s="116">
        <v>53</v>
      </c>
      <c r="Z93" s="116">
        <v>70</v>
      </c>
    </row>
    <row r="94" spans="1:30" ht="15" customHeight="1" x14ac:dyDescent="0.25">
      <c r="A94" s="60" t="s">
        <v>204</v>
      </c>
      <c r="S94" s="119" t="s">
        <v>58</v>
      </c>
      <c r="T94" s="119"/>
      <c r="U94" s="116"/>
      <c r="V94" s="116">
        <v>94</v>
      </c>
      <c r="W94" s="116">
        <v>99</v>
      </c>
      <c r="X94" s="116">
        <v>121</v>
      </c>
      <c r="Y94" s="116">
        <v>110</v>
      </c>
      <c r="Z94" s="116">
        <v>117</v>
      </c>
    </row>
    <row r="95" spans="1:30" ht="15" customHeight="1" x14ac:dyDescent="0.25">
      <c r="A95" s="138" t="s">
        <v>287</v>
      </c>
      <c r="S95" s="119" t="s">
        <v>197</v>
      </c>
      <c r="T95" s="119"/>
      <c r="U95" s="116"/>
      <c r="V95" s="116">
        <v>20</v>
      </c>
      <c r="W95" s="116">
        <v>19</v>
      </c>
      <c r="X95" s="116">
        <v>17</v>
      </c>
      <c r="Y95" s="116">
        <v>28</v>
      </c>
      <c r="Z95" s="116">
        <v>26</v>
      </c>
    </row>
    <row r="96" spans="1:30" ht="15" customHeight="1" x14ac:dyDescent="0.25">
      <c r="A96" s="19" t="s">
        <v>278</v>
      </c>
      <c r="S96" s="119" t="s">
        <v>198</v>
      </c>
      <c r="T96" s="119"/>
      <c r="U96" s="116"/>
      <c r="V96" s="116">
        <v>82</v>
      </c>
      <c r="W96" s="116">
        <v>90</v>
      </c>
      <c r="X96" s="116">
        <v>101</v>
      </c>
      <c r="Y96" s="116">
        <v>98</v>
      </c>
      <c r="Z96" s="116">
        <v>87</v>
      </c>
    </row>
    <row r="97" spans="1:32" ht="15" customHeight="1" x14ac:dyDescent="0.25">
      <c r="S97" s="119" t="s">
        <v>199</v>
      </c>
      <c r="T97" s="119"/>
      <c r="U97" s="116"/>
      <c r="V97" s="116">
        <v>91</v>
      </c>
      <c r="W97" s="116">
        <v>101</v>
      </c>
      <c r="X97" s="116">
        <v>118</v>
      </c>
      <c r="Y97" s="116">
        <v>107</v>
      </c>
      <c r="Z97" s="116">
        <v>124</v>
      </c>
    </row>
    <row r="98" spans="1:32" ht="15" customHeight="1" x14ac:dyDescent="0.25">
      <c r="S98" s="119" t="s">
        <v>200</v>
      </c>
      <c r="T98" s="119"/>
      <c r="U98" s="116"/>
      <c r="V98" s="116">
        <v>46</v>
      </c>
      <c r="W98" s="116">
        <v>52</v>
      </c>
      <c r="X98" s="116">
        <v>64</v>
      </c>
      <c r="Y98" s="116">
        <v>61</v>
      </c>
      <c r="Z98" s="116">
        <v>68</v>
      </c>
    </row>
    <row r="99" spans="1:32" ht="15" customHeight="1" x14ac:dyDescent="0.25">
      <c r="S99" s="119" t="s">
        <v>201</v>
      </c>
      <c r="T99" s="119"/>
      <c r="U99" s="116"/>
      <c r="V99" s="116">
        <v>5</v>
      </c>
      <c r="W99" s="116">
        <v>7</v>
      </c>
      <c r="X99" s="116">
        <v>10</v>
      </c>
      <c r="Y99" s="116">
        <v>8</v>
      </c>
      <c r="Z99" s="116">
        <v>13</v>
      </c>
    </row>
    <row r="100" spans="1:32" ht="15" customHeight="1" x14ac:dyDescent="0.25">
      <c r="S100" s="119" t="s">
        <v>59</v>
      </c>
      <c r="T100" s="119"/>
      <c r="U100" s="116"/>
      <c r="V100" s="116">
        <v>75</v>
      </c>
      <c r="W100" s="116">
        <v>86</v>
      </c>
      <c r="X100" s="116">
        <v>122</v>
      </c>
      <c r="Y100" s="116">
        <v>95</v>
      </c>
      <c r="Z100" s="116">
        <v>100</v>
      </c>
    </row>
    <row r="101" spans="1:32" x14ac:dyDescent="0.25">
      <c r="A101" s="20"/>
      <c r="S101" s="122" t="s">
        <v>54</v>
      </c>
      <c r="T101" s="122"/>
      <c r="U101" s="116"/>
      <c r="V101" s="116">
        <v>616</v>
      </c>
      <c r="W101" s="116">
        <v>654</v>
      </c>
      <c r="X101" s="116">
        <v>853</v>
      </c>
      <c r="Y101" s="116">
        <v>760</v>
      </c>
      <c r="Z101" s="116">
        <v>841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205</v>
      </c>
      <c r="Z103" s="110" t="s">
        <v>282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946</v>
      </c>
      <c r="W104" s="116">
        <v>1062</v>
      </c>
      <c r="X104" s="116">
        <v>1407</v>
      </c>
      <c r="Y104" s="116">
        <v>1212</v>
      </c>
      <c r="Z104" s="116">
        <v>1355</v>
      </c>
      <c r="AB104" s="113" t="str">
        <f>TEXT(Z104,"###,###")</f>
        <v>1,355</v>
      </c>
      <c r="AD104" s="134">
        <f>Z104/($Z$4)*100</f>
        <v>53.430599369085172</v>
      </c>
      <c r="AF104" s="113"/>
    </row>
    <row r="105" spans="1:32" x14ac:dyDescent="0.25">
      <c r="S105" s="119" t="s">
        <v>18</v>
      </c>
      <c r="T105" s="119"/>
      <c r="U105" s="116"/>
      <c r="V105" s="116">
        <v>646</v>
      </c>
      <c r="W105" s="116">
        <v>657</v>
      </c>
      <c r="X105" s="116">
        <v>715</v>
      </c>
      <c r="Y105" s="116">
        <v>680</v>
      </c>
      <c r="Z105" s="116">
        <v>692</v>
      </c>
      <c r="AB105" s="113" t="str">
        <f>TEXT(Z105,"###,###")</f>
        <v>692</v>
      </c>
      <c r="AD105" s="134">
        <f>Z105/($Z$4)*100</f>
        <v>27.287066246056785</v>
      </c>
      <c r="AF105" s="113"/>
    </row>
    <row r="106" spans="1:32" x14ac:dyDescent="0.25">
      <c r="S106" s="122" t="s">
        <v>54</v>
      </c>
      <c r="T106" s="122"/>
      <c r="U106" s="124"/>
      <c r="V106" s="124">
        <v>1592</v>
      </c>
      <c r="W106" s="124">
        <v>1719</v>
      </c>
      <c r="X106" s="124">
        <v>2122</v>
      </c>
      <c r="Y106" s="124">
        <v>1892</v>
      </c>
      <c r="Z106" s="124">
        <v>2047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374</v>
      </c>
      <c r="W108" s="116">
        <v>449</v>
      </c>
      <c r="X108" s="116">
        <v>672</v>
      </c>
      <c r="Y108" s="116">
        <v>453</v>
      </c>
      <c r="Z108" s="116">
        <v>582</v>
      </c>
      <c r="AB108" s="113" t="str">
        <f>TEXT(Z108,"###,###")</f>
        <v>582</v>
      </c>
      <c r="AD108" s="134">
        <f>Z108/($Z$4)*100</f>
        <v>22.949526813880126</v>
      </c>
      <c r="AF108" s="113"/>
    </row>
    <row r="109" spans="1:32" x14ac:dyDescent="0.25">
      <c r="S109" s="119" t="s">
        <v>21</v>
      </c>
      <c r="T109" s="119"/>
      <c r="U109" s="116"/>
      <c r="V109" s="116">
        <v>278</v>
      </c>
      <c r="W109" s="116">
        <v>287</v>
      </c>
      <c r="X109" s="116">
        <v>392</v>
      </c>
      <c r="Y109" s="116">
        <v>437</v>
      </c>
      <c r="Z109" s="116">
        <v>409</v>
      </c>
      <c r="AB109" s="113" t="str">
        <f>TEXT(Z109,"###,###")</f>
        <v>409</v>
      </c>
      <c r="AD109" s="134">
        <f>Z109/($Z$4)*100</f>
        <v>16.127760252365931</v>
      </c>
      <c r="AF109" s="113"/>
    </row>
    <row r="110" spans="1:32" x14ac:dyDescent="0.25">
      <c r="S110" s="119" t="s">
        <v>22</v>
      </c>
      <c r="T110" s="119"/>
      <c r="U110" s="116"/>
      <c r="V110" s="116">
        <v>387</v>
      </c>
      <c r="W110" s="116">
        <v>366</v>
      </c>
      <c r="X110" s="116">
        <v>417</v>
      </c>
      <c r="Y110" s="116">
        <v>371</v>
      </c>
      <c r="Z110" s="116">
        <v>385</v>
      </c>
      <c r="AB110" s="113" t="str">
        <f>TEXT(Z110,"###,###")</f>
        <v>385</v>
      </c>
      <c r="AD110" s="134">
        <f>Z110/($Z$4)*100</f>
        <v>15.181388012618296</v>
      </c>
      <c r="AF110" s="113"/>
    </row>
    <row r="111" spans="1:32" x14ac:dyDescent="0.25">
      <c r="S111" s="119" t="s">
        <v>23</v>
      </c>
      <c r="T111" s="119"/>
      <c r="U111" s="116"/>
      <c r="V111" s="116">
        <v>554</v>
      </c>
      <c r="W111" s="116">
        <v>617</v>
      </c>
      <c r="X111" s="116">
        <v>646</v>
      </c>
      <c r="Y111" s="116">
        <v>631</v>
      </c>
      <c r="Z111" s="116">
        <v>658</v>
      </c>
      <c r="AB111" s="113" t="str">
        <f>TEXT(Z111,"###,###")</f>
        <v>658</v>
      </c>
      <c r="AD111" s="134">
        <f>Z111/($Z$4)*100</f>
        <v>25.946372239747635</v>
      </c>
      <c r="AF111" s="113"/>
    </row>
    <row r="112" spans="1:32" x14ac:dyDescent="0.25">
      <c r="S112" s="122" t="s">
        <v>54</v>
      </c>
      <c r="T112" s="122"/>
      <c r="U112" s="116"/>
      <c r="V112" s="116">
        <v>1854</v>
      </c>
      <c r="W112" s="116">
        <v>2009</v>
      </c>
      <c r="X112" s="116">
        <v>2662</v>
      </c>
      <c r="Y112" s="116">
        <v>2274</v>
      </c>
      <c r="Z112" s="116">
        <v>2531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42.47</v>
      </c>
      <c r="W118" s="135">
        <v>42.57</v>
      </c>
      <c r="X118" s="135">
        <v>43.86</v>
      </c>
      <c r="Y118" s="135">
        <v>43.48</v>
      </c>
      <c r="Z118" s="135">
        <v>43.76</v>
      </c>
      <c r="AB118" s="113" t="str">
        <f>TEXT(Z118,"##.0")</f>
        <v>43.8</v>
      </c>
    </row>
    <row r="120" spans="19:32" x14ac:dyDescent="0.25">
      <c r="S120" s="105" t="s">
        <v>102</v>
      </c>
      <c r="T120" s="116"/>
      <c r="U120" s="116"/>
      <c r="V120" s="116">
        <v>942</v>
      </c>
      <c r="W120" s="116">
        <v>959</v>
      </c>
      <c r="X120" s="116">
        <v>1151</v>
      </c>
      <c r="Y120" s="116">
        <v>1038</v>
      </c>
      <c r="Z120" s="116">
        <v>1126</v>
      </c>
      <c r="AB120" s="113" t="str">
        <f>TEXT(Z120,"###,###")</f>
        <v>1,126</v>
      </c>
    </row>
    <row r="121" spans="19:32" x14ac:dyDescent="0.25">
      <c r="S121" s="105" t="s">
        <v>103</v>
      </c>
      <c r="T121" s="116"/>
      <c r="U121" s="116"/>
      <c r="V121" s="116">
        <v>191</v>
      </c>
      <c r="W121" s="116">
        <v>221</v>
      </c>
      <c r="X121" s="116">
        <v>403</v>
      </c>
      <c r="Y121" s="116">
        <v>276</v>
      </c>
      <c r="Z121" s="116">
        <v>362</v>
      </c>
      <c r="AB121" s="113" t="str">
        <f>TEXT(Z121,"###,###")</f>
        <v>362</v>
      </c>
    </row>
    <row r="122" spans="19:32" x14ac:dyDescent="0.25">
      <c r="S122" s="105" t="s">
        <v>104</v>
      </c>
      <c r="T122" s="116"/>
      <c r="U122" s="116"/>
      <c r="V122" s="116">
        <v>151</v>
      </c>
      <c r="W122" s="116">
        <v>180</v>
      </c>
      <c r="X122" s="116">
        <v>249</v>
      </c>
      <c r="Y122" s="116">
        <v>225</v>
      </c>
      <c r="Z122" s="116">
        <v>253</v>
      </c>
      <c r="AB122" s="113" t="str">
        <f>TEXT(Z122,"###,###")</f>
        <v>253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1093</v>
      </c>
      <c r="W124" s="116">
        <v>1139</v>
      </c>
      <c r="X124" s="116">
        <v>1400</v>
      </c>
      <c r="Y124" s="116">
        <v>1263</v>
      </c>
      <c r="Z124" s="116">
        <v>1379</v>
      </c>
      <c r="AB124" s="113" t="str">
        <f>TEXT(Z124,"###,###")</f>
        <v>1,379</v>
      </c>
      <c r="AD124" s="131">
        <f>Z124/$Z$7*100</f>
        <v>78.980526918671245</v>
      </c>
    </row>
    <row r="125" spans="19:32" x14ac:dyDescent="0.25">
      <c r="S125" s="105" t="s">
        <v>106</v>
      </c>
      <c r="T125" s="116"/>
      <c r="U125" s="116"/>
      <c r="V125" s="116">
        <v>342</v>
      </c>
      <c r="W125" s="116">
        <v>401</v>
      </c>
      <c r="X125" s="116">
        <v>652</v>
      </c>
      <c r="Y125" s="116">
        <v>501</v>
      </c>
      <c r="Z125" s="116">
        <v>615</v>
      </c>
      <c r="AB125" s="113" t="str">
        <f>TEXT(Z125,"###,###")</f>
        <v>615</v>
      </c>
      <c r="AD125" s="131">
        <f>Z125/$Z$7*100</f>
        <v>35.223367697594504</v>
      </c>
    </row>
    <row r="127" spans="19:32" x14ac:dyDescent="0.25">
      <c r="S127" s="105" t="s">
        <v>107</v>
      </c>
      <c r="T127" s="116"/>
      <c r="U127" s="116"/>
      <c r="V127" s="116">
        <v>669</v>
      </c>
      <c r="W127" s="116">
        <v>706</v>
      </c>
      <c r="X127" s="116">
        <v>950</v>
      </c>
      <c r="Y127" s="116">
        <v>787</v>
      </c>
      <c r="Z127" s="116">
        <v>906</v>
      </c>
      <c r="AB127" s="113" t="str">
        <f>TEXT(Z127,"###,###")</f>
        <v>906</v>
      </c>
      <c r="AD127" s="131">
        <f>Z127/$Z$7*100</f>
        <v>51.890034364261176</v>
      </c>
    </row>
    <row r="128" spans="19:32" x14ac:dyDescent="0.25">
      <c r="S128" s="105" t="s">
        <v>108</v>
      </c>
      <c r="T128" s="116"/>
      <c r="U128" s="116"/>
      <c r="V128" s="116">
        <v>615</v>
      </c>
      <c r="W128" s="116">
        <v>654</v>
      </c>
      <c r="X128" s="116">
        <v>856</v>
      </c>
      <c r="Y128" s="116">
        <v>755</v>
      </c>
      <c r="Z128" s="116">
        <v>840</v>
      </c>
      <c r="AB128" s="113" t="str">
        <f>TEXT(Z128,"###,###")</f>
        <v>840</v>
      </c>
      <c r="AD128" s="131">
        <f>Z128/$Z$7*100</f>
        <v>48.109965635738831</v>
      </c>
    </row>
    <row r="130" spans="19:20" x14ac:dyDescent="0.25">
      <c r="S130" s="105" t="s">
        <v>283</v>
      </c>
      <c r="T130" s="131">
        <v>64.490263459335623</v>
      </c>
    </row>
    <row r="131" spans="19:20" x14ac:dyDescent="0.25">
      <c r="S131" s="105" t="s">
        <v>284</v>
      </c>
      <c r="T131" s="131">
        <v>20.733104238258878</v>
      </c>
    </row>
    <row r="132" spans="19:20" x14ac:dyDescent="0.25">
      <c r="S132" s="105" t="s">
        <v>285</v>
      </c>
      <c r="T132" s="131">
        <v>14.490263459335626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D1579CFF-98DA-4A87-99E5-05A086E1A40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1978CB49-C0D3-4B91-A24A-8E5BAE009BE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C951C171-D4BE-4AD6-B553-BE686E6ED50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53C7CDB9-5308-49C7-90DD-1948FA20FA1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693C67-F33B-47B6-9B34-F8C999AAE072}">
  <sheetPr codeName="Sheet113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161</v>
      </c>
      <c r="T1" s="103"/>
      <c r="U1" s="103"/>
      <c r="V1" s="103"/>
      <c r="W1" s="103"/>
      <c r="X1" s="103"/>
      <c r="Y1" s="104" t="s">
        <v>250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205</v>
      </c>
      <c r="Z2" s="107" t="s">
        <v>282</v>
      </c>
      <c r="AB2" s="143" t="str">
        <f>$Z$2</f>
        <v>2019-20</v>
      </c>
      <c r="AC2" s="143"/>
      <c r="AD2" s="143"/>
      <c r="AE2" s="143"/>
      <c r="AF2" s="143"/>
    </row>
    <row r="3" spans="1:32" ht="15" customHeight="1" x14ac:dyDescent="0.25">
      <c r="A3" s="64" t="s">
        <v>281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161</v>
      </c>
      <c r="Y3" s="109" t="s">
        <v>250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9.49 Mount Isa, Queensland,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15975</v>
      </c>
      <c r="W4" s="112">
        <v>16779</v>
      </c>
      <c r="X4" s="112">
        <v>17832</v>
      </c>
      <c r="Y4" s="112">
        <v>17550</v>
      </c>
      <c r="Z4" s="112">
        <v>17377</v>
      </c>
      <c r="AB4" s="113" t="str">
        <f>TEXT(Z4,"###,###")</f>
        <v>17,377</v>
      </c>
      <c r="AD4" s="114">
        <f>Z4/Y4-1</f>
        <v>-9.8575498575498299E-3</v>
      </c>
      <c r="AF4" s="114">
        <f>Z4/V4-1</f>
        <v>8.7762128325508559E-2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8713</v>
      </c>
      <c r="W5" s="112">
        <v>9128</v>
      </c>
      <c r="X5" s="112">
        <v>9707</v>
      </c>
      <c r="Y5" s="112">
        <v>9530</v>
      </c>
      <c r="Z5" s="112">
        <v>9467</v>
      </c>
      <c r="AB5" s="113" t="str">
        <f>TEXT(Z5,"###,###")</f>
        <v>9,467</v>
      </c>
      <c r="AD5" s="114">
        <f t="shared" ref="AD5:AD9" si="0">Z5/Y5-1</f>
        <v>-6.6107030430220259E-3</v>
      </c>
      <c r="AF5" s="114">
        <f t="shared" ref="AF5:AF9" si="1">Z5/V5-1</f>
        <v>8.6537357970848161E-2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7267</v>
      </c>
      <c r="W6" s="112">
        <v>7651</v>
      </c>
      <c r="X6" s="112">
        <v>8123</v>
      </c>
      <c r="Y6" s="112">
        <v>8020</v>
      </c>
      <c r="Z6" s="112">
        <v>7911</v>
      </c>
      <c r="AB6" s="113" t="str">
        <f>TEXT(Z6,"###,###")</f>
        <v>7,911</v>
      </c>
      <c r="AD6" s="114">
        <f t="shared" si="0"/>
        <v>-1.3591022443890322E-2</v>
      </c>
      <c r="AF6" s="114">
        <f t="shared" si="1"/>
        <v>8.8619788083115436E-2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11391</v>
      </c>
      <c r="W7" s="112">
        <v>11470</v>
      </c>
      <c r="X7" s="112">
        <v>12113</v>
      </c>
      <c r="Y7" s="112">
        <v>11951</v>
      </c>
      <c r="Z7" s="112">
        <v>12192</v>
      </c>
      <c r="AB7" s="113" t="str">
        <f>TEXT(Z7,"###,###")</f>
        <v>12,192</v>
      </c>
      <c r="AD7" s="114">
        <f t="shared" si="0"/>
        <v>2.0165676512425845E-2</v>
      </c>
      <c r="AF7" s="114">
        <f t="shared" si="1"/>
        <v>7.0318672636291879E-2</v>
      </c>
    </row>
    <row r="8" spans="1:32" ht="17.25" customHeight="1" x14ac:dyDescent="0.25">
      <c r="A8" s="68" t="s">
        <v>13</v>
      </c>
      <c r="B8" s="69"/>
      <c r="C8" s="31"/>
      <c r="D8" s="70" t="str">
        <f>AB4</f>
        <v>17,377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12,192</v>
      </c>
      <c r="P8" s="71"/>
      <c r="S8" s="111" t="s">
        <v>86</v>
      </c>
      <c r="T8" s="112"/>
      <c r="U8" s="112"/>
      <c r="V8" s="112">
        <v>59215</v>
      </c>
      <c r="W8" s="112">
        <v>55855</v>
      </c>
      <c r="X8" s="112">
        <v>58076</v>
      </c>
      <c r="Y8" s="112">
        <v>59129</v>
      </c>
      <c r="Z8" s="112">
        <v>59531.43</v>
      </c>
      <c r="AB8" s="113" t="str">
        <f>TEXT(Z8,"$###,###")</f>
        <v>$59,531</v>
      </c>
      <c r="AD8" s="114">
        <f t="shared" si="0"/>
        <v>6.8059666153663656E-3</v>
      </c>
      <c r="AF8" s="114">
        <f t="shared" si="1"/>
        <v>5.3437473613104913E-3</v>
      </c>
    </row>
    <row r="9" spans="1:32" x14ac:dyDescent="0.25">
      <c r="A9" s="32" t="s">
        <v>15</v>
      </c>
      <c r="B9" s="75"/>
      <c r="C9" s="76"/>
      <c r="D9" s="77">
        <f>AD104</f>
        <v>76.969557461011689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55.49540682414699</v>
      </c>
      <c r="P9" s="78" t="s">
        <v>87</v>
      </c>
      <c r="S9" s="111" t="s">
        <v>7</v>
      </c>
      <c r="T9" s="112"/>
      <c r="U9" s="112"/>
      <c r="V9" s="112">
        <v>862015483</v>
      </c>
      <c r="W9" s="112">
        <v>863294234</v>
      </c>
      <c r="X9" s="112">
        <v>919828028</v>
      </c>
      <c r="Y9" s="112">
        <v>926620908</v>
      </c>
      <c r="Z9" s="112">
        <v>975329060</v>
      </c>
      <c r="AB9" s="113" t="str">
        <f>TEXT(Z9/1000000,"$#,###.0")&amp;" mil"</f>
        <v>$975.3 mil</v>
      </c>
      <c r="AD9" s="114">
        <f t="shared" si="0"/>
        <v>5.2565349626235713E-2</v>
      </c>
      <c r="AF9" s="114">
        <f t="shared" si="1"/>
        <v>0.1314519045593523</v>
      </c>
    </row>
    <row r="10" spans="1:32" x14ac:dyDescent="0.25">
      <c r="A10" s="32" t="s">
        <v>18</v>
      </c>
      <c r="B10" s="75"/>
      <c r="C10" s="76"/>
      <c r="D10" s="77">
        <f>AD105</f>
        <v>19.600621511192955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44.488188976377948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93.561351706036746</v>
      </c>
      <c r="P11" s="78" t="s">
        <v>87</v>
      </c>
      <c r="S11" s="111" t="s">
        <v>30</v>
      </c>
      <c r="T11" s="116"/>
      <c r="U11" s="116"/>
      <c r="V11" s="116">
        <v>15044</v>
      </c>
      <c r="W11" s="116">
        <v>15807</v>
      </c>
      <c r="X11" s="116">
        <v>16688</v>
      </c>
      <c r="Y11" s="116">
        <v>16450</v>
      </c>
      <c r="Z11" s="116">
        <v>16584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2.2391732283464565</v>
      </c>
      <c r="P12" s="78" t="s">
        <v>87</v>
      </c>
      <c r="S12" s="111" t="s">
        <v>31</v>
      </c>
      <c r="T12" s="116"/>
      <c r="U12" s="116"/>
      <c r="V12" s="116">
        <v>934</v>
      </c>
      <c r="W12" s="116">
        <v>972</v>
      </c>
      <c r="X12" s="116">
        <v>1144</v>
      </c>
      <c r="Y12" s="116">
        <v>1101</v>
      </c>
      <c r="Z12" s="116">
        <v>784</v>
      </c>
    </row>
    <row r="13" spans="1:32" ht="15" customHeight="1" x14ac:dyDescent="0.25">
      <c r="A13" s="32" t="s">
        <v>20</v>
      </c>
      <c r="B13" s="76"/>
      <c r="C13" s="76"/>
      <c r="D13" s="77">
        <f>AD108</f>
        <v>7.3660585831846692</v>
      </c>
      <c r="E13" s="78" t="s">
        <v>87</v>
      </c>
      <c r="F13" s="26"/>
      <c r="G13" s="144" t="s">
        <v>286</v>
      </c>
      <c r="H13" s="145"/>
      <c r="I13" s="145"/>
      <c r="J13" s="145"/>
      <c r="K13" s="145"/>
      <c r="L13" s="145"/>
      <c r="M13" s="85"/>
      <c r="N13" s="76"/>
      <c r="O13" s="77">
        <f>T132</f>
        <v>4.224081364829396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13.707774644645221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38.7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22.806007941531909</v>
      </c>
      <c r="E15" s="78" t="s">
        <v>87</v>
      </c>
      <c r="F15" s="26"/>
      <c r="G15" s="35" t="s">
        <v>279</v>
      </c>
      <c r="H15" s="76"/>
      <c r="I15" s="76"/>
      <c r="J15" s="76"/>
      <c r="K15" s="86"/>
      <c r="L15" s="76"/>
      <c r="M15" s="76"/>
      <c r="N15" s="76"/>
      <c r="O15" s="77">
        <f>AB38</f>
        <v>18.402493029358702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351</v>
      </c>
      <c r="Z15" s="116">
        <v>349</v>
      </c>
      <c r="AB15" s="121">
        <f t="shared" ref="AB15:AB34" si="2">IF(Z15="np",0,Z15/$Z$34)</f>
        <v>2.0090956191353405E-2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52.442884272313982</v>
      </c>
      <c r="E16" s="89" t="s">
        <v>87</v>
      </c>
      <c r="F16" s="26"/>
      <c r="G16" s="90" t="s">
        <v>280</v>
      </c>
      <c r="H16" s="37"/>
      <c r="I16" s="37"/>
      <c r="J16" s="37"/>
      <c r="K16" s="38"/>
      <c r="L16" s="37"/>
      <c r="M16" s="37"/>
      <c r="N16" s="37"/>
      <c r="O16" s="88">
        <f>AB37</f>
        <v>81.597506970641291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2983</v>
      </c>
      <c r="Z16" s="116">
        <v>2944</v>
      </c>
      <c r="AB16" s="121">
        <f t="shared" si="2"/>
        <v>0.16947786540786369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639</v>
      </c>
      <c r="Z17" s="116">
        <v>595</v>
      </c>
      <c r="AB17" s="121">
        <f t="shared" si="2"/>
        <v>3.4252489781820272E-2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89</v>
      </c>
      <c r="Z18" s="116">
        <v>102</v>
      </c>
      <c r="AB18" s="121">
        <f t="shared" si="2"/>
        <v>5.8718553911691904E-3</v>
      </c>
    </row>
    <row r="19" spans="1:28" x14ac:dyDescent="0.25">
      <c r="A19" s="67" t="str">
        <f>$S$1&amp;" ("&amp;$V$2&amp;" to "&amp;$Z$2&amp;")"</f>
        <v>Mount Isa (2015-16 to 2019-20)</v>
      </c>
      <c r="B19" s="67"/>
      <c r="C19" s="67"/>
      <c r="D19" s="67"/>
      <c r="E19" s="67"/>
      <c r="F19" s="67"/>
      <c r="G19" s="67" t="str">
        <f>$S$1&amp;" ("&amp;$V$2&amp;" to "&amp;$Z$2&amp;")"</f>
        <v>Mount Isa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1176</v>
      </c>
      <c r="Z19" s="116">
        <v>1146</v>
      </c>
      <c r="AB19" s="121">
        <f t="shared" si="2"/>
        <v>6.5972022336077366E-2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376</v>
      </c>
      <c r="Z20" s="116">
        <v>418</v>
      </c>
      <c r="AB20" s="121">
        <f t="shared" si="2"/>
        <v>2.4063093661850211E-2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1340</v>
      </c>
      <c r="Z21" s="116">
        <v>1408</v>
      </c>
      <c r="AB21" s="121">
        <f t="shared" si="2"/>
        <v>8.1054631282021755E-2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1546</v>
      </c>
      <c r="Z22" s="116">
        <v>1499</v>
      </c>
      <c r="AB22" s="121">
        <f t="shared" si="2"/>
        <v>8.629324736630016E-2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528</v>
      </c>
      <c r="Z23" s="116">
        <v>528</v>
      </c>
      <c r="AB23" s="121">
        <f t="shared" si="2"/>
        <v>3.0395486730758162E-2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53</v>
      </c>
      <c r="Z24" s="116">
        <v>34</v>
      </c>
      <c r="AB24" s="121">
        <f t="shared" si="2"/>
        <v>1.9572851303897298E-3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257</v>
      </c>
      <c r="Z25" s="116">
        <v>246</v>
      </c>
      <c r="AB25" s="121">
        <f t="shared" si="2"/>
        <v>1.416153359046687E-2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224</v>
      </c>
      <c r="Z26" s="116">
        <v>288</v>
      </c>
      <c r="AB26" s="121">
        <f t="shared" si="2"/>
        <v>1.6579356398595362E-2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596</v>
      </c>
      <c r="Z27" s="116">
        <v>632</v>
      </c>
      <c r="AB27" s="121">
        <f t="shared" si="2"/>
        <v>3.6382476541362042E-2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2107</v>
      </c>
      <c r="Z28" s="116">
        <v>1894</v>
      </c>
      <c r="AB28" s="121">
        <f t="shared" si="2"/>
        <v>0.10903229520465144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978</v>
      </c>
      <c r="Z29" s="116">
        <v>1006</v>
      </c>
      <c r="AB29" s="121">
        <f t="shared" si="2"/>
        <v>5.7912612975649071E-2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1199</v>
      </c>
      <c r="Z30" s="116">
        <v>1220</v>
      </c>
      <c r="AB30" s="121">
        <f t="shared" si="2"/>
        <v>7.0231995855160906E-2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1896</v>
      </c>
      <c r="Z31" s="116">
        <v>1929</v>
      </c>
      <c r="AB31" s="121">
        <f t="shared" si="2"/>
        <v>0.1110471475447585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93</v>
      </c>
      <c r="Z32" s="116">
        <v>102</v>
      </c>
      <c r="AB32" s="121">
        <f t="shared" si="2"/>
        <v>5.8718553911691904E-3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733</v>
      </c>
      <c r="Z33" s="116">
        <v>740</v>
      </c>
      <c r="AB33" s="121">
        <f t="shared" si="2"/>
        <v>4.2599735190835299E-2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17548</v>
      </c>
      <c r="Z34" s="124">
        <v>17371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9950</v>
      </c>
      <c r="AB37" s="136">
        <f>Z37/Z40*100</f>
        <v>81.597506970641291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2244</v>
      </c>
      <c r="AB38" s="136">
        <f>Z38/Z40*100</f>
        <v>18.402493029358702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12194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18</v>
      </c>
      <c r="W44" s="116">
        <v>17</v>
      </c>
      <c r="X44" s="116">
        <v>20</v>
      </c>
      <c r="Y44" s="116">
        <v>17</v>
      </c>
      <c r="Z44" s="116">
        <v>27</v>
      </c>
    </row>
    <row r="45" spans="19:32" x14ac:dyDescent="0.25">
      <c r="S45" s="119" t="s">
        <v>38</v>
      </c>
      <c r="T45" s="119"/>
      <c r="U45" s="116"/>
      <c r="V45" s="116">
        <v>204</v>
      </c>
      <c r="W45" s="116">
        <v>258</v>
      </c>
      <c r="X45" s="116">
        <v>246</v>
      </c>
      <c r="Y45" s="116">
        <v>219</v>
      </c>
      <c r="Z45" s="116">
        <v>241</v>
      </c>
    </row>
    <row r="46" spans="19:32" x14ac:dyDescent="0.25">
      <c r="S46" s="119" t="s">
        <v>39</v>
      </c>
      <c r="T46" s="119"/>
      <c r="U46" s="116"/>
      <c r="V46" s="116">
        <v>551</v>
      </c>
      <c r="W46" s="116">
        <v>521</v>
      </c>
      <c r="X46" s="116">
        <v>536</v>
      </c>
      <c r="Y46" s="116">
        <v>601</v>
      </c>
      <c r="Z46" s="116">
        <v>595</v>
      </c>
    </row>
    <row r="47" spans="19:32" x14ac:dyDescent="0.25">
      <c r="S47" s="119" t="s">
        <v>40</v>
      </c>
      <c r="T47" s="119"/>
      <c r="U47" s="116"/>
      <c r="V47" s="116">
        <v>989</v>
      </c>
      <c r="W47" s="116">
        <v>1074</v>
      </c>
      <c r="X47" s="116">
        <v>1091</v>
      </c>
      <c r="Y47" s="116">
        <v>1025</v>
      </c>
      <c r="Z47" s="116">
        <v>984</v>
      </c>
    </row>
    <row r="48" spans="19:32" x14ac:dyDescent="0.25">
      <c r="S48" s="119" t="s">
        <v>41</v>
      </c>
      <c r="T48" s="119"/>
      <c r="U48" s="116"/>
      <c r="V48" s="116">
        <v>1321</v>
      </c>
      <c r="W48" s="116">
        <v>1343</v>
      </c>
      <c r="X48" s="116">
        <v>1489</v>
      </c>
      <c r="Y48" s="116">
        <v>1570</v>
      </c>
      <c r="Z48" s="116">
        <v>1505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1120</v>
      </c>
      <c r="W49" s="116">
        <v>1160</v>
      </c>
      <c r="X49" s="116">
        <v>1287</v>
      </c>
      <c r="Y49" s="116">
        <v>1267</v>
      </c>
      <c r="Z49" s="116">
        <v>1227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Mount Isa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897</v>
      </c>
      <c r="W50" s="116">
        <v>922</v>
      </c>
      <c r="X50" s="116">
        <v>1029</v>
      </c>
      <c r="Y50" s="116">
        <v>999</v>
      </c>
      <c r="Z50" s="116">
        <v>992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821</v>
      </c>
      <c r="W51" s="116">
        <v>824</v>
      </c>
      <c r="X51" s="116">
        <v>849</v>
      </c>
      <c r="Y51" s="116">
        <v>812</v>
      </c>
      <c r="Z51" s="116">
        <v>797</v>
      </c>
    </row>
    <row r="52" spans="1:26" ht="15" customHeight="1" x14ac:dyDescent="0.25">
      <c r="S52" s="119" t="s">
        <v>45</v>
      </c>
      <c r="T52" s="119"/>
      <c r="U52" s="116"/>
      <c r="V52" s="116">
        <v>770</v>
      </c>
      <c r="W52" s="116">
        <v>837</v>
      </c>
      <c r="X52" s="116">
        <v>861</v>
      </c>
      <c r="Y52" s="116">
        <v>831</v>
      </c>
      <c r="Z52" s="116">
        <v>827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789</v>
      </c>
      <c r="W53" s="116">
        <v>805</v>
      </c>
      <c r="X53" s="116">
        <v>822</v>
      </c>
      <c r="Y53" s="116">
        <v>733</v>
      </c>
      <c r="Z53" s="116">
        <v>727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589</v>
      </c>
      <c r="W54" s="116">
        <v>664</v>
      </c>
      <c r="X54" s="116">
        <v>706</v>
      </c>
      <c r="Y54" s="116">
        <v>706</v>
      </c>
      <c r="Z54" s="116">
        <v>707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365</v>
      </c>
      <c r="W55" s="116">
        <v>401</v>
      </c>
      <c r="X55" s="116">
        <v>429</v>
      </c>
      <c r="Y55" s="116">
        <v>423</v>
      </c>
      <c r="Z55" s="116">
        <v>479</v>
      </c>
    </row>
    <row r="56" spans="1:26" ht="15" customHeight="1" x14ac:dyDescent="0.25">
      <c r="S56" s="119" t="s">
        <v>49</v>
      </c>
      <c r="T56" s="119"/>
      <c r="U56" s="116"/>
      <c r="V56" s="116">
        <v>184</v>
      </c>
      <c r="W56" s="116">
        <v>183</v>
      </c>
      <c r="X56" s="116">
        <v>192</v>
      </c>
      <c r="Y56" s="116">
        <v>198</v>
      </c>
      <c r="Z56" s="116">
        <v>207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69</v>
      </c>
      <c r="W57" s="116">
        <v>89</v>
      </c>
      <c r="X57" s="116">
        <v>92</v>
      </c>
      <c r="Y57" s="116">
        <v>71</v>
      </c>
      <c r="Z57" s="116">
        <v>84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20</v>
      </c>
      <c r="W58" s="116">
        <v>23</v>
      </c>
      <c r="X58" s="116">
        <v>32</v>
      </c>
      <c r="Y58" s="116">
        <v>43</v>
      </c>
      <c r="Z58" s="116">
        <v>40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4</v>
      </c>
      <c r="W59" s="116">
        <v>8</v>
      </c>
      <c r="X59" s="116">
        <v>12</v>
      </c>
      <c r="Y59" s="116">
        <v>10</v>
      </c>
      <c r="Z59" s="116">
        <v>15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0</v>
      </c>
      <c r="X60" s="116">
        <v>0</v>
      </c>
      <c r="Y60" s="116">
        <v>0</v>
      </c>
      <c r="Z60" s="116">
        <v>0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8713</v>
      </c>
      <c r="W61" s="116">
        <v>9128</v>
      </c>
      <c r="X61" s="116">
        <v>9707</v>
      </c>
      <c r="Y61" s="116">
        <v>9527</v>
      </c>
      <c r="Z61" s="116">
        <v>9468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21</v>
      </c>
      <c r="W63" s="116">
        <v>37</v>
      </c>
      <c r="X63" s="116">
        <v>33</v>
      </c>
      <c r="Y63" s="116">
        <v>24</v>
      </c>
      <c r="Z63" s="116">
        <v>35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224</v>
      </c>
      <c r="W64" s="116">
        <v>243</v>
      </c>
      <c r="X64" s="116">
        <v>275</v>
      </c>
      <c r="Y64" s="116">
        <v>260</v>
      </c>
      <c r="Z64" s="116">
        <v>238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Mount Isa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507</v>
      </c>
      <c r="W65" s="116">
        <v>560</v>
      </c>
      <c r="X65" s="116">
        <v>547</v>
      </c>
      <c r="Y65" s="116">
        <v>551</v>
      </c>
      <c r="Z65" s="116">
        <v>484</v>
      </c>
    </row>
    <row r="66" spans="1:26" x14ac:dyDescent="0.25">
      <c r="S66" s="119" t="s">
        <v>40</v>
      </c>
      <c r="T66" s="119"/>
      <c r="U66" s="116"/>
      <c r="V66" s="116">
        <v>795</v>
      </c>
      <c r="W66" s="116">
        <v>839</v>
      </c>
      <c r="X66" s="116">
        <v>912</v>
      </c>
      <c r="Y66" s="116">
        <v>798</v>
      </c>
      <c r="Z66" s="116">
        <v>798</v>
      </c>
    </row>
    <row r="67" spans="1:26" x14ac:dyDescent="0.25">
      <c r="S67" s="119" t="s">
        <v>41</v>
      </c>
      <c r="T67" s="119"/>
      <c r="U67" s="116"/>
      <c r="V67" s="116">
        <v>1146</v>
      </c>
      <c r="W67" s="116">
        <v>1103</v>
      </c>
      <c r="X67" s="116">
        <v>1184</v>
      </c>
      <c r="Y67" s="116">
        <v>1224</v>
      </c>
      <c r="Z67" s="116">
        <v>1236</v>
      </c>
    </row>
    <row r="68" spans="1:26" x14ac:dyDescent="0.25">
      <c r="S68" s="119" t="s">
        <v>42</v>
      </c>
      <c r="T68" s="119"/>
      <c r="U68" s="116"/>
      <c r="V68" s="116">
        <v>950</v>
      </c>
      <c r="W68" s="116">
        <v>1002</v>
      </c>
      <c r="X68" s="116">
        <v>1047</v>
      </c>
      <c r="Y68" s="116">
        <v>1029</v>
      </c>
      <c r="Z68" s="116">
        <v>1005</v>
      </c>
    </row>
    <row r="69" spans="1:26" x14ac:dyDescent="0.25">
      <c r="S69" s="119" t="s">
        <v>43</v>
      </c>
      <c r="T69" s="119"/>
      <c r="U69" s="116"/>
      <c r="V69" s="116">
        <v>749</v>
      </c>
      <c r="W69" s="116">
        <v>804</v>
      </c>
      <c r="X69" s="116">
        <v>869</v>
      </c>
      <c r="Y69" s="116">
        <v>869</v>
      </c>
      <c r="Z69" s="116">
        <v>838</v>
      </c>
    </row>
    <row r="70" spans="1:26" x14ac:dyDescent="0.25">
      <c r="S70" s="119" t="s">
        <v>44</v>
      </c>
      <c r="T70" s="119"/>
      <c r="U70" s="116"/>
      <c r="V70" s="116">
        <v>669</v>
      </c>
      <c r="W70" s="116">
        <v>708</v>
      </c>
      <c r="X70" s="116">
        <v>720</v>
      </c>
      <c r="Y70" s="116">
        <v>712</v>
      </c>
      <c r="Z70" s="116">
        <v>714</v>
      </c>
    </row>
    <row r="71" spans="1:26" x14ac:dyDescent="0.25">
      <c r="S71" s="119" t="s">
        <v>45</v>
      </c>
      <c r="T71" s="119"/>
      <c r="U71" s="116"/>
      <c r="V71" s="116">
        <v>701</v>
      </c>
      <c r="W71" s="116">
        <v>765</v>
      </c>
      <c r="X71" s="116">
        <v>798</v>
      </c>
      <c r="Y71" s="116">
        <v>775</v>
      </c>
      <c r="Z71" s="116">
        <v>742</v>
      </c>
    </row>
    <row r="72" spans="1:26" x14ac:dyDescent="0.25">
      <c r="S72" s="119" t="s">
        <v>46</v>
      </c>
      <c r="T72" s="119"/>
      <c r="U72" s="116"/>
      <c r="V72" s="116">
        <v>649</v>
      </c>
      <c r="W72" s="116">
        <v>678</v>
      </c>
      <c r="X72" s="116">
        <v>702</v>
      </c>
      <c r="Y72" s="116">
        <v>705</v>
      </c>
      <c r="Z72" s="116">
        <v>718</v>
      </c>
    </row>
    <row r="73" spans="1:26" x14ac:dyDescent="0.25">
      <c r="S73" s="119" t="s">
        <v>47</v>
      </c>
      <c r="T73" s="119"/>
      <c r="U73" s="116"/>
      <c r="V73" s="116">
        <v>448</v>
      </c>
      <c r="W73" s="116">
        <v>474</v>
      </c>
      <c r="X73" s="116">
        <v>572</v>
      </c>
      <c r="Y73" s="116">
        <v>568</v>
      </c>
      <c r="Z73" s="116">
        <v>574</v>
      </c>
    </row>
    <row r="74" spans="1:26" x14ac:dyDescent="0.25">
      <c r="S74" s="119" t="s">
        <v>48</v>
      </c>
      <c r="T74" s="119"/>
      <c r="U74" s="116"/>
      <c r="V74" s="116">
        <v>242</v>
      </c>
      <c r="W74" s="116">
        <v>251</v>
      </c>
      <c r="X74" s="116">
        <v>256</v>
      </c>
      <c r="Y74" s="116">
        <v>302</v>
      </c>
      <c r="Z74" s="116">
        <v>320</v>
      </c>
    </row>
    <row r="75" spans="1:26" x14ac:dyDescent="0.25">
      <c r="S75" s="119" t="s">
        <v>49</v>
      </c>
      <c r="T75" s="119"/>
      <c r="U75" s="116"/>
      <c r="V75" s="116">
        <v>103</v>
      </c>
      <c r="W75" s="116">
        <v>121</v>
      </c>
      <c r="X75" s="116">
        <v>130</v>
      </c>
      <c r="Y75" s="116">
        <v>129</v>
      </c>
      <c r="Z75" s="116">
        <v>129</v>
      </c>
    </row>
    <row r="76" spans="1:26" x14ac:dyDescent="0.25">
      <c r="S76" s="119" t="s">
        <v>50</v>
      </c>
      <c r="T76" s="119"/>
      <c r="U76" s="116"/>
      <c r="V76" s="116">
        <v>36</v>
      </c>
      <c r="W76" s="116">
        <v>47</v>
      </c>
      <c r="X76" s="116">
        <v>51</v>
      </c>
      <c r="Y76" s="116">
        <v>44</v>
      </c>
      <c r="Z76" s="116">
        <v>53</v>
      </c>
    </row>
    <row r="77" spans="1:26" x14ac:dyDescent="0.25">
      <c r="S77" s="119" t="s">
        <v>51</v>
      </c>
      <c r="T77" s="119"/>
      <c r="U77" s="116"/>
      <c r="V77" s="116">
        <v>14</v>
      </c>
      <c r="W77" s="116">
        <v>13</v>
      </c>
      <c r="X77" s="116">
        <v>21</v>
      </c>
      <c r="Y77" s="116">
        <v>14</v>
      </c>
      <c r="Z77" s="116">
        <v>24</v>
      </c>
    </row>
    <row r="78" spans="1:26" x14ac:dyDescent="0.25">
      <c r="S78" s="119" t="s">
        <v>52</v>
      </c>
      <c r="T78" s="119"/>
      <c r="U78" s="116"/>
      <c r="V78" s="116">
        <v>0</v>
      </c>
      <c r="W78" s="116">
        <v>0</v>
      </c>
      <c r="X78" s="116">
        <v>0</v>
      </c>
      <c r="Y78" s="116">
        <v>5</v>
      </c>
      <c r="Z78" s="116">
        <v>7</v>
      </c>
    </row>
    <row r="79" spans="1:26" x14ac:dyDescent="0.25">
      <c r="S79" s="119" t="s">
        <v>53</v>
      </c>
      <c r="T79" s="119"/>
      <c r="U79" s="116"/>
      <c r="V79" s="116">
        <v>0</v>
      </c>
      <c r="W79" s="116">
        <v>0</v>
      </c>
      <c r="X79" s="116">
        <v>11</v>
      </c>
      <c r="Y79" s="116">
        <v>4</v>
      </c>
      <c r="Z79" s="116">
        <v>0</v>
      </c>
    </row>
    <row r="80" spans="1:26" x14ac:dyDescent="0.25">
      <c r="S80" s="122" t="s">
        <v>54</v>
      </c>
      <c r="T80" s="122"/>
      <c r="U80" s="116"/>
      <c r="V80" s="116">
        <v>7267</v>
      </c>
      <c r="W80" s="116">
        <v>7651</v>
      </c>
      <c r="X80" s="116">
        <v>8125</v>
      </c>
      <c r="Y80" s="116">
        <v>8023</v>
      </c>
      <c r="Z80" s="116">
        <v>7912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6" t="str">
        <f>S1</f>
        <v>Mount Isa</v>
      </c>
      <c r="D83" s="146"/>
      <c r="E83" s="146"/>
      <c r="F83" s="146"/>
      <c r="G83" s="146"/>
      <c r="H83" s="49"/>
      <c r="I83" s="49"/>
      <c r="J83" s="147" t="str">
        <f>'State data for spotlight'!A1</f>
        <v>Queensland</v>
      </c>
      <c r="K83" s="147"/>
      <c r="L83" s="147"/>
      <c r="M83" s="147"/>
      <c r="N83" s="147"/>
      <c r="O83" s="147"/>
      <c r="S83" s="119" t="s">
        <v>57</v>
      </c>
      <c r="T83" s="119"/>
      <c r="U83" s="116"/>
      <c r="V83" s="116">
        <v>372</v>
      </c>
      <c r="W83" s="116">
        <v>370</v>
      </c>
      <c r="X83" s="116">
        <v>379</v>
      </c>
      <c r="Y83" s="116">
        <v>369</v>
      </c>
      <c r="Z83" s="116">
        <v>383</v>
      </c>
      <c r="AD83" s="121"/>
    </row>
    <row r="84" spans="1:30" ht="15" customHeight="1" x14ac:dyDescent="0.25">
      <c r="A84" s="48"/>
      <c r="B84" s="48"/>
      <c r="C84" s="50"/>
      <c r="D84" s="141" t="s">
        <v>0</v>
      </c>
      <c r="E84" s="141"/>
      <c r="F84" s="141" t="s">
        <v>202</v>
      </c>
      <c r="G84" s="141"/>
      <c r="H84" s="50"/>
      <c r="I84" s="50"/>
      <c r="J84" s="50"/>
      <c r="K84" s="50"/>
      <c r="L84" s="141" t="s">
        <v>0</v>
      </c>
      <c r="M84" s="141"/>
      <c r="N84" s="141" t="s">
        <v>202</v>
      </c>
      <c r="O84" s="141"/>
      <c r="S84" s="119" t="s">
        <v>58</v>
      </c>
      <c r="T84" s="119"/>
      <c r="U84" s="116"/>
      <c r="V84" s="116">
        <v>469</v>
      </c>
      <c r="W84" s="116">
        <v>462</v>
      </c>
      <c r="X84" s="116">
        <v>515</v>
      </c>
      <c r="Y84" s="116">
        <v>525</v>
      </c>
      <c r="Z84" s="116">
        <v>550</v>
      </c>
    </row>
    <row r="85" spans="1:30" ht="15" customHeight="1" x14ac:dyDescent="0.25">
      <c r="A85" s="48"/>
      <c r="B85" s="48"/>
      <c r="C85" s="62" t="s">
        <v>1</v>
      </c>
      <c r="D85" s="141" t="s">
        <v>2</v>
      </c>
      <c r="E85" s="141"/>
      <c r="F85" s="141" t="str">
        <f>"since "&amp;$V$2</f>
        <v>since 2015-16</v>
      </c>
      <c r="G85" s="141"/>
      <c r="H85" s="50"/>
      <c r="I85" s="50"/>
      <c r="J85" s="50"/>
      <c r="K85" s="62" t="s">
        <v>1</v>
      </c>
      <c r="L85" s="141" t="s">
        <v>2</v>
      </c>
      <c r="M85" s="141"/>
      <c r="N85" s="141" t="str">
        <f>"since "&amp;$V$2</f>
        <v>since 2015-16</v>
      </c>
      <c r="O85" s="141"/>
      <c r="S85" s="119" t="s">
        <v>197</v>
      </c>
      <c r="T85" s="119"/>
      <c r="U85" s="116"/>
      <c r="V85" s="116">
        <v>1892</v>
      </c>
      <c r="W85" s="116">
        <v>1894</v>
      </c>
      <c r="X85" s="116">
        <v>1896</v>
      </c>
      <c r="Y85" s="116">
        <v>1909</v>
      </c>
      <c r="Z85" s="116">
        <v>1942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17,377</v>
      </c>
      <c r="D86" s="100">
        <f t="shared" ref="D86:D91" si="4">AD4</f>
        <v>-9.8575498575498299E-3</v>
      </c>
      <c r="E86" s="101">
        <f t="shared" ref="E86:E91" si="5">AD4</f>
        <v>-9.8575498575498299E-3</v>
      </c>
      <c r="F86" s="100">
        <f t="shared" ref="F86:F91" si="6">AF4</f>
        <v>8.7762128325508559E-2</v>
      </c>
      <c r="G86" s="101">
        <f t="shared" ref="G86:G91" si="7">AF4</f>
        <v>8.7762128325508559E-2</v>
      </c>
      <c r="H86" s="61"/>
      <c r="I86" s="61"/>
      <c r="J86" s="142" t="str">
        <f>'State data for spotlight'!J4</f>
        <v>4,043,913</v>
      </c>
      <c r="K86" s="142"/>
      <c r="L86" s="100">
        <f>'State data for spotlight'!L4</f>
        <v>-5.435055282670076E-3</v>
      </c>
      <c r="M86" s="101">
        <f>'State data for spotlight'!L4</f>
        <v>-5.435055282670076E-3</v>
      </c>
      <c r="N86" s="100">
        <f>'State data for spotlight'!N4</f>
        <v>7.968076645100175E-2</v>
      </c>
      <c r="O86" s="101">
        <f>'State data for spotlight'!N4</f>
        <v>7.968076645100175E-2</v>
      </c>
      <c r="S86" s="119" t="s">
        <v>198</v>
      </c>
      <c r="T86" s="119"/>
      <c r="U86" s="116"/>
      <c r="V86" s="116">
        <v>268</v>
      </c>
      <c r="W86" s="116">
        <v>280</v>
      </c>
      <c r="X86" s="116">
        <v>291</v>
      </c>
      <c r="Y86" s="116">
        <v>300</v>
      </c>
      <c r="Z86" s="116">
        <v>329</v>
      </c>
    </row>
    <row r="87" spans="1:30" ht="15" customHeight="1" x14ac:dyDescent="0.25">
      <c r="A87" s="102" t="s">
        <v>4</v>
      </c>
      <c r="B87" s="51"/>
      <c r="C87" s="61" t="str">
        <f t="shared" si="3"/>
        <v>9,467</v>
      </c>
      <c r="D87" s="100">
        <f t="shared" si="4"/>
        <v>-6.6107030430220259E-3</v>
      </c>
      <c r="E87" s="101">
        <f t="shared" si="5"/>
        <v>-6.6107030430220259E-3</v>
      </c>
      <c r="F87" s="100">
        <f t="shared" si="6"/>
        <v>8.6537357970848161E-2</v>
      </c>
      <c r="G87" s="101">
        <f t="shared" si="7"/>
        <v>8.6537357970848161E-2</v>
      </c>
      <c r="H87" s="61"/>
      <c r="I87" s="61"/>
      <c r="J87" s="142" t="str">
        <f>'State data for spotlight'!J5</f>
        <v>2,078,086</v>
      </c>
      <c r="K87" s="142"/>
      <c r="L87" s="100">
        <f>'State data for spotlight'!L5</f>
        <v>-9.7722570444783718E-3</v>
      </c>
      <c r="M87" s="101">
        <f>'State data for spotlight'!L5</f>
        <v>-9.7722570444783718E-3</v>
      </c>
      <c r="N87" s="100">
        <f>'State data for spotlight'!N5</f>
        <v>6.0267974446456485E-2</v>
      </c>
      <c r="O87" s="101">
        <f>'State data for spotlight'!N5</f>
        <v>6.0267974446456485E-2</v>
      </c>
      <c r="S87" s="119" t="s">
        <v>199</v>
      </c>
      <c r="T87" s="119"/>
      <c r="U87" s="116"/>
      <c r="V87" s="116">
        <v>92</v>
      </c>
      <c r="W87" s="116">
        <v>89</v>
      </c>
      <c r="X87" s="116">
        <v>93</v>
      </c>
      <c r="Y87" s="116">
        <v>89</v>
      </c>
      <c r="Z87" s="116">
        <v>96</v>
      </c>
    </row>
    <row r="88" spans="1:30" ht="15" customHeight="1" x14ac:dyDescent="0.25">
      <c r="A88" s="102" t="s">
        <v>5</v>
      </c>
      <c r="B88" s="51"/>
      <c r="C88" s="61" t="str">
        <f t="shared" si="3"/>
        <v>7,911</v>
      </c>
      <c r="D88" s="100">
        <f t="shared" si="4"/>
        <v>-1.3591022443890322E-2</v>
      </c>
      <c r="E88" s="101">
        <f t="shared" si="5"/>
        <v>-1.3591022443890322E-2</v>
      </c>
      <c r="F88" s="100">
        <f t="shared" si="6"/>
        <v>8.8619788083115436E-2</v>
      </c>
      <c r="G88" s="101">
        <f t="shared" si="7"/>
        <v>8.8619788083115436E-2</v>
      </c>
      <c r="H88" s="61"/>
      <c r="I88" s="61"/>
      <c r="J88" s="142" t="str">
        <f>'State data for spotlight'!J6</f>
        <v>1,965,825</v>
      </c>
      <c r="K88" s="142"/>
      <c r="L88" s="100">
        <f>'State data for spotlight'!L6</f>
        <v>-8.0765919120229235E-4</v>
      </c>
      <c r="M88" s="101">
        <f>'State data for spotlight'!L6</f>
        <v>-8.0765919120229235E-4</v>
      </c>
      <c r="N88" s="100">
        <f>'State data for spotlight'!N6</f>
        <v>0.10099473592536312</v>
      </c>
      <c r="O88" s="101">
        <f>'State data for spotlight'!N6</f>
        <v>0.10099473592536312</v>
      </c>
      <c r="S88" s="119" t="s">
        <v>200</v>
      </c>
      <c r="T88" s="119"/>
      <c r="U88" s="116"/>
      <c r="V88" s="116">
        <v>136</v>
      </c>
      <c r="W88" s="116">
        <v>154</v>
      </c>
      <c r="X88" s="116">
        <v>178</v>
      </c>
      <c r="Y88" s="116">
        <v>169</v>
      </c>
      <c r="Z88" s="116">
        <v>161</v>
      </c>
    </row>
    <row r="89" spans="1:30" ht="15" customHeight="1" x14ac:dyDescent="0.25">
      <c r="A89" s="51" t="s">
        <v>6</v>
      </c>
      <c r="B89" s="51"/>
      <c r="C89" s="61" t="str">
        <f t="shared" si="3"/>
        <v>12,192</v>
      </c>
      <c r="D89" s="100">
        <f t="shared" si="4"/>
        <v>2.0165676512425845E-2</v>
      </c>
      <c r="E89" s="101">
        <f t="shared" si="5"/>
        <v>2.0165676512425845E-2</v>
      </c>
      <c r="F89" s="100">
        <f t="shared" si="6"/>
        <v>7.0318672636291879E-2</v>
      </c>
      <c r="G89" s="101">
        <f t="shared" si="7"/>
        <v>7.0318672636291879E-2</v>
      </c>
      <c r="H89" s="61"/>
      <c r="I89" s="61"/>
      <c r="J89" s="142" t="str">
        <f>'State data for spotlight'!J7</f>
        <v>2,876,116</v>
      </c>
      <c r="K89" s="142"/>
      <c r="L89" s="100">
        <f>'State data for spotlight'!L7</f>
        <v>1.3469152455414024E-2</v>
      </c>
      <c r="M89" s="101">
        <f>'State data for spotlight'!L7</f>
        <v>1.3469152455414024E-2</v>
      </c>
      <c r="N89" s="100">
        <f>'State data for spotlight'!N7</f>
        <v>8.3508134271230716E-2</v>
      </c>
      <c r="O89" s="101">
        <f>'State data for spotlight'!N7</f>
        <v>8.3508134271230716E-2</v>
      </c>
      <c r="S89" s="119" t="s">
        <v>201</v>
      </c>
      <c r="T89" s="119"/>
      <c r="U89" s="116"/>
      <c r="V89" s="116">
        <v>1261</v>
      </c>
      <c r="W89" s="116">
        <v>1203</v>
      </c>
      <c r="X89" s="116">
        <v>1268</v>
      </c>
      <c r="Y89" s="116">
        <v>1311</v>
      </c>
      <c r="Z89" s="116">
        <v>1366</v>
      </c>
    </row>
    <row r="90" spans="1:30" ht="15" customHeight="1" x14ac:dyDescent="0.25">
      <c r="A90" s="51" t="s">
        <v>100</v>
      </c>
      <c r="B90" s="51"/>
      <c r="C90" s="61" t="str">
        <f t="shared" si="3"/>
        <v>$59,531</v>
      </c>
      <c r="D90" s="100">
        <f t="shared" si="4"/>
        <v>6.8059666153663656E-3</v>
      </c>
      <c r="E90" s="101">
        <f t="shared" si="5"/>
        <v>6.8059666153663656E-3</v>
      </c>
      <c r="F90" s="100">
        <f t="shared" si="6"/>
        <v>5.3437473613104913E-3</v>
      </c>
      <c r="G90" s="101">
        <f t="shared" si="7"/>
        <v>5.3437473613104913E-3</v>
      </c>
      <c r="H90" s="61"/>
      <c r="I90" s="61"/>
      <c r="J90" s="61"/>
      <c r="K90" s="61" t="str">
        <f>'State data for spotlight'!J8</f>
        <v>$45,226</v>
      </c>
      <c r="L90" s="100">
        <f>'State data for spotlight'!L8</f>
        <v>1.6409018426646327E-3</v>
      </c>
      <c r="M90" s="101">
        <f>'State data for spotlight'!L8</f>
        <v>1.6409018426646327E-3</v>
      </c>
      <c r="N90" s="100">
        <f>'State data for spotlight'!N8</f>
        <v>6.7653739613496189E-2</v>
      </c>
      <c r="O90" s="101">
        <f>'State data for spotlight'!N8</f>
        <v>6.7653739613496189E-2</v>
      </c>
      <c r="S90" s="119" t="s">
        <v>59</v>
      </c>
      <c r="T90" s="119"/>
      <c r="U90" s="116"/>
      <c r="V90" s="116">
        <v>777</v>
      </c>
      <c r="W90" s="116">
        <v>863</v>
      </c>
      <c r="X90" s="116">
        <v>983</v>
      </c>
      <c r="Y90" s="116">
        <v>942</v>
      </c>
      <c r="Z90" s="116">
        <v>970</v>
      </c>
    </row>
    <row r="91" spans="1:30" ht="15" customHeight="1" x14ac:dyDescent="0.25">
      <c r="A91" s="51" t="s">
        <v>7</v>
      </c>
      <c r="B91" s="51"/>
      <c r="C91" s="61" t="str">
        <f t="shared" si="3"/>
        <v>$975.3 mil</v>
      </c>
      <c r="D91" s="100">
        <f t="shared" si="4"/>
        <v>5.2565349626235713E-2</v>
      </c>
      <c r="E91" s="101">
        <f t="shared" si="5"/>
        <v>5.2565349626235713E-2</v>
      </c>
      <c r="F91" s="100">
        <f t="shared" si="6"/>
        <v>0.1314519045593523</v>
      </c>
      <c r="G91" s="101">
        <f t="shared" si="7"/>
        <v>0.1314519045593523</v>
      </c>
      <c r="H91" s="61"/>
      <c r="I91" s="61"/>
      <c r="J91" s="61"/>
      <c r="K91" s="61" t="str">
        <f>'State data for spotlight'!J9</f>
        <v>$174.8 bil</v>
      </c>
      <c r="L91" s="100">
        <f>'State data for spotlight'!L9</f>
        <v>4.1540468779463158E-2</v>
      </c>
      <c r="M91" s="101">
        <f>'State data for spotlight'!L9</f>
        <v>4.1540468779463158E-2</v>
      </c>
      <c r="N91" s="100">
        <f>'State data for spotlight'!N9</f>
        <v>0.18082674757676354</v>
      </c>
      <c r="O91" s="101">
        <f>'State data for spotlight'!N9</f>
        <v>0.18082674757676354</v>
      </c>
      <c r="S91" s="122" t="s">
        <v>54</v>
      </c>
      <c r="T91" s="122"/>
      <c r="U91" s="116"/>
      <c r="V91" s="116">
        <v>6320</v>
      </c>
      <c r="W91" s="116">
        <v>6310</v>
      </c>
      <c r="X91" s="116">
        <v>6685</v>
      </c>
      <c r="Y91" s="116">
        <v>6550</v>
      </c>
      <c r="Z91" s="116">
        <v>6769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203</v>
      </c>
      <c r="S93" s="119" t="s">
        <v>57</v>
      </c>
      <c r="T93" s="119"/>
      <c r="U93" s="116"/>
      <c r="V93" s="116">
        <v>374</v>
      </c>
      <c r="W93" s="116">
        <v>403</v>
      </c>
      <c r="X93" s="116">
        <v>420</v>
      </c>
      <c r="Y93" s="116">
        <v>420</v>
      </c>
      <c r="Z93" s="116">
        <v>418</v>
      </c>
    </row>
    <row r="94" spans="1:30" ht="15" customHeight="1" x14ac:dyDescent="0.25">
      <c r="A94" s="60" t="s">
        <v>204</v>
      </c>
      <c r="S94" s="119" t="s">
        <v>58</v>
      </c>
      <c r="T94" s="119"/>
      <c r="U94" s="116"/>
      <c r="V94" s="116">
        <v>912</v>
      </c>
      <c r="W94" s="116">
        <v>914</v>
      </c>
      <c r="X94" s="116">
        <v>976</v>
      </c>
      <c r="Y94" s="116">
        <v>1006</v>
      </c>
      <c r="Z94" s="116">
        <v>1025</v>
      </c>
    </row>
    <row r="95" spans="1:30" ht="15" customHeight="1" x14ac:dyDescent="0.25">
      <c r="A95" s="138" t="s">
        <v>287</v>
      </c>
      <c r="S95" s="119" t="s">
        <v>197</v>
      </c>
      <c r="T95" s="119"/>
      <c r="U95" s="116"/>
      <c r="V95" s="116">
        <v>229</v>
      </c>
      <c r="W95" s="116">
        <v>222</v>
      </c>
      <c r="X95" s="116">
        <v>249</v>
      </c>
      <c r="Y95" s="116">
        <v>230</v>
      </c>
      <c r="Z95" s="116">
        <v>249</v>
      </c>
    </row>
    <row r="96" spans="1:30" ht="15" customHeight="1" x14ac:dyDescent="0.25">
      <c r="A96" s="19" t="s">
        <v>278</v>
      </c>
      <c r="S96" s="119" t="s">
        <v>198</v>
      </c>
      <c r="T96" s="119"/>
      <c r="U96" s="116"/>
      <c r="V96" s="116">
        <v>764</v>
      </c>
      <c r="W96" s="116">
        <v>837</v>
      </c>
      <c r="X96" s="116">
        <v>894</v>
      </c>
      <c r="Y96" s="116">
        <v>921</v>
      </c>
      <c r="Z96" s="116">
        <v>926</v>
      </c>
    </row>
    <row r="97" spans="1:32" ht="15" customHeight="1" x14ac:dyDescent="0.25">
      <c r="S97" s="119" t="s">
        <v>199</v>
      </c>
      <c r="T97" s="119"/>
      <c r="U97" s="116"/>
      <c r="V97" s="116">
        <v>919</v>
      </c>
      <c r="W97" s="116">
        <v>928</v>
      </c>
      <c r="X97" s="116">
        <v>1001</v>
      </c>
      <c r="Y97" s="116">
        <v>1034</v>
      </c>
      <c r="Z97" s="116">
        <v>1002</v>
      </c>
    </row>
    <row r="98" spans="1:32" ht="15" customHeight="1" x14ac:dyDescent="0.25">
      <c r="S98" s="119" t="s">
        <v>200</v>
      </c>
      <c r="T98" s="119"/>
      <c r="U98" s="116"/>
      <c r="V98" s="116">
        <v>449</v>
      </c>
      <c r="W98" s="116">
        <v>479</v>
      </c>
      <c r="X98" s="116">
        <v>480</v>
      </c>
      <c r="Y98" s="116">
        <v>463</v>
      </c>
      <c r="Z98" s="116">
        <v>446</v>
      </c>
    </row>
    <row r="99" spans="1:32" ht="15" customHeight="1" x14ac:dyDescent="0.25">
      <c r="S99" s="119" t="s">
        <v>201</v>
      </c>
      <c r="T99" s="119"/>
      <c r="U99" s="116"/>
      <c r="V99" s="116">
        <v>195</v>
      </c>
      <c r="W99" s="116">
        <v>180</v>
      </c>
      <c r="X99" s="116">
        <v>165</v>
      </c>
      <c r="Y99" s="116">
        <v>187</v>
      </c>
      <c r="Z99" s="116">
        <v>204</v>
      </c>
    </row>
    <row r="100" spans="1:32" ht="15" customHeight="1" x14ac:dyDescent="0.25">
      <c r="S100" s="119" t="s">
        <v>59</v>
      </c>
      <c r="T100" s="119"/>
      <c r="U100" s="116"/>
      <c r="V100" s="116">
        <v>419</v>
      </c>
      <c r="W100" s="116">
        <v>445</v>
      </c>
      <c r="X100" s="116">
        <v>487</v>
      </c>
      <c r="Y100" s="116">
        <v>465</v>
      </c>
      <c r="Z100" s="116">
        <v>467</v>
      </c>
    </row>
    <row r="101" spans="1:32" x14ac:dyDescent="0.25">
      <c r="A101" s="20"/>
      <c r="S101" s="122" t="s">
        <v>54</v>
      </c>
      <c r="T101" s="122"/>
      <c r="U101" s="116"/>
      <c r="V101" s="116">
        <v>5069</v>
      </c>
      <c r="W101" s="116">
        <v>5160</v>
      </c>
      <c r="X101" s="116">
        <v>5425</v>
      </c>
      <c r="Y101" s="116">
        <v>5406</v>
      </c>
      <c r="Z101" s="116">
        <v>5429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205</v>
      </c>
      <c r="Z103" s="110" t="s">
        <v>282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11663</v>
      </c>
      <c r="W104" s="116">
        <v>12560</v>
      </c>
      <c r="X104" s="116">
        <v>13455</v>
      </c>
      <c r="Y104" s="116">
        <v>13145</v>
      </c>
      <c r="Z104" s="116">
        <v>13375</v>
      </c>
      <c r="AB104" s="113" t="str">
        <f>TEXT(Z104,"###,###")</f>
        <v>13,375</v>
      </c>
      <c r="AD104" s="134">
        <f>Z104/($Z$4)*100</f>
        <v>76.969557461011689</v>
      </c>
      <c r="AF104" s="113"/>
    </row>
    <row r="105" spans="1:32" x14ac:dyDescent="0.25">
      <c r="S105" s="119" t="s">
        <v>18</v>
      </c>
      <c r="T105" s="119"/>
      <c r="U105" s="116"/>
      <c r="V105" s="116">
        <v>3234</v>
      </c>
      <c r="W105" s="116">
        <v>3341</v>
      </c>
      <c r="X105" s="116">
        <v>3224</v>
      </c>
      <c r="Y105" s="116">
        <v>3405</v>
      </c>
      <c r="Z105" s="116">
        <v>3406</v>
      </c>
      <c r="AB105" s="113" t="str">
        <f>TEXT(Z105,"###,###")</f>
        <v>3,406</v>
      </c>
      <c r="AD105" s="134">
        <f>Z105/($Z$4)*100</f>
        <v>19.600621511192955</v>
      </c>
      <c r="AF105" s="113"/>
    </row>
    <row r="106" spans="1:32" x14ac:dyDescent="0.25">
      <c r="S106" s="122" t="s">
        <v>54</v>
      </c>
      <c r="T106" s="122"/>
      <c r="U106" s="124"/>
      <c r="V106" s="124">
        <v>14897</v>
      </c>
      <c r="W106" s="124">
        <v>15901</v>
      </c>
      <c r="X106" s="124">
        <v>16679</v>
      </c>
      <c r="Y106" s="124">
        <v>16550</v>
      </c>
      <c r="Z106" s="124">
        <v>16781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1166</v>
      </c>
      <c r="W108" s="116">
        <v>1446</v>
      </c>
      <c r="X108" s="116">
        <v>1869</v>
      </c>
      <c r="Y108" s="116">
        <v>1321</v>
      </c>
      <c r="Z108" s="116">
        <v>1280</v>
      </c>
      <c r="AB108" s="113" t="str">
        <f>TEXT(Z108,"###,###")</f>
        <v>1,280</v>
      </c>
      <c r="AD108" s="134">
        <f>Z108/($Z$4)*100</f>
        <v>7.3660585831846692</v>
      </c>
      <c r="AF108" s="113"/>
    </row>
    <row r="109" spans="1:32" x14ac:dyDescent="0.25">
      <c r="S109" s="119" t="s">
        <v>21</v>
      </c>
      <c r="T109" s="119"/>
      <c r="U109" s="116"/>
      <c r="V109" s="116">
        <v>1986</v>
      </c>
      <c r="W109" s="116">
        <v>2098</v>
      </c>
      <c r="X109" s="116">
        <v>2308</v>
      </c>
      <c r="Y109" s="116">
        <v>2627</v>
      </c>
      <c r="Z109" s="116">
        <v>2382</v>
      </c>
      <c r="AB109" s="113" t="str">
        <f>TEXT(Z109,"###,###")</f>
        <v>2,382</v>
      </c>
      <c r="AD109" s="134">
        <f>Z109/($Z$4)*100</f>
        <v>13.707774644645221</v>
      </c>
      <c r="AF109" s="113"/>
    </row>
    <row r="110" spans="1:32" x14ac:dyDescent="0.25">
      <c r="S110" s="119" t="s">
        <v>22</v>
      </c>
      <c r="T110" s="119"/>
      <c r="U110" s="116"/>
      <c r="V110" s="116">
        <v>3522</v>
      </c>
      <c r="W110" s="116">
        <v>4055</v>
      </c>
      <c r="X110" s="116">
        <v>4122</v>
      </c>
      <c r="Y110" s="116">
        <v>4016</v>
      </c>
      <c r="Z110" s="116">
        <v>3963</v>
      </c>
      <c r="AB110" s="113" t="str">
        <f>TEXT(Z110,"###,###")</f>
        <v>3,963</v>
      </c>
      <c r="AD110" s="134">
        <f>Z110/($Z$4)*100</f>
        <v>22.806007941531909</v>
      </c>
      <c r="AF110" s="113"/>
    </row>
    <row r="111" spans="1:32" x14ac:dyDescent="0.25">
      <c r="S111" s="119" t="s">
        <v>23</v>
      </c>
      <c r="T111" s="119"/>
      <c r="U111" s="116"/>
      <c r="V111" s="116">
        <v>8220</v>
      </c>
      <c r="W111" s="116">
        <v>8302</v>
      </c>
      <c r="X111" s="116">
        <v>8384</v>
      </c>
      <c r="Y111" s="116">
        <v>8583</v>
      </c>
      <c r="Z111" s="116">
        <v>9113</v>
      </c>
      <c r="AB111" s="113" t="str">
        <f>TEXT(Z111,"###,###")</f>
        <v>9,113</v>
      </c>
      <c r="AD111" s="134">
        <f>Z111/($Z$4)*100</f>
        <v>52.442884272313982</v>
      </c>
      <c r="AF111" s="113"/>
    </row>
    <row r="112" spans="1:32" x14ac:dyDescent="0.25">
      <c r="S112" s="122" t="s">
        <v>54</v>
      </c>
      <c r="T112" s="122"/>
      <c r="U112" s="116"/>
      <c r="V112" s="116">
        <v>15975</v>
      </c>
      <c r="W112" s="116">
        <v>16779</v>
      </c>
      <c r="X112" s="116">
        <v>17832</v>
      </c>
      <c r="Y112" s="116">
        <v>17551</v>
      </c>
      <c r="Z112" s="116">
        <v>17372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39.18</v>
      </c>
      <c r="W118" s="135">
        <v>38.340000000000003</v>
      </c>
      <c r="X118" s="135">
        <v>38.54</v>
      </c>
      <c r="Y118" s="135">
        <v>38.54</v>
      </c>
      <c r="Z118" s="135">
        <v>38.68</v>
      </c>
      <c r="AB118" s="113" t="str">
        <f>TEXT(Z118,"##.0")</f>
        <v>38.7</v>
      </c>
    </row>
    <row r="120" spans="19:32" x14ac:dyDescent="0.25">
      <c r="S120" s="105" t="s">
        <v>102</v>
      </c>
      <c r="T120" s="116"/>
      <c r="U120" s="116"/>
      <c r="V120" s="116">
        <v>10460</v>
      </c>
      <c r="W120" s="116">
        <v>10498</v>
      </c>
      <c r="X120" s="116">
        <v>10969</v>
      </c>
      <c r="Y120" s="116">
        <v>10852</v>
      </c>
      <c r="Z120" s="116">
        <v>11407</v>
      </c>
      <c r="AB120" s="113" t="str">
        <f>TEXT(Z120,"###,###")</f>
        <v>11,407</v>
      </c>
    </row>
    <row r="121" spans="19:32" x14ac:dyDescent="0.25">
      <c r="S121" s="105" t="s">
        <v>103</v>
      </c>
      <c r="T121" s="116"/>
      <c r="U121" s="116"/>
      <c r="V121" s="116">
        <v>262</v>
      </c>
      <c r="W121" s="116">
        <v>267</v>
      </c>
      <c r="X121" s="116">
        <v>296</v>
      </c>
      <c r="Y121" s="116">
        <v>278</v>
      </c>
      <c r="Z121" s="116">
        <v>273</v>
      </c>
      <c r="AB121" s="113" t="str">
        <f>TEXT(Z121,"###,###")</f>
        <v>273</v>
      </c>
    </row>
    <row r="122" spans="19:32" x14ac:dyDescent="0.25">
      <c r="S122" s="105" t="s">
        <v>104</v>
      </c>
      <c r="T122" s="116"/>
      <c r="U122" s="116"/>
      <c r="V122" s="116">
        <v>672</v>
      </c>
      <c r="W122" s="116">
        <v>705</v>
      </c>
      <c r="X122" s="116">
        <v>853</v>
      </c>
      <c r="Y122" s="116">
        <v>823</v>
      </c>
      <c r="Z122" s="116">
        <v>515</v>
      </c>
      <c r="AB122" s="113" t="str">
        <f>TEXT(Z122,"###,###")</f>
        <v>515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11132</v>
      </c>
      <c r="W124" s="116">
        <v>11203</v>
      </c>
      <c r="X124" s="116">
        <v>11822</v>
      </c>
      <c r="Y124" s="116">
        <v>11675</v>
      </c>
      <c r="Z124" s="116">
        <v>11922</v>
      </c>
      <c r="AB124" s="113" t="str">
        <f>TEXT(Z124,"###,###")</f>
        <v>11,922</v>
      </c>
      <c r="AD124" s="131">
        <f>Z124/$Z$7*100</f>
        <v>97.785433070866148</v>
      </c>
    </row>
    <row r="125" spans="19:32" x14ac:dyDescent="0.25">
      <c r="S125" s="105" t="s">
        <v>106</v>
      </c>
      <c r="T125" s="116"/>
      <c r="U125" s="116"/>
      <c r="V125" s="116">
        <v>934</v>
      </c>
      <c r="W125" s="116">
        <v>972</v>
      </c>
      <c r="X125" s="116">
        <v>1149</v>
      </c>
      <c r="Y125" s="116">
        <v>1101</v>
      </c>
      <c r="Z125" s="116">
        <v>788</v>
      </c>
      <c r="AB125" s="113" t="str">
        <f>TEXT(Z125,"###,###")</f>
        <v>788</v>
      </c>
      <c r="AD125" s="131">
        <f>Z125/$Z$7*100</f>
        <v>6.4632545931758534</v>
      </c>
    </row>
    <row r="127" spans="19:32" x14ac:dyDescent="0.25">
      <c r="S127" s="105" t="s">
        <v>107</v>
      </c>
      <c r="T127" s="116"/>
      <c r="U127" s="116"/>
      <c r="V127" s="116">
        <v>6316</v>
      </c>
      <c r="W127" s="116">
        <v>6310</v>
      </c>
      <c r="X127" s="116">
        <v>6688</v>
      </c>
      <c r="Y127" s="116">
        <v>6548</v>
      </c>
      <c r="Z127" s="116">
        <v>6766</v>
      </c>
      <c r="AB127" s="113" t="str">
        <f>TEXT(Z127,"###,###")</f>
        <v>6,766</v>
      </c>
      <c r="AD127" s="131">
        <f>Z127/$Z$7*100</f>
        <v>55.49540682414699</v>
      </c>
    </row>
    <row r="128" spans="19:32" x14ac:dyDescent="0.25">
      <c r="S128" s="105" t="s">
        <v>108</v>
      </c>
      <c r="T128" s="116"/>
      <c r="U128" s="116"/>
      <c r="V128" s="116">
        <v>5070</v>
      </c>
      <c r="W128" s="116">
        <v>5160</v>
      </c>
      <c r="X128" s="116">
        <v>5428</v>
      </c>
      <c r="Y128" s="116">
        <v>5403</v>
      </c>
      <c r="Z128" s="116">
        <v>5424</v>
      </c>
      <c r="AB128" s="113" t="str">
        <f>TEXT(Z128,"###,###")</f>
        <v>5,424</v>
      </c>
      <c r="AD128" s="131">
        <f>Z128/$Z$7*100</f>
        <v>44.488188976377948</v>
      </c>
    </row>
    <row r="130" spans="19:20" x14ac:dyDescent="0.25">
      <c r="S130" s="105" t="s">
        <v>283</v>
      </c>
      <c r="T130" s="131">
        <v>93.561351706036746</v>
      </c>
    </row>
    <row r="131" spans="19:20" x14ac:dyDescent="0.25">
      <c r="S131" s="105" t="s">
        <v>284</v>
      </c>
      <c r="T131" s="131">
        <v>2.2391732283464565</v>
      </c>
    </row>
    <row r="132" spans="19:20" x14ac:dyDescent="0.25">
      <c r="S132" s="105" t="s">
        <v>285</v>
      </c>
      <c r="T132" s="131">
        <v>4.224081364829396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D1A1534F-CFB3-4E94-A40C-F641868E656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DE342DE9-CF12-4D90-AC00-70428C81DAA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473810B7-7F17-4FF7-93E8-111C6B876E1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C285899B-CB7E-4C74-9F1E-26A251613C0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24341F-6DF1-439D-A0B2-52F2B5AFCF42}">
  <sheetPr codeName="Sheet114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162</v>
      </c>
      <c r="T1" s="103"/>
      <c r="U1" s="103"/>
      <c r="V1" s="103"/>
      <c r="W1" s="103"/>
      <c r="X1" s="103"/>
      <c r="Y1" s="104" t="s">
        <v>163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205</v>
      </c>
      <c r="Z2" s="107" t="s">
        <v>282</v>
      </c>
      <c r="AB2" s="143" t="str">
        <f>$Z$2</f>
        <v>2019-20</v>
      </c>
      <c r="AC2" s="143"/>
      <c r="AD2" s="143"/>
      <c r="AE2" s="143"/>
      <c r="AF2" s="143"/>
    </row>
    <row r="3" spans="1:32" ht="15" customHeight="1" x14ac:dyDescent="0.25">
      <c r="A3" s="64" t="s">
        <v>281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162</v>
      </c>
      <c r="Y3" s="109" t="s">
        <v>163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9.50 Murweh, Queensland,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3083</v>
      </c>
      <c r="W4" s="112">
        <v>3462</v>
      </c>
      <c r="X4" s="112">
        <v>3967</v>
      </c>
      <c r="Y4" s="112">
        <v>3520</v>
      </c>
      <c r="Z4" s="112">
        <v>3857</v>
      </c>
      <c r="AB4" s="113" t="str">
        <f>TEXT(Z4,"###,###")</f>
        <v>3,857</v>
      </c>
      <c r="AD4" s="114">
        <f>Z4/Y4-1</f>
        <v>9.5738636363636331E-2</v>
      </c>
      <c r="AF4" s="114">
        <f>Z4/V4-1</f>
        <v>0.25105416801816416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1502</v>
      </c>
      <c r="W5" s="112">
        <v>1719</v>
      </c>
      <c r="X5" s="112">
        <v>1930</v>
      </c>
      <c r="Y5" s="112">
        <v>1733</v>
      </c>
      <c r="Z5" s="112">
        <v>1943</v>
      </c>
      <c r="AB5" s="113" t="str">
        <f>TEXT(Z5,"###,###")</f>
        <v>1,943</v>
      </c>
      <c r="AD5" s="114">
        <f t="shared" ref="AD5:AD9" si="0">Z5/Y5-1</f>
        <v>0.12117714945181768</v>
      </c>
      <c r="AF5" s="114">
        <f t="shared" ref="AF5:AF9" si="1">Z5/V5-1</f>
        <v>0.29360852197070564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1584</v>
      </c>
      <c r="W6" s="112">
        <v>1743</v>
      </c>
      <c r="X6" s="112">
        <v>2041</v>
      </c>
      <c r="Y6" s="112">
        <v>1784</v>
      </c>
      <c r="Z6" s="112">
        <v>1914</v>
      </c>
      <c r="AB6" s="113" t="str">
        <f>TEXT(Z6,"###,###")</f>
        <v>1,914</v>
      </c>
      <c r="AD6" s="114">
        <f t="shared" si="0"/>
        <v>7.2869955156950716E-2</v>
      </c>
      <c r="AF6" s="114">
        <f t="shared" si="1"/>
        <v>0.20833333333333326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2087</v>
      </c>
      <c r="W7" s="112">
        <v>2286</v>
      </c>
      <c r="X7" s="112">
        <v>2642</v>
      </c>
      <c r="Y7" s="112">
        <v>2340</v>
      </c>
      <c r="Z7" s="112">
        <v>2583</v>
      </c>
      <c r="AB7" s="113" t="str">
        <f>TEXT(Z7,"###,###")</f>
        <v>2,583</v>
      </c>
      <c r="AD7" s="114">
        <f t="shared" si="0"/>
        <v>0.10384615384615392</v>
      </c>
      <c r="AF7" s="114">
        <f t="shared" si="1"/>
        <v>0.23766171538092951</v>
      </c>
    </row>
    <row r="8" spans="1:32" ht="17.25" customHeight="1" x14ac:dyDescent="0.25">
      <c r="A8" s="68" t="s">
        <v>13</v>
      </c>
      <c r="B8" s="69"/>
      <c r="C8" s="31"/>
      <c r="D8" s="70" t="str">
        <f>AB4</f>
        <v>3,857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2,583</v>
      </c>
      <c r="P8" s="71"/>
      <c r="S8" s="111" t="s">
        <v>86</v>
      </c>
      <c r="T8" s="112"/>
      <c r="U8" s="112"/>
      <c r="V8" s="112">
        <v>36655.730000000003</v>
      </c>
      <c r="W8" s="112">
        <v>36032</v>
      </c>
      <c r="X8" s="112">
        <v>37602.339999999997</v>
      </c>
      <c r="Y8" s="112">
        <v>41380</v>
      </c>
      <c r="Z8" s="112">
        <v>39590.93</v>
      </c>
      <c r="AB8" s="113" t="str">
        <f>TEXT(Z8,"$###,###")</f>
        <v>$39,591</v>
      </c>
      <c r="AD8" s="114">
        <f t="shared" si="0"/>
        <v>-4.3235137747704155E-2</v>
      </c>
      <c r="AF8" s="114">
        <f t="shared" si="1"/>
        <v>8.0074793217867812E-2</v>
      </c>
    </row>
    <row r="9" spans="1:32" x14ac:dyDescent="0.25">
      <c r="A9" s="32" t="s">
        <v>15</v>
      </c>
      <c r="B9" s="75"/>
      <c r="C9" s="76"/>
      <c r="D9" s="77">
        <f>AD104</f>
        <v>60.980036297640652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50.600077429345724</v>
      </c>
      <c r="P9" s="78" t="s">
        <v>87</v>
      </c>
      <c r="S9" s="111" t="s">
        <v>7</v>
      </c>
      <c r="T9" s="112"/>
      <c r="U9" s="112"/>
      <c r="V9" s="112">
        <v>100189696</v>
      </c>
      <c r="W9" s="112">
        <v>112803781</v>
      </c>
      <c r="X9" s="112">
        <v>121245335</v>
      </c>
      <c r="Y9" s="112">
        <v>108571552</v>
      </c>
      <c r="Z9" s="112">
        <v>125457737</v>
      </c>
      <c r="AB9" s="113" t="str">
        <f>TEXT(Z9/1000000,"$#,###.0")&amp;" mil"</f>
        <v>$125.5 mil</v>
      </c>
      <c r="AD9" s="114">
        <f t="shared" si="0"/>
        <v>0.15553047450219748</v>
      </c>
      <c r="AF9" s="114">
        <f t="shared" si="1"/>
        <v>0.25220199290753409</v>
      </c>
    </row>
    <row r="10" spans="1:32" x14ac:dyDescent="0.25">
      <c r="A10" s="32" t="s">
        <v>18</v>
      </c>
      <c r="B10" s="75"/>
      <c r="C10" s="76"/>
      <c r="D10" s="77">
        <f>AD105</f>
        <v>24.526834327197303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49.322493224932252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70.809136662795197</v>
      </c>
      <c r="P11" s="78" t="s">
        <v>87</v>
      </c>
      <c r="S11" s="111" t="s">
        <v>30</v>
      </c>
      <c r="T11" s="116"/>
      <c r="U11" s="116"/>
      <c r="V11" s="116">
        <v>2639</v>
      </c>
      <c r="W11" s="116">
        <v>2907</v>
      </c>
      <c r="X11" s="116">
        <v>3195</v>
      </c>
      <c r="Y11" s="116">
        <v>2918</v>
      </c>
      <c r="Z11" s="116">
        <v>3106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15.021293070073558</v>
      </c>
      <c r="P12" s="78" t="s">
        <v>87</v>
      </c>
      <c r="S12" s="111" t="s">
        <v>31</v>
      </c>
      <c r="T12" s="116"/>
      <c r="U12" s="116"/>
      <c r="V12" s="116">
        <v>449</v>
      </c>
      <c r="W12" s="116">
        <v>555</v>
      </c>
      <c r="X12" s="116">
        <v>775</v>
      </c>
      <c r="Y12" s="116">
        <v>605</v>
      </c>
      <c r="Z12" s="116">
        <v>749</v>
      </c>
    </row>
    <row r="13" spans="1:32" ht="15" customHeight="1" x14ac:dyDescent="0.25">
      <c r="A13" s="32" t="s">
        <v>20</v>
      </c>
      <c r="B13" s="76"/>
      <c r="C13" s="76"/>
      <c r="D13" s="77">
        <f>AD108</f>
        <v>19.522945294270158</v>
      </c>
      <c r="E13" s="78" t="s">
        <v>87</v>
      </c>
      <c r="F13" s="26"/>
      <c r="G13" s="144" t="s">
        <v>286</v>
      </c>
      <c r="H13" s="145"/>
      <c r="I13" s="145"/>
      <c r="J13" s="145"/>
      <c r="K13" s="145"/>
      <c r="L13" s="145"/>
      <c r="M13" s="85"/>
      <c r="N13" s="76"/>
      <c r="O13" s="77">
        <f>T132</f>
        <v>14.092140921409213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15.737619911848588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42.4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23.074928701063001</v>
      </c>
      <c r="E15" s="78" t="s">
        <v>87</v>
      </c>
      <c r="F15" s="26"/>
      <c r="G15" s="35" t="s">
        <v>279</v>
      </c>
      <c r="H15" s="76"/>
      <c r="I15" s="76"/>
      <c r="J15" s="76"/>
      <c r="K15" s="86"/>
      <c r="L15" s="76"/>
      <c r="M15" s="76"/>
      <c r="N15" s="76"/>
      <c r="O15" s="77">
        <f>AB38</f>
        <v>17.660728117738188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503</v>
      </c>
      <c r="Z15" s="116">
        <v>582</v>
      </c>
      <c r="AB15" s="121">
        <f t="shared" ref="AB15:AB34" si="2">IF(Z15="np",0,Z15/$Z$34)</f>
        <v>0.15093360995850622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27.015815400570393</v>
      </c>
      <c r="E16" s="89" t="s">
        <v>87</v>
      </c>
      <c r="F16" s="26"/>
      <c r="G16" s="90" t="s">
        <v>280</v>
      </c>
      <c r="H16" s="37"/>
      <c r="I16" s="37"/>
      <c r="J16" s="37"/>
      <c r="K16" s="38"/>
      <c r="L16" s="37"/>
      <c r="M16" s="37"/>
      <c r="N16" s="37"/>
      <c r="O16" s="88">
        <f>AB37</f>
        <v>82.339271882261812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19</v>
      </c>
      <c r="Z16" s="116">
        <v>4</v>
      </c>
      <c r="AB16" s="121">
        <f t="shared" si="2"/>
        <v>1.037344398340249E-3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293</v>
      </c>
      <c r="Z17" s="116">
        <v>279</v>
      </c>
      <c r="AB17" s="121">
        <f t="shared" si="2"/>
        <v>7.2354771784232372E-2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15</v>
      </c>
      <c r="Z18" s="116">
        <v>14</v>
      </c>
      <c r="AB18" s="121">
        <f t="shared" si="2"/>
        <v>3.6307053941908715E-3</v>
      </c>
    </row>
    <row r="19" spans="1:28" x14ac:dyDescent="0.25">
      <c r="A19" s="67" t="str">
        <f>$S$1&amp;" ("&amp;$V$2&amp;" to "&amp;$Z$2&amp;")"</f>
        <v>Murweh (2015-16 to 2019-20)</v>
      </c>
      <c r="B19" s="67"/>
      <c r="C19" s="67"/>
      <c r="D19" s="67"/>
      <c r="E19" s="67"/>
      <c r="F19" s="67"/>
      <c r="G19" s="67" t="str">
        <f>$S$1&amp;" ("&amp;$V$2&amp;" to "&amp;$Z$2&amp;")"</f>
        <v>Murweh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210</v>
      </c>
      <c r="Z19" s="116">
        <v>236</v>
      </c>
      <c r="AB19" s="121">
        <f t="shared" si="2"/>
        <v>6.1203319502074686E-2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54</v>
      </c>
      <c r="Z20" s="116">
        <v>63</v>
      </c>
      <c r="AB20" s="121">
        <f t="shared" si="2"/>
        <v>1.6338174273858922E-2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320</v>
      </c>
      <c r="Z21" s="116">
        <v>305</v>
      </c>
      <c r="AB21" s="121">
        <f t="shared" si="2"/>
        <v>7.909751037344398E-2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235</v>
      </c>
      <c r="Z22" s="116">
        <v>256</v>
      </c>
      <c r="AB22" s="121">
        <f t="shared" si="2"/>
        <v>6.6390041493775934E-2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85</v>
      </c>
      <c r="Z23" s="116">
        <v>133</v>
      </c>
      <c r="AB23" s="121">
        <f t="shared" si="2"/>
        <v>3.449170124481328E-2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24</v>
      </c>
      <c r="Z24" s="116">
        <v>17</v>
      </c>
      <c r="AB24" s="121">
        <f t="shared" si="2"/>
        <v>4.408713692946058E-3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82</v>
      </c>
      <c r="Z25" s="116">
        <v>92</v>
      </c>
      <c r="AB25" s="121">
        <f t="shared" si="2"/>
        <v>2.3858921161825725E-2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31</v>
      </c>
      <c r="Z26" s="116">
        <v>61</v>
      </c>
      <c r="AB26" s="121">
        <f t="shared" si="2"/>
        <v>1.5819502074688796E-2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84</v>
      </c>
      <c r="Z27" s="116">
        <v>90</v>
      </c>
      <c r="AB27" s="121">
        <f t="shared" si="2"/>
        <v>2.3340248962655602E-2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138</v>
      </c>
      <c r="Z28" s="116">
        <v>192</v>
      </c>
      <c r="AB28" s="121">
        <f t="shared" si="2"/>
        <v>4.9792531120331947E-2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322</v>
      </c>
      <c r="Z29" s="116">
        <v>344</v>
      </c>
      <c r="AB29" s="121">
        <f t="shared" si="2"/>
        <v>8.9211618257261413E-2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279</v>
      </c>
      <c r="Z30" s="116">
        <v>234</v>
      </c>
      <c r="AB30" s="121">
        <f t="shared" si="2"/>
        <v>6.0684647302904564E-2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411</v>
      </c>
      <c r="Z31" s="116">
        <v>451</v>
      </c>
      <c r="AB31" s="121">
        <f t="shared" si="2"/>
        <v>0.11696058091286307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25</v>
      </c>
      <c r="Z32" s="116">
        <v>27</v>
      </c>
      <c r="AB32" s="121">
        <f t="shared" si="2"/>
        <v>7.0020746887966808E-3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120</v>
      </c>
      <c r="Z33" s="116">
        <v>144</v>
      </c>
      <c r="AB33" s="121">
        <f t="shared" si="2"/>
        <v>3.7344398340248962E-2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3514</v>
      </c>
      <c r="Z34" s="124">
        <v>3856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2126</v>
      </c>
      <c r="AB37" s="136">
        <f>Z37/Z40*100</f>
        <v>82.339271882261812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456</v>
      </c>
      <c r="AB38" s="136">
        <f>Z38/Z40*100</f>
        <v>17.660728117738188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2582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7</v>
      </c>
      <c r="W44" s="116">
        <v>8</v>
      </c>
      <c r="X44" s="116">
        <v>12</v>
      </c>
      <c r="Y44" s="116">
        <v>3</v>
      </c>
      <c r="Z44" s="116">
        <v>12</v>
      </c>
    </row>
    <row r="45" spans="19:32" x14ac:dyDescent="0.25">
      <c r="S45" s="119" t="s">
        <v>38</v>
      </c>
      <c r="T45" s="119"/>
      <c r="U45" s="116"/>
      <c r="V45" s="116">
        <v>44</v>
      </c>
      <c r="W45" s="116">
        <v>54</v>
      </c>
      <c r="X45" s="116">
        <v>57</v>
      </c>
      <c r="Y45" s="116">
        <v>75</v>
      </c>
      <c r="Z45" s="116">
        <v>73</v>
      </c>
    </row>
    <row r="46" spans="19:32" x14ac:dyDescent="0.25">
      <c r="S46" s="119" t="s">
        <v>39</v>
      </c>
      <c r="T46" s="119"/>
      <c r="U46" s="116"/>
      <c r="V46" s="116">
        <v>102</v>
      </c>
      <c r="W46" s="116">
        <v>110</v>
      </c>
      <c r="X46" s="116">
        <v>127</v>
      </c>
      <c r="Y46" s="116">
        <v>109</v>
      </c>
      <c r="Z46" s="116">
        <v>110</v>
      </c>
    </row>
    <row r="47" spans="19:32" x14ac:dyDescent="0.25">
      <c r="S47" s="119" t="s">
        <v>40</v>
      </c>
      <c r="T47" s="119"/>
      <c r="U47" s="116"/>
      <c r="V47" s="116">
        <v>162</v>
      </c>
      <c r="W47" s="116">
        <v>153</v>
      </c>
      <c r="X47" s="116">
        <v>163</v>
      </c>
      <c r="Y47" s="116">
        <v>139</v>
      </c>
      <c r="Z47" s="116">
        <v>180</v>
      </c>
    </row>
    <row r="48" spans="19:32" x14ac:dyDescent="0.25">
      <c r="S48" s="119" t="s">
        <v>41</v>
      </c>
      <c r="T48" s="119"/>
      <c r="U48" s="116"/>
      <c r="V48" s="116">
        <v>218</v>
      </c>
      <c r="W48" s="116">
        <v>211</v>
      </c>
      <c r="X48" s="116">
        <v>245</v>
      </c>
      <c r="Y48" s="116">
        <v>215</v>
      </c>
      <c r="Z48" s="116">
        <v>237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120</v>
      </c>
      <c r="W49" s="116">
        <v>163</v>
      </c>
      <c r="X49" s="116">
        <v>183</v>
      </c>
      <c r="Y49" s="116">
        <v>186</v>
      </c>
      <c r="Z49" s="116">
        <v>207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Murweh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140</v>
      </c>
      <c r="W50" s="116">
        <v>153</v>
      </c>
      <c r="X50" s="116">
        <v>156</v>
      </c>
      <c r="Y50" s="116">
        <v>138</v>
      </c>
      <c r="Z50" s="116">
        <v>138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150</v>
      </c>
      <c r="W51" s="116">
        <v>159</v>
      </c>
      <c r="X51" s="116">
        <v>173</v>
      </c>
      <c r="Y51" s="116">
        <v>169</v>
      </c>
      <c r="Z51" s="116">
        <v>160</v>
      </c>
    </row>
    <row r="52" spans="1:26" ht="15" customHeight="1" x14ac:dyDescent="0.25">
      <c r="S52" s="119" t="s">
        <v>45</v>
      </c>
      <c r="T52" s="119"/>
      <c r="U52" s="116"/>
      <c r="V52" s="116">
        <v>128</v>
      </c>
      <c r="W52" s="116">
        <v>169</v>
      </c>
      <c r="X52" s="116">
        <v>153</v>
      </c>
      <c r="Y52" s="116">
        <v>139</v>
      </c>
      <c r="Z52" s="116">
        <v>168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122</v>
      </c>
      <c r="W53" s="116">
        <v>170</v>
      </c>
      <c r="X53" s="116">
        <v>162</v>
      </c>
      <c r="Y53" s="116">
        <v>136</v>
      </c>
      <c r="Z53" s="116">
        <v>143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110</v>
      </c>
      <c r="W54" s="116">
        <v>129</v>
      </c>
      <c r="X54" s="116">
        <v>183</v>
      </c>
      <c r="Y54" s="116">
        <v>157</v>
      </c>
      <c r="Z54" s="116">
        <v>182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126</v>
      </c>
      <c r="W55" s="116">
        <v>137</v>
      </c>
      <c r="X55" s="116">
        <v>153</v>
      </c>
      <c r="Y55" s="116">
        <v>125</v>
      </c>
      <c r="Z55" s="116">
        <v>149</v>
      </c>
    </row>
    <row r="56" spans="1:26" ht="15" customHeight="1" x14ac:dyDescent="0.25">
      <c r="S56" s="119" t="s">
        <v>49</v>
      </c>
      <c r="T56" s="119"/>
      <c r="U56" s="116"/>
      <c r="V56" s="116">
        <v>49</v>
      </c>
      <c r="W56" s="116">
        <v>66</v>
      </c>
      <c r="X56" s="116">
        <v>84</v>
      </c>
      <c r="Y56" s="116">
        <v>90</v>
      </c>
      <c r="Z56" s="116">
        <v>113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16</v>
      </c>
      <c r="W57" s="116">
        <v>23</v>
      </c>
      <c r="X57" s="116">
        <v>41</v>
      </c>
      <c r="Y57" s="116">
        <v>29</v>
      </c>
      <c r="Z57" s="116">
        <v>41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10</v>
      </c>
      <c r="W58" s="116">
        <v>6</v>
      </c>
      <c r="X58" s="116">
        <v>18</v>
      </c>
      <c r="Y58" s="116">
        <v>8</v>
      </c>
      <c r="Z58" s="116">
        <v>14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4</v>
      </c>
      <c r="X59" s="116">
        <v>0</v>
      </c>
      <c r="Y59" s="116">
        <v>4</v>
      </c>
      <c r="Z59" s="116">
        <v>5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0</v>
      </c>
      <c r="X60" s="116">
        <v>3</v>
      </c>
      <c r="Y60" s="116">
        <v>3</v>
      </c>
      <c r="Z60" s="116">
        <v>6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1498</v>
      </c>
      <c r="W61" s="116">
        <v>1719</v>
      </c>
      <c r="X61" s="116">
        <v>1932</v>
      </c>
      <c r="Y61" s="116">
        <v>1738</v>
      </c>
      <c r="Z61" s="116">
        <v>1940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4</v>
      </c>
      <c r="W63" s="116">
        <v>13</v>
      </c>
      <c r="X63" s="116">
        <v>16</v>
      </c>
      <c r="Y63" s="116">
        <v>9</v>
      </c>
      <c r="Z63" s="116">
        <v>13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55</v>
      </c>
      <c r="W64" s="116">
        <v>69</v>
      </c>
      <c r="X64" s="116">
        <v>62</v>
      </c>
      <c r="Y64" s="116">
        <v>73</v>
      </c>
      <c r="Z64" s="116">
        <v>72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Murweh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86</v>
      </c>
      <c r="W65" s="116">
        <v>99</v>
      </c>
      <c r="X65" s="116">
        <v>145</v>
      </c>
      <c r="Y65" s="116">
        <v>110</v>
      </c>
      <c r="Z65" s="116">
        <v>122</v>
      </c>
    </row>
    <row r="66" spans="1:26" x14ac:dyDescent="0.25">
      <c r="S66" s="119" t="s">
        <v>40</v>
      </c>
      <c r="T66" s="119"/>
      <c r="U66" s="116"/>
      <c r="V66" s="116">
        <v>174</v>
      </c>
      <c r="W66" s="116">
        <v>189</v>
      </c>
      <c r="X66" s="116">
        <v>214</v>
      </c>
      <c r="Y66" s="116">
        <v>141</v>
      </c>
      <c r="Z66" s="116">
        <v>146</v>
      </c>
    </row>
    <row r="67" spans="1:26" x14ac:dyDescent="0.25">
      <c r="S67" s="119" t="s">
        <v>41</v>
      </c>
      <c r="T67" s="119"/>
      <c r="U67" s="116"/>
      <c r="V67" s="116">
        <v>218</v>
      </c>
      <c r="W67" s="116">
        <v>208</v>
      </c>
      <c r="X67" s="116">
        <v>247</v>
      </c>
      <c r="Y67" s="116">
        <v>242</v>
      </c>
      <c r="Z67" s="116">
        <v>241</v>
      </c>
    </row>
    <row r="68" spans="1:26" x14ac:dyDescent="0.25">
      <c r="S68" s="119" t="s">
        <v>42</v>
      </c>
      <c r="T68" s="119"/>
      <c r="U68" s="116"/>
      <c r="V68" s="116">
        <v>138</v>
      </c>
      <c r="W68" s="116">
        <v>161</v>
      </c>
      <c r="X68" s="116">
        <v>199</v>
      </c>
      <c r="Y68" s="116">
        <v>167</v>
      </c>
      <c r="Z68" s="116">
        <v>193</v>
      </c>
    </row>
    <row r="69" spans="1:26" x14ac:dyDescent="0.25">
      <c r="S69" s="119" t="s">
        <v>43</v>
      </c>
      <c r="T69" s="119"/>
      <c r="U69" s="116"/>
      <c r="V69" s="116">
        <v>129</v>
      </c>
      <c r="W69" s="116">
        <v>151</v>
      </c>
      <c r="X69" s="116">
        <v>161</v>
      </c>
      <c r="Y69" s="116">
        <v>176</v>
      </c>
      <c r="Z69" s="116">
        <v>190</v>
      </c>
    </row>
    <row r="70" spans="1:26" x14ac:dyDescent="0.25">
      <c r="S70" s="119" t="s">
        <v>44</v>
      </c>
      <c r="T70" s="119"/>
      <c r="U70" s="116"/>
      <c r="V70" s="116">
        <v>163</v>
      </c>
      <c r="W70" s="116">
        <v>153</v>
      </c>
      <c r="X70" s="116">
        <v>156</v>
      </c>
      <c r="Y70" s="116">
        <v>138</v>
      </c>
      <c r="Z70" s="116">
        <v>143</v>
      </c>
    </row>
    <row r="71" spans="1:26" x14ac:dyDescent="0.25">
      <c r="S71" s="119" t="s">
        <v>45</v>
      </c>
      <c r="T71" s="119"/>
      <c r="U71" s="116"/>
      <c r="V71" s="116">
        <v>159</v>
      </c>
      <c r="W71" s="116">
        <v>171</v>
      </c>
      <c r="X71" s="116">
        <v>173</v>
      </c>
      <c r="Y71" s="116">
        <v>157</v>
      </c>
      <c r="Z71" s="116">
        <v>138</v>
      </c>
    </row>
    <row r="72" spans="1:26" x14ac:dyDescent="0.25">
      <c r="S72" s="119" t="s">
        <v>46</v>
      </c>
      <c r="T72" s="119"/>
      <c r="U72" s="116"/>
      <c r="V72" s="116">
        <v>149</v>
      </c>
      <c r="W72" s="116">
        <v>181</v>
      </c>
      <c r="X72" s="116">
        <v>205</v>
      </c>
      <c r="Y72" s="116">
        <v>154</v>
      </c>
      <c r="Z72" s="116">
        <v>180</v>
      </c>
    </row>
    <row r="73" spans="1:26" x14ac:dyDescent="0.25">
      <c r="S73" s="119" t="s">
        <v>47</v>
      </c>
      <c r="T73" s="119"/>
      <c r="U73" s="116"/>
      <c r="V73" s="116">
        <v>140</v>
      </c>
      <c r="W73" s="116">
        <v>154</v>
      </c>
      <c r="X73" s="116">
        <v>174</v>
      </c>
      <c r="Y73" s="116">
        <v>180</v>
      </c>
      <c r="Z73" s="116">
        <v>220</v>
      </c>
    </row>
    <row r="74" spans="1:26" x14ac:dyDescent="0.25">
      <c r="S74" s="119" t="s">
        <v>48</v>
      </c>
      <c r="T74" s="119"/>
      <c r="U74" s="116"/>
      <c r="V74" s="116">
        <v>101</v>
      </c>
      <c r="W74" s="116">
        <v>108</v>
      </c>
      <c r="X74" s="116">
        <v>148</v>
      </c>
      <c r="Y74" s="116">
        <v>127</v>
      </c>
      <c r="Z74" s="116">
        <v>143</v>
      </c>
    </row>
    <row r="75" spans="1:26" x14ac:dyDescent="0.25">
      <c r="S75" s="119" t="s">
        <v>49</v>
      </c>
      <c r="T75" s="119"/>
      <c r="U75" s="116"/>
      <c r="V75" s="116">
        <v>37</v>
      </c>
      <c r="W75" s="116">
        <v>54</v>
      </c>
      <c r="X75" s="116">
        <v>69</v>
      </c>
      <c r="Y75" s="116">
        <v>58</v>
      </c>
      <c r="Z75" s="116">
        <v>66</v>
      </c>
    </row>
    <row r="76" spans="1:26" x14ac:dyDescent="0.25">
      <c r="S76" s="119" t="s">
        <v>50</v>
      </c>
      <c r="T76" s="119"/>
      <c r="U76" s="116"/>
      <c r="V76" s="116">
        <v>21</v>
      </c>
      <c r="W76" s="116">
        <v>21</v>
      </c>
      <c r="X76" s="116">
        <v>33</v>
      </c>
      <c r="Y76" s="116">
        <v>26</v>
      </c>
      <c r="Z76" s="116">
        <v>26</v>
      </c>
    </row>
    <row r="77" spans="1:26" x14ac:dyDescent="0.25">
      <c r="S77" s="119" t="s">
        <v>51</v>
      </c>
      <c r="T77" s="119"/>
      <c r="U77" s="116"/>
      <c r="V77" s="116">
        <v>0</v>
      </c>
      <c r="W77" s="116">
        <v>6</v>
      </c>
      <c r="X77" s="116">
        <v>17</v>
      </c>
      <c r="Y77" s="116">
        <v>15</v>
      </c>
      <c r="Z77" s="116">
        <v>17</v>
      </c>
    </row>
    <row r="78" spans="1:26" x14ac:dyDescent="0.25">
      <c r="S78" s="119" t="s">
        <v>52</v>
      </c>
      <c r="T78" s="119"/>
      <c r="U78" s="116"/>
      <c r="V78" s="116">
        <v>0</v>
      </c>
      <c r="W78" s="116">
        <v>4</v>
      </c>
      <c r="X78" s="116">
        <v>0</v>
      </c>
      <c r="Y78" s="116">
        <v>0</v>
      </c>
      <c r="Z78" s="116">
        <v>4</v>
      </c>
    </row>
    <row r="79" spans="1:26" x14ac:dyDescent="0.25">
      <c r="S79" s="119" t="s">
        <v>53</v>
      </c>
      <c r="T79" s="119"/>
      <c r="U79" s="116"/>
      <c r="V79" s="116">
        <v>7</v>
      </c>
      <c r="W79" s="116">
        <v>0</v>
      </c>
      <c r="X79" s="116">
        <v>4</v>
      </c>
      <c r="Y79" s="116">
        <v>0</v>
      </c>
      <c r="Z79" s="116">
        <v>3</v>
      </c>
    </row>
    <row r="80" spans="1:26" x14ac:dyDescent="0.25">
      <c r="S80" s="122" t="s">
        <v>54</v>
      </c>
      <c r="T80" s="122"/>
      <c r="U80" s="116"/>
      <c r="V80" s="116">
        <v>1583</v>
      </c>
      <c r="W80" s="116">
        <v>1743</v>
      </c>
      <c r="X80" s="116">
        <v>2035</v>
      </c>
      <c r="Y80" s="116">
        <v>1780</v>
      </c>
      <c r="Z80" s="116">
        <v>1918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6" t="str">
        <f>S1</f>
        <v>Murweh</v>
      </c>
      <c r="D83" s="146"/>
      <c r="E83" s="146"/>
      <c r="F83" s="146"/>
      <c r="G83" s="146"/>
      <c r="H83" s="49"/>
      <c r="I83" s="49"/>
      <c r="J83" s="147" t="str">
        <f>'State data for spotlight'!A1</f>
        <v>Queensland</v>
      </c>
      <c r="K83" s="147"/>
      <c r="L83" s="147"/>
      <c r="M83" s="147"/>
      <c r="N83" s="147"/>
      <c r="O83" s="147"/>
      <c r="S83" s="119" t="s">
        <v>57</v>
      </c>
      <c r="T83" s="119"/>
      <c r="U83" s="116"/>
      <c r="V83" s="116">
        <v>65</v>
      </c>
      <c r="W83" s="116">
        <v>80</v>
      </c>
      <c r="X83" s="116">
        <v>97</v>
      </c>
      <c r="Y83" s="116">
        <v>86</v>
      </c>
      <c r="Z83" s="116">
        <v>107</v>
      </c>
      <c r="AD83" s="121"/>
    </row>
    <row r="84" spans="1:30" ht="15" customHeight="1" x14ac:dyDescent="0.25">
      <c r="A84" s="48"/>
      <c r="B84" s="48"/>
      <c r="C84" s="50"/>
      <c r="D84" s="141" t="s">
        <v>0</v>
      </c>
      <c r="E84" s="141"/>
      <c r="F84" s="141" t="s">
        <v>202</v>
      </c>
      <c r="G84" s="141"/>
      <c r="H84" s="50"/>
      <c r="I84" s="50"/>
      <c r="J84" s="50"/>
      <c r="K84" s="50"/>
      <c r="L84" s="141" t="s">
        <v>0</v>
      </c>
      <c r="M84" s="141"/>
      <c r="N84" s="141" t="s">
        <v>202</v>
      </c>
      <c r="O84" s="141"/>
      <c r="S84" s="119" t="s">
        <v>58</v>
      </c>
      <c r="T84" s="119"/>
      <c r="U84" s="116"/>
      <c r="V84" s="116">
        <v>74</v>
      </c>
      <c r="W84" s="116">
        <v>73</v>
      </c>
      <c r="X84" s="116">
        <v>72</v>
      </c>
      <c r="Y84" s="116">
        <v>71</v>
      </c>
      <c r="Z84" s="116">
        <v>68</v>
      </c>
    </row>
    <row r="85" spans="1:30" ht="15" customHeight="1" x14ac:dyDescent="0.25">
      <c r="A85" s="48"/>
      <c r="B85" s="48"/>
      <c r="C85" s="62" t="s">
        <v>1</v>
      </c>
      <c r="D85" s="141" t="s">
        <v>2</v>
      </c>
      <c r="E85" s="141"/>
      <c r="F85" s="141" t="str">
        <f>"since "&amp;$V$2</f>
        <v>since 2015-16</v>
      </c>
      <c r="G85" s="141"/>
      <c r="H85" s="50"/>
      <c r="I85" s="50"/>
      <c r="J85" s="50"/>
      <c r="K85" s="62" t="s">
        <v>1</v>
      </c>
      <c r="L85" s="141" t="s">
        <v>2</v>
      </c>
      <c r="M85" s="141"/>
      <c r="N85" s="141" t="str">
        <f>"since "&amp;$V$2</f>
        <v>since 2015-16</v>
      </c>
      <c r="O85" s="141"/>
      <c r="S85" s="119" t="s">
        <v>197</v>
      </c>
      <c r="T85" s="119"/>
      <c r="U85" s="116"/>
      <c r="V85" s="116">
        <v>146</v>
      </c>
      <c r="W85" s="116">
        <v>148</v>
      </c>
      <c r="X85" s="116">
        <v>160</v>
      </c>
      <c r="Y85" s="116">
        <v>157</v>
      </c>
      <c r="Z85" s="116">
        <v>184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3,857</v>
      </c>
      <c r="D86" s="100">
        <f t="shared" ref="D86:D91" si="4">AD4</f>
        <v>9.5738636363636331E-2</v>
      </c>
      <c r="E86" s="101">
        <f t="shared" ref="E86:E91" si="5">AD4</f>
        <v>9.5738636363636331E-2</v>
      </c>
      <c r="F86" s="100">
        <f t="shared" ref="F86:F91" si="6">AF4</f>
        <v>0.25105416801816416</v>
      </c>
      <c r="G86" s="101">
        <f t="shared" ref="G86:G91" si="7">AF4</f>
        <v>0.25105416801816416</v>
      </c>
      <c r="H86" s="61"/>
      <c r="I86" s="61"/>
      <c r="J86" s="142" t="str">
        <f>'State data for spotlight'!J4</f>
        <v>4,043,913</v>
      </c>
      <c r="K86" s="142"/>
      <c r="L86" s="100">
        <f>'State data for spotlight'!L4</f>
        <v>-5.435055282670076E-3</v>
      </c>
      <c r="M86" s="101">
        <f>'State data for spotlight'!L4</f>
        <v>-5.435055282670076E-3</v>
      </c>
      <c r="N86" s="100">
        <f>'State data for spotlight'!N4</f>
        <v>7.968076645100175E-2</v>
      </c>
      <c r="O86" s="101">
        <f>'State data for spotlight'!N4</f>
        <v>7.968076645100175E-2</v>
      </c>
      <c r="S86" s="119" t="s">
        <v>198</v>
      </c>
      <c r="T86" s="119"/>
      <c r="U86" s="116"/>
      <c r="V86" s="116">
        <v>69</v>
      </c>
      <c r="W86" s="116">
        <v>57</v>
      </c>
      <c r="X86" s="116">
        <v>50</v>
      </c>
      <c r="Y86" s="116">
        <v>73</v>
      </c>
      <c r="Z86" s="116">
        <v>72</v>
      </c>
    </row>
    <row r="87" spans="1:30" ht="15" customHeight="1" x14ac:dyDescent="0.25">
      <c r="A87" s="102" t="s">
        <v>4</v>
      </c>
      <c r="B87" s="51"/>
      <c r="C87" s="61" t="str">
        <f t="shared" si="3"/>
        <v>1,943</v>
      </c>
      <c r="D87" s="100">
        <f t="shared" si="4"/>
        <v>0.12117714945181768</v>
      </c>
      <c r="E87" s="101">
        <f t="shared" si="5"/>
        <v>0.12117714945181768</v>
      </c>
      <c r="F87" s="100">
        <f t="shared" si="6"/>
        <v>0.29360852197070564</v>
      </c>
      <c r="G87" s="101">
        <f t="shared" si="7"/>
        <v>0.29360852197070564</v>
      </c>
      <c r="H87" s="61"/>
      <c r="I87" s="61"/>
      <c r="J87" s="142" t="str">
        <f>'State data for spotlight'!J5</f>
        <v>2,078,086</v>
      </c>
      <c r="K87" s="142"/>
      <c r="L87" s="100">
        <f>'State data for spotlight'!L5</f>
        <v>-9.7722570444783718E-3</v>
      </c>
      <c r="M87" s="101">
        <f>'State data for spotlight'!L5</f>
        <v>-9.7722570444783718E-3</v>
      </c>
      <c r="N87" s="100">
        <f>'State data for spotlight'!N5</f>
        <v>6.0267974446456485E-2</v>
      </c>
      <c r="O87" s="101">
        <f>'State data for spotlight'!N5</f>
        <v>6.0267974446456485E-2</v>
      </c>
      <c r="S87" s="119" t="s">
        <v>199</v>
      </c>
      <c r="T87" s="119"/>
      <c r="U87" s="116"/>
      <c r="V87" s="116">
        <v>42</v>
      </c>
      <c r="W87" s="116">
        <v>37</v>
      </c>
      <c r="X87" s="116">
        <v>40</v>
      </c>
      <c r="Y87" s="116">
        <v>29</v>
      </c>
      <c r="Z87" s="116">
        <v>27</v>
      </c>
    </row>
    <row r="88" spans="1:30" ht="15" customHeight="1" x14ac:dyDescent="0.25">
      <c r="A88" s="102" t="s">
        <v>5</v>
      </c>
      <c r="B88" s="51"/>
      <c r="C88" s="61" t="str">
        <f t="shared" si="3"/>
        <v>1,914</v>
      </c>
      <c r="D88" s="100">
        <f t="shared" si="4"/>
        <v>7.2869955156950716E-2</v>
      </c>
      <c r="E88" s="101">
        <f t="shared" si="5"/>
        <v>7.2869955156950716E-2</v>
      </c>
      <c r="F88" s="100">
        <f t="shared" si="6"/>
        <v>0.20833333333333326</v>
      </c>
      <c r="G88" s="101">
        <f t="shared" si="7"/>
        <v>0.20833333333333326</v>
      </c>
      <c r="H88" s="61"/>
      <c r="I88" s="61"/>
      <c r="J88" s="142" t="str">
        <f>'State data for spotlight'!J6</f>
        <v>1,965,825</v>
      </c>
      <c r="K88" s="142"/>
      <c r="L88" s="100">
        <f>'State data for spotlight'!L6</f>
        <v>-8.0765919120229235E-4</v>
      </c>
      <c r="M88" s="101">
        <f>'State data for spotlight'!L6</f>
        <v>-8.0765919120229235E-4</v>
      </c>
      <c r="N88" s="100">
        <f>'State data for spotlight'!N6</f>
        <v>0.10099473592536312</v>
      </c>
      <c r="O88" s="101">
        <f>'State data for spotlight'!N6</f>
        <v>0.10099473592536312</v>
      </c>
      <c r="S88" s="119" t="s">
        <v>200</v>
      </c>
      <c r="T88" s="119"/>
      <c r="U88" s="116"/>
      <c r="V88" s="116">
        <v>40</v>
      </c>
      <c r="W88" s="116">
        <v>53</v>
      </c>
      <c r="X88" s="116">
        <v>55</v>
      </c>
      <c r="Y88" s="116">
        <v>54</v>
      </c>
      <c r="Z88" s="116">
        <v>57</v>
      </c>
    </row>
    <row r="89" spans="1:30" ht="15" customHeight="1" x14ac:dyDescent="0.25">
      <c r="A89" s="51" t="s">
        <v>6</v>
      </c>
      <c r="B89" s="51"/>
      <c r="C89" s="61" t="str">
        <f t="shared" si="3"/>
        <v>2,583</v>
      </c>
      <c r="D89" s="100">
        <f t="shared" si="4"/>
        <v>0.10384615384615392</v>
      </c>
      <c r="E89" s="101">
        <f t="shared" si="5"/>
        <v>0.10384615384615392</v>
      </c>
      <c r="F89" s="100">
        <f t="shared" si="6"/>
        <v>0.23766171538092951</v>
      </c>
      <c r="G89" s="101">
        <f t="shared" si="7"/>
        <v>0.23766171538092951</v>
      </c>
      <c r="H89" s="61"/>
      <c r="I89" s="61"/>
      <c r="J89" s="142" t="str">
        <f>'State data for spotlight'!J7</f>
        <v>2,876,116</v>
      </c>
      <c r="K89" s="142"/>
      <c r="L89" s="100">
        <f>'State data for spotlight'!L7</f>
        <v>1.3469152455414024E-2</v>
      </c>
      <c r="M89" s="101">
        <f>'State data for spotlight'!L7</f>
        <v>1.3469152455414024E-2</v>
      </c>
      <c r="N89" s="100">
        <f>'State data for spotlight'!N7</f>
        <v>8.3508134271230716E-2</v>
      </c>
      <c r="O89" s="101">
        <f>'State data for spotlight'!N7</f>
        <v>8.3508134271230716E-2</v>
      </c>
      <c r="S89" s="119" t="s">
        <v>201</v>
      </c>
      <c r="T89" s="119"/>
      <c r="U89" s="116"/>
      <c r="V89" s="116">
        <v>103</v>
      </c>
      <c r="W89" s="116">
        <v>121</v>
      </c>
      <c r="X89" s="116">
        <v>108</v>
      </c>
      <c r="Y89" s="116">
        <v>98</v>
      </c>
      <c r="Z89" s="116">
        <v>97</v>
      </c>
    </row>
    <row r="90" spans="1:30" ht="15" customHeight="1" x14ac:dyDescent="0.25">
      <c r="A90" s="51" t="s">
        <v>100</v>
      </c>
      <c r="B90" s="51"/>
      <c r="C90" s="61" t="str">
        <f t="shared" si="3"/>
        <v>$39,591</v>
      </c>
      <c r="D90" s="100">
        <f t="shared" si="4"/>
        <v>-4.3235137747704155E-2</v>
      </c>
      <c r="E90" s="101">
        <f t="shared" si="5"/>
        <v>-4.3235137747704155E-2</v>
      </c>
      <c r="F90" s="100">
        <f t="shared" si="6"/>
        <v>8.0074793217867812E-2</v>
      </c>
      <c r="G90" s="101">
        <f t="shared" si="7"/>
        <v>8.0074793217867812E-2</v>
      </c>
      <c r="H90" s="61"/>
      <c r="I90" s="61"/>
      <c r="J90" s="61"/>
      <c r="K90" s="61" t="str">
        <f>'State data for spotlight'!J8</f>
        <v>$45,226</v>
      </c>
      <c r="L90" s="100">
        <f>'State data for spotlight'!L8</f>
        <v>1.6409018426646327E-3</v>
      </c>
      <c r="M90" s="101">
        <f>'State data for spotlight'!L8</f>
        <v>1.6409018426646327E-3</v>
      </c>
      <c r="N90" s="100">
        <f>'State data for spotlight'!N8</f>
        <v>6.7653739613496189E-2</v>
      </c>
      <c r="O90" s="101">
        <f>'State data for spotlight'!N8</f>
        <v>6.7653739613496189E-2</v>
      </c>
      <c r="S90" s="119" t="s">
        <v>59</v>
      </c>
      <c r="T90" s="119"/>
      <c r="U90" s="116"/>
      <c r="V90" s="116">
        <v>251</v>
      </c>
      <c r="W90" s="116">
        <v>278</v>
      </c>
      <c r="X90" s="116">
        <v>305</v>
      </c>
      <c r="Y90" s="116">
        <v>295</v>
      </c>
      <c r="Z90" s="116">
        <v>293</v>
      </c>
    </row>
    <row r="91" spans="1:30" ht="15" customHeight="1" x14ac:dyDescent="0.25">
      <c r="A91" s="51" t="s">
        <v>7</v>
      </c>
      <c r="B91" s="51"/>
      <c r="C91" s="61" t="str">
        <f t="shared" si="3"/>
        <v>$125.5 mil</v>
      </c>
      <c r="D91" s="100">
        <f t="shared" si="4"/>
        <v>0.15553047450219748</v>
      </c>
      <c r="E91" s="101">
        <f t="shared" si="5"/>
        <v>0.15553047450219748</v>
      </c>
      <c r="F91" s="100">
        <f t="shared" si="6"/>
        <v>0.25220199290753409</v>
      </c>
      <c r="G91" s="101">
        <f t="shared" si="7"/>
        <v>0.25220199290753409</v>
      </c>
      <c r="H91" s="61"/>
      <c r="I91" s="61"/>
      <c r="J91" s="61"/>
      <c r="K91" s="61" t="str">
        <f>'State data for spotlight'!J9</f>
        <v>$174.8 bil</v>
      </c>
      <c r="L91" s="100">
        <f>'State data for spotlight'!L9</f>
        <v>4.1540468779463158E-2</v>
      </c>
      <c r="M91" s="101">
        <f>'State data for spotlight'!L9</f>
        <v>4.1540468779463158E-2</v>
      </c>
      <c r="N91" s="100">
        <f>'State data for spotlight'!N9</f>
        <v>0.18082674757676354</v>
      </c>
      <c r="O91" s="101">
        <f>'State data for spotlight'!N9</f>
        <v>0.18082674757676354</v>
      </c>
      <c r="S91" s="122" t="s">
        <v>54</v>
      </c>
      <c r="T91" s="122"/>
      <c r="U91" s="116"/>
      <c r="V91" s="116">
        <v>1042</v>
      </c>
      <c r="W91" s="116">
        <v>1158</v>
      </c>
      <c r="X91" s="116">
        <v>1313</v>
      </c>
      <c r="Y91" s="116">
        <v>1177</v>
      </c>
      <c r="Z91" s="116">
        <v>1306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203</v>
      </c>
      <c r="S93" s="119" t="s">
        <v>57</v>
      </c>
      <c r="T93" s="119"/>
      <c r="U93" s="116"/>
      <c r="V93" s="116">
        <v>60</v>
      </c>
      <c r="W93" s="116">
        <v>67</v>
      </c>
      <c r="X93" s="116">
        <v>91</v>
      </c>
      <c r="Y93" s="116">
        <v>91</v>
      </c>
      <c r="Z93" s="116">
        <v>92</v>
      </c>
    </row>
    <row r="94" spans="1:30" ht="15" customHeight="1" x14ac:dyDescent="0.25">
      <c r="A94" s="60" t="s">
        <v>204</v>
      </c>
      <c r="S94" s="119" t="s">
        <v>58</v>
      </c>
      <c r="T94" s="119"/>
      <c r="U94" s="116"/>
      <c r="V94" s="116">
        <v>186</v>
      </c>
      <c r="W94" s="116">
        <v>208</v>
      </c>
      <c r="X94" s="116">
        <v>223</v>
      </c>
      <c r="Y94" s="116">
        <v>208</v>
      </c>
      <c r="Z94" s="116">
        <v>222</v>
      </c>
    </row>
    <row r="95" spans="1:30" ht="15" customHeight="1" x14ac:dyDescent="0.25">
      <c r="A95" s="138" t="s">
        <v>287</v>
      </c>
      <c r="S95" s="119" t="s">
        <v>197</v>
      </c>
      <c r="T95" s="119"/>
      <c r="U95" s="116"/>
      <c r="V95" s="116">
        <v>17</v>
      </c>
      <c r="W95" s="116">
        <v>29</v>
      </c>
      <c r="X95" s="116">
        <v>34</v>
      </c>
      <c r="Y95" s="116">
        <v>29</v>
      </c>
      <c r="Z95" s="116">
        <v>32</v>
      </c>
    </row>
    <row r="96" spans="1:30" ht="15" customHeight="1" x14ac:dyDescent="0.25">
      <c r="A96" s="19" t="s">
        <v>278</v>
      </c>
      <c r="S96" s="119" t="s">
        <v>198</v>
      </c>
      <c r="T96" s="119"/>
      <c r="U96" s="116"/>
      <c r="V96" s="116">
        <v>131</v>
      </c>
      <c r="W96" s="116">
        <v>140</v>
      </c>
      <c r="X96" s="116">
        <v>173</v>
      </c>
      <c r="Y96" s="116">
        <v>164</v>
      </c>
      <c r="Z96" s="116">
        <v>157</v>
      </c>
    </row>
    <row r="97" spans="1:32" ht="15" customHeight="1" x14ac:dyDescent="0.25">
      <c r="S97" s="119" t="s">
        <v>199</v>
      </c>
      <c r="T97" s="119"/>
      <c r="U97" s="116"/>
      <c r="V97" s="116">
        <v>167</v>
      </c>
      <c r="W97" s="116">
        <v>170</v>
      </c>
      <c r="X97" s="116">
        <v>187</v>
      </c>
      <c r="Y97" s="116">
        <v>184</v>
      </c>
      <c r="Z97" s="116">
        <v>180</v>
      </c>
    </row>
    <row r="98" spans="1:32" ht="15" customHeight="1" x14ac:dyDescent="0.25">
      <c r="S98" s="119" t="s">
        <v>200</v>
      </c>
      <c r="T98" s="119"/>
      <c r="U98" s="116"/>
      <c r="V98" s="116">
        <v>81</v>
      </c>
      <c r="W98" s="116">
        <v>93</v>
      </c>
      <c r="X98" s="116">
        <v>92</v>
      </c>
      <c r="Y98" s="116">
        <v>81</v>
      </c>
      <c r="Z98" s="116">
        <v>90</v>
      </c>
    </row>
    <row r="99" spans="1:32" ht="15" customHeight="1" x14ac:dyDescent="0.25">
      <c r="S99" s="119" t="s">
        <v>201</v>
      </c>
      <c r="T99" s="119"/>
      <c r="U99" s="116"/>
      <c r="V99" s="116">
        <v>8</v>
      </c>
      <c r="W99" s="116">
        <v>10</v>
      </c>
      <c r="X99" s="116">
        <v>11</v>
      </c>
      <c r="Y99" s="116">
        <v>9</v>
      </c>
      <c r="Z99" s="116">
        <v>15</v>
      </c>
    </row>
    <row r="100" spans="1:32" ht="15" customHeight="1" x14ac:dyDescent="0.25">
      <c r="S100" s="119" t="s">
        <v>59</v>
      </c>
      <c r="T100" s="119"/>
      <c r="U100" s="116"/>
      <c r="V100" s="116">
        <v>174</v>
      </c>
      <c r="W100" s="116">
        <v>165</v>
      </c>
      <c r="X100" s="116">
        <v>196</v>
      </c>
      <c r="Y100" s="116">
        <v>185</v>
      </c>
      <c r="Z100" s="116">
        <v>203</v>
      </c>
    </row>
    <row r="101" spans="1:32" x14ac:dyDescent="0.25">
      <c r="A101" s="20"/>
      <c r="S101" s="122" t="s">
        <v>54</v>
      </c>
      <c r="T101" s="122"/>
      <c r="U101" s="116"/>
      <c r="V101" s="116">
        <v>1042</v>
      </c>
      <c r="W101" s="116">
        <v>1128</v>
      </c>
      <c r="X101" s="116">
        <v>1332</v>
      </c>
      <c r="Y101" s="116">
        <v>1166</v>
      </c>
      <c r="Z101" s="116">
        <v>1275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205</v>
      </c>
      <c r="Z103" s="110" t="s">
        <v>282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1790</v>
      </c>
      <c r="W104" s="116">
        <v>2141</v>
      </c>
      <c r="X104" s="116">
        <v>2354</v>
      </c>
      <c r="Y104" s="116">
        <v>2139</v>
      </c>
      <c r="Z104" s="116">
        <v>2352</v>
      </c>
      <c r="AB104" s="113" t="str">
        <f>TEXT(Z104,"###,###")</f>
        <v>2,352</v>
      </c>
      <c r="AD104" s="134">
        <f>Z104/($Z$4)*100</f>
        <v>60.980036297640652</v>
      </c>
      <c r="AF104" s="113"/>
    </row>
    <row r="105" spans="1:32" x14ac:dyDescent="0.25">
      <c r="S105" s="119" t="s">
        <v>18</v>
      </c>
      <c r="T105" s="119"/>
      <c r="U105" s="116"/>
      <c r="V105" s="116">
        <v>886</v>
      </c>
      <c r="W105" s="116">
        <v>892</v>
      </c>
      <c r="X105" s="116">
        <v>950</v>
      </c>
      <c r="Y105" s="116">
        <v>909</v>
      </c>
      <c r="Z105" s="116">
        <v>946</v>
      </c>
      <c r="AB105" s="113" t="str">
        <f>TEXT(Z105,"###,###")</f>
        <v>946</v>
      </c>
      <c r="AD105" s="134">
        <f>Z105/($Z$4)*100</f>
        <v>24.526834327197303</v>
      </c>
      <c r="AF105" s="113"/>
    </row>
    <row r="106" spans="1:32" x14ac:dyDescent="0.25">
      <c r="S106" s="122" t="s">
        <v>54</v>
      </c>
      <c r="T106" s="122"/>
      <c r="U106" s="124"/>
      <c r="V106" s="124">
        <v>2676</v>
      </c>
      <c r="W106" s="124">
        <v>3033</v>
      </c>
      <c r="X106" s="124">
        <v>3304</v>
      </c>
      <c r="Y106" s="124">
        <v>3048</v>
      </c>
      <c r="Z106" s="124">
        <v>3298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542</v>
      </c>
      <c r="W108" s="116">
        <v>696</v>
      </c>
      <c r="X108" s="116">
        <v>804</v>
      </c>
      <c r="Y108" s="116">
        <v>647</v>
      </c>
      <c r="Z108" s="116">
        <v>753</v>
      </c>
      <c r="AB108" s="113" t="str">
        <f>TEXT(Z108,"###,###")</f>
        <v>753</v>
      </c>
      <c r="AD108" s="134">
        <f>Z108/($Z$4)*100</f>
        <v>19.522945294270158</v>
      </c>
      <c r="AF108" s="113"/>
    </row>
    <row r="109" spans="1:32" x14ac:dyDescent="0.25">
      <c r="S109" s="119" t="s">
        <v>21</v>
      </c>
      <c r="T109" s="119"/>
      <c r="U109" s="116"/>
      <c r="V109" s="116">
        <v>369</v>
      </c>
      <c r="W109" s="116">
        <v>525</v>
      </c>
      <c r="X109" s="116">
        <v>624</v>
      </c>
      <c r="Y109" s="116">
        <v>562</v>
      </c>
      <c r="Z109" s="116">
        <v>607</v>
      </c>
      <c r="AB109" s="113" t="str">
        <f>TEXT(Z109,"###,###")</f>
        <v>607</v>
      </c>
      <c r="AD109" s="134">
        <f>Z109/($Z$4)*100</f>
        <v>15.737619911848588</v>
      </c>
      <c r="AF109" s="113"/>
    </row>
    <row r="110" spans="1:32" x14ac:dyDescent="0.25">
      <c r="S110" s="119" t="s">
        <v>22</v>
      </c>
      <c r="T110" s="119"/>
      <c r="U110" s="116"/>
      <c r="V110" s="116">
        <v>790</v>
      </c>
      <c r="W110" s="116">
        <v>785</v>
      </c>
      <c r="X110" s="116">
        <v>804</v>
      </c>
      <c r="Y110" s="116">
        <v>777</v>
      </c>
      <c r="Z110" s="116">
        <v>890</v>
      </c>
      <c r="AB110" s="113" t="str">
        <f>TEXT(Z110,"###,###")</f>
        <v>890</v>
      </c>
      <c r="AD110" s="134">
        <f>Z110/($Z$4)*100</f>
        <v>23.074928701063001</v>
      </c>
      <c r="AF110" s="113"/>
    </row>
    <row r="111" spans="1:32" x14ac:dyDescent="0.25">
      <c r="S111" s="119" t="s">
        <v>23</v>
      </c>
      <c r="T111" s="119"/>
      <c r="U111" s="116"/>
      <c r="V111" s="116">
        <v>976</v>
      </c>
      <c r="W111" s="116">
        <v>1027</v>
      </c>
      <c r="X111" s="116">
        <v>1085</v>
      </c>
      <c r="Y111" s="116">
        <v>1064</v>
      </c>
      <c r="Z111" s="116">
        <v>1042</v>
      </c>
      <c r="AB111" s="113" t="str">
        <f>TEXT(Z111,"###,###")</f>
        <v>1,042</v>
      </c>
      <c r="AD111" s="134">
        <f>Z111/($Z$4)*100</f>
        <v>27.015815400570393</v>
      </c>
      <c r="AF111" s="113"/>
    </row>
    <row r="112" spans="1:32" x14ac:dyDescent="0.25">
      <c r="S112" s="122" t="s">
        <v>54</v>
      </c>
      <c r="T112" s="122"/>
      <c r="U112" s="116"/>
      <c r="V112" s="116">
        <v>3088</v>
      </c>
      <c r="W112" s="116">
        <v>3462</v>
      </c>
      <c r="X112" s="116">
        <v>3968</v>
      </c>
      <c r="Y112" s="116">
        <v>3519</v>
      </c>
      <c r="Z112" s="116">
        <v>3858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42.53</v>
      </c>
      <c r="W118" s="135">
        <v>40.880000000000003</v>
      </c>
      <c r="X118" s="135">
        <v>41.95</v>
      </c>
      <c r="Y118" s="135">
        <v>41.62</v>
      </c>
      <c r="Z118" s="135">
        <v>42.35</v>
      </c>
      <c r="AB118" s="113" t="str">
        <f>TEXT(Z118,"##.0")</f>
        <v>42.4</v>
      </c>
    </row>
    <row r="120" spans="19:32" x14ac:dyDescent="0.25">
      <c r="S120" s="105" t="s">
        <v>102</v>
      </c>
      <c r="T120" s="116"/>
      <c r="U120" s="116"/>
      <c r="V120" s="116">
        <v>1633</v>
      </c>
      <c r="W120" s="116">
        <v>1731</v>
      </c>
      <c r="X120" s="116">
        <v>1871</v>
      </c>
      <c r="Y120" s="116">
        <v>1735</v>
      </c>
      <c r="Z120" s="116">
        <v>1829</v>
      </c>
      <c r="AB120" s="113" t="str">
        <f>TEXT(Z120,"###,###")</f>
        <v>1,829</v>
      </c>
    </row>
    <row r="121" spans="19:32" x14ac:dyDescent="0.25">
      <c r="S121" s="105" t="s">
        <v>103</v>
      </c>
      <c r="T121" s="116"/>
      <c r="U121" s="116"/>
      <c r="V121" s="116">
        <v>210</v>
      </c>
      <c r="W121" s="116">
        <v>257</v>
      </c>
      <c r="X121" s="116">
        <v>411</v>
      </c>
      <c r="Y121" s="116">
        <v>301</v>
      </c>
      <c r="Z121" s="116">
        <v>388</v>
      </c>
      <c r="AB121" s="113" t="str">
        <f>TEXT(Z121,"###,###")</f>
        <v>388</v>
      </c>
    </row>
    <row r="122" spans="19:32" x14ac:dyDescent="0.25">
      <c r="S122" s="105" t="s">
        <v>104</v>
      </c>
      <c r="T122" s="116"/>
      <c r="U122" s="116"/>
      <c r="V122" s="116">
        <v>239</v>
      </c>
      <c r="W122" s="116">
        <v>298</v>
      </c>
      <c r="X122" s="116">
        <v>365</v>
      </c>
      <c r="Y122" s="116">
        <v>305</v>
      </c>
      <c r="Z122" s="116">
        <v>364</v>
      </c>
      <c r="AB122" s="113" t="str">
        <f>TEXT(Z122,"###,###")</f>
        <v>364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1872</v>
      </c>
      <c r="W124" s="116">
        <v>2029</v>
      </c>
      <c r="X124" s="116">
        <v>2236</v>
      </c>
      <c r="Y124" s="116">
        <v>2040</v>
      </c>
      <c r="Z124" s="116">
        <v>2193</v>
      </c>
      <c r="AB124" s="113" t="str">
        <f>TEXT(Z124,"###,###")</f>
        <v>2,193</v>
      </c>
      <c r="AD124" s="131">
        <f>Z124/$Z$7*100</f>
        <v>84.901277584204422</v>
      </c>
    </row>
    <row r="125" spans="19:32" x14ac:dyDescent="0.25">
      <c r="S125" s="105" t="s">
        <v>106</v>
      </c>
      <c r="T125" s="116"/>
      <c r="U125" s="116"/>
      <c r="V125" s="116">
        <v>449</v>
      </c>
      <c r="W125" s="116">
        <v>555</v>
      </c>
      <c r="X125" s="116">
        <v>776</v>
      </c>
      <c r="Y125" s="116">
        <v>606</v>
      </c>
      <c r="Z125" s="116">
        <v>752</v>
      </c>
      <c r="AB125" s="113" t="str">
        <f>TEXT(Z125,"###,###")</f>
        <v>752</v>
      </c>
      <c r="AD125" s="131">
        <f>Z125/$Z$7*100</f>
        <v>29.113433991482772</v>
      </c>
    </row>
    <row r="127" spans="19:32" x14ac:dyDescent="0.25">
      <c r="S127" s="105" t="s">
        <v>107</v>
      </c>
      <c r="T127" s="116"/>
      <c r="U127" s="116"/>
      <c r="V127" s="116">
        <v>1044</v>
      </c>
      <c r="W127" s="116">
        <v>1158</v>
      </c>
      <c r="X127" s="116">
        <v>1311</v>
      </c>
      <c r="Y127" s="116">
        <v>1175</v>
      </c>
      <c r="Z127" s="116">
        <v>1307</v>
      </c>
      <c r="AB127" s="113" t="str">
        <f>TEXT(Z127,"###,###")</f>
        <v>1,307</v>
      </c>
      <c r="AD127" s="131">
        <f>Z127/$Z$7*100</f>
        <v>50.600077429345724</v>
      </c>
    </row>
    <row r="128" spans="19:32" x14ac:dyDescent="0.25">
      <c r="S128" s="105" t="s">
        <v>108</v>
      </c>
      <c r="T128" s="116"/>
      <c r="U128" s="116"/>
      <c r="V128" s="116">
        <v>1039</v>
      </c>
      <c r="W128" s="116">
        <v>1128</v>
      </c>
      <c r="X128" s="116">
        <v>1334</v>
      </c>
      <c r="Y128" s="116">
        <v>1168</v>
      </c>
      <c r="Z128" s="116">
        <v>1274</v>
      </c>
      <c r="AB128" s="113" t="str">
        <f>TEXT(Z128,"###,###")</f>
        <v>1,274</v>
      </c>
      <c r="AD128" s="131">
        <f>Z128/$Z$7*100</f>
        <v>49.322493224932252</v>
      </c>
    </row>
    <row r="130" spans="19:20" x14ac:dyDescent="0.25">
      <c r="S130" s="105" t="s">
        <v>283</v>
      </c>
      <c r="T130" s="131">
        <v>70.809136662795197</v>
      </c>
    </row>
    <row r="131" spans="19:20" x14ac:dyDescent="0.25">
      <c r="S131" s="105" t="s">
        <v>284</v>
      </c>
      <c r="T131" s="131">
        <v>15.021293070073558</v>
      </c>
    </row>
    <row r="132" spans="19:20" x14ac:dyDescent="0.25">
      <c r="S132" s="105" t="s">
        <v>285</v>
      </c>
      <c r="T132" s="131">
        <v>14.092140921409213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CD8A03CF-8FBD-4546-8186-36158145E18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62C449CF-35C3-49EF-9A52-4BD0A27245F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E69208F2-55EE-4F41-89AB-1D7E8D86A67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1ABD9FC1-3F06-4EAD-969C-35069CC59FE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B4610E-518C-4076-B85D-5C5DD1D993E9}">
  <sheetPr codeName="Sheet115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164</v>
      </c>
      <c r="T1" s="103"/>
      <c r="U1" s="103"/>
      <c r="V1" s="103"/>
      <c r="W1" s="103"/>
      <c r="X1" s="103"/>
      <c r="Y1" s="104" t="s">
        <v>251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205</v>
      </c>
      <c r="Z2" s="107" t="s">
        <v>282</v>
      </c>
      <c r="AB2" s="143" t="str">
        <f>$Z$2</f>
        <v>2019-20</v>
      </c>
      <c r="AC2" s="143"/>
      <c r="AD2" s="143"/>
      <c r="AE2" s="143"/>
      <c r="AF2" s="143"/>
    </row>
    <row r="3" spans="1:32" ht="15" customHeight="1" x14ac:dyDescent="0.25">
      <c r="A3" s="64" t="s">
        <v>281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164</v>
      </c>
      <c r="Y3" s="109" t="s">
        <v>251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9.51 Napranum, Queensland,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286</v>
      </c>
      <c r="W4" s="112">
        <v>473</v>
      </c>
      <c r="X4" s="112">
        <v>553</v>
      </c>
      <c r="Y4" s="112">
        <v>552</v>
      </c>
      <c r="Z4" s="112">
        <v>505</v>
      </c>
      <c r="AB4" s="113" t="str">
        <f>TEXT(Z4,"###,###")</f>
        <v>505</v>
      </c>
      <c r="AD4" s="114">
        <f>Z4/Y4-1</f>
        <v>-8.5144927536231929E-2</v>
      </c>
      <c r="AF4" s="114">
        <f>Z4/V4-1</f>
        <v>0.76573426573426584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148</v>
      </c>
      <c r="W5" s="112">
        <v>242</v>
      </c>
      <c r="X5" s="112">
        <v>301</v>
      </c>
      <c r="Y5" s="112">
        <v>298</v>
      </c>
      <c r="Z5" s="112">
        <v>245</v>
      </c>
      <c r="AB5" s="113" t="str">
        <f>TEXT(Z5,"###,###")</f>
        <v>245</v>
      </c>
      <c r="AD5" s="114">
        <f t="shared" ref="AD5:AD9" si="0">Z5/Y5-1</f>
        <v>-0.17785234899328861</v>
      </c>
      <c r="AF5" s="114">
        <f t="shared" ref="AF5:AF9" si="1">Z5/V5-1</f>
        <v>0.65540540540540548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139</v>
      </c>
      <c r="W6" s="112">
        <v>231</v>
      </c>
      <c r="X6" s="112">
        <v>247</v>
      </c>
      <c r="Y6" s="112">
        <v>255</v>
      </c>
      <c r="Z6" s="112">
        <v>259</v>
      </c>
      <c r="AB6" s="113" t="str">
        <f>TEXT(Z6,"###,###")</f>
        <v>259</v>
      </c>
      <c r="AD6" s="114">
        <f t="shared" si="0"/>
        <v>1.5686274509803866E-2</v>
      </c>
      <c r="AF6" s="114">
        <f t="shared" si="1"/>
        <v>0.86330935251798557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226</v>
      </c>
      <c r="W7" s="112">
        <v>323</v>
      </c>
      <c r="X7" s="112">
        <v>366</v>
      </c>
      <c r="Y7" s="112">
        <v>376</v>
      </c>
      <c r="Z7" s="112">
        <v>357</v>
      </c>
      <c r="AB7" s="113" t="str">
        <f>TEXT(Z7,"###,###")</f>
        <v>357</v>
      </c>
      <c r="AD7" s="114">
        <f t="shared" si="0"/>
        <v>-5.0531914893616969E-2</v>
      </c>
      <c r="AF7" s="114">
        <f t="shared" si="1"/>
        <v>0.57964601769911495</v>
      </c>
    </row>
    <row r="8" spans="1:32" ht="17.25" customHeight="1" x14ac:dyDescent="0.25">
      <c r="A8" s="68" t="s">
        <v>13</v>
      </c>
      <c r="B8" s="69"/>
      <c r="C8" s="31"/>
      <c r="D8" s="70" t="str">
        <f>AB4</f>
        <v>505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357</v>
      </c>
      <c r="P8" s="71"/>
      <c r="S8" s="111" t="s">
        <v>86</v>
      </c>
      <c r="T8" s="112"/>
      <c r="U8" s="112"/>
      <c r="V8" s="112">
        <v>35569</v>
      </c>
      <c r="W8" s="112">
        <v>24238.49</v>
      </c>
      <c r="X8" s="112">
        <v>27598.25</v>
      </c>
      <c r="Y8" s="112">
        <v>23772.45</v>
      </c>
      <c r="Z8" s="112">
        <v>17979.37</v>
      </c>
      <c r="AB8" s="113" t="str">
        <f>TEXT(Z8,"$###,###")</f>
        <v>$17,979</v>
      </c>
      <c r="AD8" s="114">
        <f t="shared" si="0"/>
        <v>-0.24368880784269187</v>
      </c>
      <c r="AF8" s="114">
        <f t="shared" si="1"/>
        <v>-0.49452135286344856</v>
      </c>
    </row>
    <row r="9" spans="1:32" x14ac:dyDescent="0.25">
      <c r="A9" s="32" t="s">
        <v>15</v>
      </c>
      <c r="B9" s="75"/>
      <c r="C9" s="76"/>
      <c r="D9" s="77">
        <f>AD104</f>
        <v>75.049504950495049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53.221288515406165</v>
      </c>
      <c r="P9" s="78" t="s">
        <v>87</v>
      </c>
      <c r="S9" s="111" t="s">
        <v>7</v>
      </c>
      <c r="T9" s="112"/>
      <c r="U9" s="112"/>
      <c r="V9" s="112">
        <v>8736004</v>
      </c>
      <c r="W9" s="112">
        <v>10892918</v>
      </c>
      <c r="X9" s="112">
        <v>14271053</v>
      </c>
      <c r="Y9" s="112">
        <v>14095265</v>
      </c>
      <c r="Z9" s="112">
        <v>14086173</v>
      </c>
      <c r="AB9" s="113" t="str">
        <f>TEXT(Z9/1000000,"$#,###.0")&amp;" mil"</f>
        <v>$14.1 mil</v>
      </c>
      <c r="AD9" s="114">
        <f t="shared" si="0"/>
        <v>-6.4503930929993292E-4</v>
      </c>
      <c r="AF9" s="114">
        <f t="shared" si="1"/>
        <v>0.61242748973100292</v>
      </c>
    </row>
    <row r="10" spans="1:32" x14ac:dyDescent="0.25">
      <c r="A10" s="32" t="s">
        <v>18</v>
      </c>
      <c r="B10" s="75"/>
      <c r="C10" s="76"/>
      <c r="D10" s="77">
        <f>AD105</f>
        <v>24.950495049504951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45.938375350140056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99.719887955182074</v>
      </c>
      <c r="P11" s="78" t="s">
        <v>87</v>
      </c>
      <c r="S11" s="111" t="s">
        <v>30</v>
      </c>
      <c r="T11" s="116"/>
      <c r="U11" s="116"/>
      <c r="V11" s="116">
        <v>285</v>
      </c>
      <c r="W11" s="116">
        <v>471</v>
      </c>
      <c r="X11" s="116">
        <v>548</v>
      </c>
      <c r="Y11" s="116">
        <v>557</v>
      </c>
      <c r="Z11" s="116">
        <v>509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0</v>
      </c>
      <c r="P12" s="78" t="s">
        <v>87</v>
      </c>
      <c r="S12" s="111" t="s">
        <v>31</v>
      </c>
      <c r="T12" s="116"/>
      <c r="U12" s="116"/>
      <c r="V12" s="116">
        <v>0</v>
      </c>
      <c r="W12" s="116">
        <v>0</v>
      </c>
      <c r="X12" s="116">
        <v>0</v>
      </c>
      <c r="Y12" s="116">
        <v>0</v>
      </c>
      <c r="Z12" s="116">
        <v>0</v>
      </c>
    </row>
    <row r="13" spans="1:32" ht="15" customHeight="1" x14ac:dyDescent="0.25">
      <c r="A13" s="32" t="s">
        <v>20</v>
      </c>
      <c r="B13" s="76"/>
      <c r="C13" s="76"/>
      <c r="D13" s="77">
        <f>AD108</f>
        <v>2.7722772277227725</v>
      </c>
      <c r="E13" s="78" t="s">
        <v>87</v>
      </c>
      <c r="F13" s="26"/>
      <c r="G13" s="144" t="s">
        <v>286</v>
      </c>
      <c r="H13" s="145"/>
      <c r="I13" s="145"/>
      <c r="J13" s="145"/>
      <c r="K13" s="145"/>
      <c r="L13" s="145"/>
      <c r="M13" s="85"/>
      <c r="N13" s="76"/>
      <c r="O13" s="77">
        <f>T132</f>
        <v>0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1.3861386138613863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41.3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38.21782178217822</v>
      </c>
      <c r="E15" s="78" t="s">
        <v>87</v>
      </c>
      <c r="F15" s="26"/>
      <c r="G15" s="35" t="s">
        <v>279</v>
      </c>
      <c r="H15" s="76"/>
      <c r="I15" s="76"/>
      <c r="J15" s="76"/>
      <c r="K15" s="86"/>
      <c r="L15" s="76"/>
      <c r="M15" s="76"/>
      <c r="N15" s="76"/>
      <c r="O15" s="77">
        <f>AB38</f>
        <v>24.033149171270718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5</v>
      </c>
      <c r="Z15" s="116">
        <v>0</v>
      </c>
      <c r="AB15" s="121">
        <f t="shared" ref="AB15:AB34" si="2">IF(Z15="np",0,Z15/$Z$34)</f>
        <v>0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57.227722772277225</v>
      </c>
      <c r="E16" s="89" t="s">
        <v>87</v>
      </c>
      <c r="F16" s="26"/>
      <c r="G16" s="90" t="s">
        <v>280</v>
      </c>
      <c r="H16" s="37"/>
      <c r="I16" s="37"/>
      <c r="J16" s="37"/>
      <c r="K16" s="38"/>
      <c r="L16" s="37"/>
      <c r="M16" s="37"/>
      <c r="N16" s="37"/>
      <c r="O16" s="88">
        <f>AB37</f>
        <v>75.966850828729278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55</v>
      </c>
      <c r="Z16" s="116">
        <v>49</v>
      </c>
      <c r="AB16" s="121">
        <f t="shared" si="2"/>
        <v>9.7029702970297033E-2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10</v>
      </c>
      <c r="Z17" s="116">
        <v>8</v>
      </c>
      <c r="AB17" s="121">
        <f t="shared" si="2"/>
        <v>1.5841584158415842E-2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0</v>
      </c>
      <c r="Z18" s="116">
        <v>0</v>
      </c>
      <c r="AB18" s="121">
        <f t="shared" si="2"/>
        <v>0</v>
      </c>
    </row>
    <row r="19" spans="1:28" x14ac:dyDescent="0.25">
      <c r="A19" s="67" t="str">
        <f>$S$1&amp;" ("&amp;$V$2&amp;" to "&amp;$Z$2&amp;")"</f>
        <v>Napranum (2015-16 to 2019-20)</v>
      </c>
      <c r="B19" s="67"/>
      <c r="C19" s="67"/>
      <c r="D19" s="67"/>
      <c r="E19" s="67"/>
      <c r="F19" s="67"/>
      <c r="G19" s="67" t="str">
        <f>$S$1&amp;" ("&amp;$V$2&amp;" to "&amp;$Z$2&amp;")"</f>
        <v>Napranum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142</v>
      </c>
      <c r="Z19" s="116">
        <v>106</v>
      </c>
      <c r="AB19" s="121">
        <f t="shared" si="2"/>
        <v>0.20990099009900989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0</v>
      </c>
      <c r="Z20" s="116">
        <v>0</v>
      </c>
      <c r="AB20" s="121">
        <f t="shared" si="2"/>
        <v>0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17</v>
      </c>
      <c r="Z21" s="116">
        <v>21</v>
      </c>
      <c r="AB21" s="121">
        <f t="shared" si="2"/>
        <v>4.1584158415841586E-2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51</v>
      </c>
      <c r="Z22" s="116">
        <v>27</v>
      </c>
      <c r="AB22" s="121">
        <f t="shared" si="2"/>
        <v>5.3465346534653464E-2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23</v>
      </c>
      <c r="Z23" s="116">
        <v>5</v>
      </c>
      <c r="AB23" s="121">
        <f t="shared" si="2"/>
        <v>9.9009900990099011E-3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0</v>
      </c>
      <c r="Z24" s="116">
        <v>0</v>
      </c>
      <c r="AB24" s="121">
        <f t="shared" si="2"/>
        <v>0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0</v>
      </c>
      <c r="Z25" s="116">
        <v>0</v>
      </c>
      <c r="AB25" s="121">
        <f t="shared" si="2"/>
        <v>0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6</v>
      </c>
      <c r="Z26" s="116">
        <v>7</v>
      </c>
      <c r="AB26" s="121">
        <f t="shared" si="2"/>
        <v>1.3861386138613862E-2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14</v>
      </c>
      <c r="Z27" s="116">
        <v>22</v>
      </c>
      <c r="AB27" s="121">
        <f t="shared" si="2"/>
        <v>4.3564356435643561E-2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31</v>
      </c>
      <c r="Z28" s="116">
        <v>41</v>
      </c>
      <c r="AB28" s="121">
        <f t="shared" si="2"/>
        <v>8.1188118811881191E-2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86</v>
      </c>
      <c r="Z29" s="116">
        <v>78</v>
      </c>
      <c r="AB29" s="121">
        <f t="shared" si="2"/>
        <v>0.15445544554455445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25</v>
      </c>
      <c r="Z30" s="116">
        <v>18</v>
      </c>
      <c r="AB30" s="121">
        <f t="shared" si="2"/>
        <v>3.5643564356435641E-2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29</v>
      </c>
      <c r="Z31" s="116">
        <v>47</v>
      </c>
      <c r="AB31" s="121">
        <f t="shared" si="2"/>
        <v>9.3069306930693069E-2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0</v>
      </c>
      <c r="Z32" s="116">
        <v>0</v>
      </c>
      <c r="AB32" s="121">
        <f t="shared" si="2"/>
        <v>0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52</v>
      </c>
      <c r="Z33" s="116">
        <v>68</v>
      </c>
      <c r="AB33" s="121">
        <f t="shared" si="2"/>
        <v>0.13465346534653466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556</v>
      </c>
      <c r="Z34" s="124">
        <v>505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275</v>
      </c>
      <c r="AB37" s="136">
        <f>Z37/Z40*100</f>
        <v>75.966850828729278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87</v>
      </c>
      <c r="AB38" s="136">
        <f>Z38/Z40*100</f>
        <v>24.033149171270718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362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0</v>
      </c>
      <c r="Y44" s="116">
        <v>0</v>
      </c>
      <c r="Z44" s="116">
        <v>0</v>
      </c>
    </row>
    <row r="45" spans="19:32" x14ac:dyDescent="0.25">
      <c r="S45" s="119" t="s">
        <v>38</v>
      </c>
      <c r="T45" s="119"/>
      <c r="U45" s="116"/>
      <c r="V45" s="116">
        <v>0</v>
      </c>
      <c r="W45" s="116">
        <v>0</v>
      </c>
      <c r="X45" s="116">
        <v>0</v>
      </c>
      <c r="Y45" s="116">
        <v>6</v>
      </c>
      <c r="Z45" s="116">
        <v>0</v>
      </c>
    </row>
    <row r="46" spans="19:32" x14ac:dyDescent="0.25">
      <c r="S46" s="119" t="s">
        <v>39</v>
      </c>
      <c r="T46" s="119"/>
      <c r="U46" s="116"/>
      <c r="V46" s="116">
        <v>13</v>
      </c>
      <c r="W46" s="116">
        <v>14</v>
      </c>
      <c r="X46" s="116">
        <v>12</v>
      </c>
      <c r="Y46" s="116">
        <v>20</v>
      </c>
      <c r="Z46" s="116">
        <v>13</v>
      </c>
    </row>
    <row r="47" spans="19:32" x14ac:dyDescent="0.25">
      <c r="S47" s="119" t="s">
        <v>40</v>
      </c>
      <c r="T47" s="119"/>
      <c r="U47" s="116"/>
      <c r="V47" s="116">
        <v>13</v>
      </c>
      <c r="W47" s="116">
        <v>20</v>
      </c>
      <c r="X47" s="116">
        <v>29</v>
      </c>
      <c r="Y47" s="116">
        <v>28</v>
      </c>
      <c r="Z47" s="116">
        <v>20</v>
      </c>
    </row>
    <row r="48" spans="19:32" x14ac:dyDescent="0.25">
      <c r="S48" s="119" t="s">
        <v>41</v>
      </c>
      <c r="T48" s="119"/>
      <c r="U48" s="116"/>
      <c r="V48" s="116">
        <v>21</v>
      </c>
      <c r="W48" s="116">
        <v>31</v>
      </c>
      <c r="X48" s="116">
        <v>39</v>
      </c>
      <c r="Y48" s="116">
        <v>33</v>
      </c>
      <c r="Z48" s="116">
        <v>23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15</v>
      </c>
      <c r="W49" s="116">
        <v>20</v>
      </c>
      <c r="X49" s="116">
        <v>39</v>
      </c>
      <c r="Y49" s="116">
        <v>27</v>
      </c>
      <c r="Z49" s="116">
        <v>28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Napranum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25</v>
      </c>
      <c r="W50" s="116">
        <v>32</v>
      </c>
      <c r="X50" s="116">
        <v>27</v>
      </c>
      <c r="Y50" s="116">
        <v>29</v>
      </c>
      <c r="Z50" s="116">
        <v>23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16</v>
      </c>
      <c r="W51" s="116">
        <v>42</v>
      </c>
      <c r="X51" s="116">
        <v>44</v>
      </c>
      <c r="Y51" s="116">
        <v>41</v>
      </c>
      <c r="Z51" s="116">
        <v>43</v>
      </c>
    </row>
    <row r="52" spans="1:26" ht="15" customHeight="1" x14ac:dyDescent="0.25">
      <c r="S52" s="119" t="s">
        <v>45</v>
      </c>
      <c r="T52" s="119"/>
      <c r="U52" s="116"/>
      <c r="V52" s="116">
        <v>16</v>
      </c>
      <c r="W52" s="116">
        <v>21</v>
      </c>
      <c r="X52" s="116">
        <v>38</v>
      </c>
      <c r="Y52" s="116">
        <v>28</v>
      </c>
      <c r="Z52" s="116">
        <v>17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12</v>
      </c>
      <c r="W53" s="116">
        <v>20</v>
      </c>
      <c r="X53" s="116">
        <v>29</v>
      </c>
      <c r="Y53" s="116">
        <v>36</v>
      </c>
      <c r="Z53" s="116">
        <v>30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13</v>
      </c>
      <c r="W54" s="116">
        <v>29</v>
      </c>
      <c r="X54" s="116">
        <v>23</v>
      </c>
      <c r="Y54" s="116">
        <v>25</v>
      </c>
      <c r="Z54" s="116">
        <v>22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10</v>
      </c>
      <c r="W55" s="116">
        <v>6</v>
      </c>
      <c r="X55" s="116">
        <v>7</v>
      </c>
      <c r="Y55" s="116">
        <v>10</v>
      </c>
      <c r="Z55" s="116">
        <v>17</v>
      </c>
    </row>
    <row r="56" spans="1:26" ht="15" customHeight="1" x14ac:dyDescent="0.25">
      <c r="S56" s="119" t="s">
        <v>49</v>
      </c>
      <c r="T56" s="119"/>
      <c r="U56" s="116"/>
      <c r="V56" s="116">
        <v>0</v>
      </c>
      <c r="W56" s="116">
        <v>3</v>
      </c>
      <c r="X56" s="116">
        <v>4</v>
      </c>
      <c r="Y56" s="116">
        <v>13</v>
      </c>
      <c r="Z56" s="116">
        <v>3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0</v>
      </c>
      <c r="X57" s="116">
        <v>0</v>
      </c>
      <c r="Y57" s="116">
        <v>0</v>
      </c>
      <c r="Z57" s="116">
        <v>0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0</v>
      </c>
      <c r="W58" s="116">
        <v>0</v>
      </c>
      <c r="X58" s="116">
        <v>0</v>
      </c>
      <c r="Y58" s="116">
        <v>0</v>
      </c>
      <c r="Z58" s="116">
        <v>0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0</v>
      </c>
      <c r="X59" s="116">
        <v>0</v>
      </c>
      <c r="Y59" s="116">
        <v>0</v>
      </c>
      <c r="Z59" s="116">
        <v>0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0</v>
      </c>
      <c r="X60" s="116">
        <v>0</v>
      </c>
      <c r="Y60" s="116">
        <v>0</v>
      </c>
      <c r="Z60" s="116">
        <v>0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150</v>
      </c>
      <c r="W61" s="116">
        <v>242</v>
      </c>
      <c r="X61" s="116">
        <v>307</v>
      </c>
      <c r="Y61" s="116">
        <v>300</v>
      </c>
      <c r="Z61" s="116">
        <v>244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0</v>
      </c>
      <c r="W63" s="116">
        <v>0</v>
      </c>
      <c r="X63" s="116">
        <v>0</v>
      </c>
      <c r="Y63" s="116">
        <v>0</v>
      </c>
      <c r="Z63" s="116">
        <v>0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0</v>
      </c>
      <c r="X64" s="116">
        <v>0</v>
      </c>
      <c r="Y64" s="116">
        <v>5</v>
      </c>
      <c r="Z64" s="116">
        <v>0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Napranum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4</v>
      </c>
      <c r="W65" s="116">
        <v>14</v>
      </c>
      <c r="X65" s="116">
        <v>9</v>
      </c>
      <c r="Y65" s="116">
        <v>6</v>
      </c>
      <c r="Z65" s="116">
        <v>11</v>
      </c>
    </row>
    <row r="66" spans="1:26" x14ac:dyDescent="0.25">
      <c r="S66" s="119" t="s">
        <v>40</v>
      </c>
      <c r="T66" s="119"/>
      <c r="U66" s="116"/>
      <c r="V66" s="116">
        <v>14</v>
      </c>
      <c r="W66" s="116">
        <v>27</v>
      </c>
      <c r="X66" s="116">
        <v>18</v>
      </c>
      <c r="Y66" s="116">
        <v>24</v>
      </c>
      <c r="Z66" s="116">
        <v>26</v>
      </c>
    </row>
    <row r="67" spans="1:26" x14ac:dyDescent="0.25">
      <c r="S67" s="119" t="s">
        <v>41</v>
      </c>
      <c r="T67" s="119"/>
      <c r="U67" s="116"/>
      <c r="V67" s="116">
        <v>10</v>
      </c>
      <c r="W67" s="116">
        <v>20</v>
      </c>
      <c r="X67" s="116">
        <v>46</v>
      </c>
      <c r="Y67" s="116">
        <v>26</v>
      </c>
      <c r="Z67" s="116">
        <v>25</v>
      </c>
    </row>
    <row r="68" spans="1:26" x14ac:dyDescent="0.25">
      <c r="S68" s="119" t="s">
        <v>42</v>
      </c>
      <c r="T68" s="119"/>
      <c r="U68" s="116"/>
      <c r="V68" s="116">
        <v>18</v>
      </c>
      <c r="W68" s="116">
        <v>22</v>
      </c>
      <c r="X68" s="116">
        <v>24</v>
      </c>
      <c r="Y68" s="116">
        <v>31</v>
      </c>
      <c r="Z68" s="116">
        <v>28</v>
      </c>
    </row>
    <row r="69" spans="1:26" x14ac:dyDescent="0.25">
      <c r="S69" s="119" t="s">
        <v>43</v>
      </c>
      <c r="T69" s="119"/>
      <c r="U69" s="116"/>
      <c r="V69" s="116">
        <v>17</v>
      </c>
      <c r="W69" s="116">
        <v>27</v>
      </c>
      <c r="X69" s="116">
        <v>26</v>
      </c>
      <c r="Y69" s="116">
        <v>26</v>
      </c>
      <c r="Z69" s="116">
        <v>19</v>
      </c>
    </row>
    <row r="70" spans="1:26" x14ac:dyDescent="0.25">
      <c r="S70" s="119" t="s">
        <v>44</v>
      </c>
      <c r="T70" s="119"/>
      <c r="U70" s="116"/>
      <c r="V70" s="116">
        <v>20</v>
      </c>
      <c r="W70" s="116">
        <v>23</v>
      </c>
      <c r="X70" s="116">
        <v>39</v>
      </c>
      <c r="Y70" s="116">
        <v>39</v>
      </c>
      <c r="Z70" s="116">
        <v>44</v>
      </c>
    </row>
    <row r="71" spans="1:26" x14ac:dyDescent="0.25">
      <c r="S71" s="119" t="s">
        <v>45</v>
      </c>
      <c r="T71" s="119"/>
      <c r="U71" s="116"/>
      <c r="V71" s="116">
        <v>16</v>
      </c>
      <c r="W71" s="116">
        <v>34</v>
      </c>
      <c r="X71" s="116">
        <v>22</v>
      </c>
      <c r="Y71" s="116">
        <v>24</v>
      </c>
      <c r="Z71" s="116">
        <v>29</v>
      </c>
    </row>
    <row r="72" spans="1:26" x14ac:dyDescent="0.25">
      <c r="S72" s="119" t="s">
        <v>46</v>
      </c>
      <c r="T72" s="119"/>
      <c r="U72" s="116"/>
      <c r="V72" s="116">
        <v>12</v>
      </c>
      <c r="W72" s="116">
        <v>18</v>
      </c>
      <c r="X72" s="116">
        <v>29</v>
      </c>
      <c r="Y72" s="116">
        <v>35</v>
      </c>
      <c r="Z72" s="116">
        <v>28</v>
      </c>
    </row>
    <row r="73" spans="1:26" x14ac:dyDescent="0.25">
      <c r="S73" s="119" t="s">
        <v>47</v>
      </c>
      <c r="T73" s="119"/>
      <c r="U73" s="116"/>
      <c r="V73" s="116">
        <v>15</v>
      </c>
      <c r="W73" s="116">
        <v>22</v>
      </c>
      <c r="X73" s="116">
        <v>17</v>
      </c>
      <c r="Y73" s="116">
        <v>25</v>
      </c>
      <c r="Z73" s="116">
        <v>17</v>
      </c>
    </row>
    <row r="74" spans="1:26" x14ac:dyDescent="0.25">
      <c r="S74" s="119" t="s">
        <v>48</v>
      </c>
      <c r="T74" s="119"/>
      <c r="U74" s="116"/>
      <c r="V74" s="116">
        <v>4</v>
      </c>
      <c r="W74" s="116">
        <v>7</v>
      </c>
      <c r="X74" s="116">
        <v>9</v>
      </c>
      <c r="Y74" s="116">
        <v>4</v>
      </c>
      <c r="Z74" s="116">
        <v>23</v>
      </c>
    </row>
    <row r="75" spans="1:26" x14ac:dyDescent="0.25">
      <c r="S75" s="119" t="s">
        <v>49</v>
      </c>
      <c r="T75" s="119"/>
      <c r="U75" s="116"/>
      <c r="V75" s="116">
        <v>0</v>
      </c>
      <c r="W75" s="116">
        <v>6</v>
      </c>
      <c r="X75" s="116">
        <v>6</v>
      </c>
      <c r="Y75" s="116">
        <v>3</v>
      </c>
      <c r="Z75" s="116">
        <v>7</v>
      </c>
    </row>
    <row r="76" spans="1:26" x14ac:dyDescent="0.25">
      <c r="S76" s="119" t="s">
        <v>50</v>
      </c>
      <c r="T76" s="119"/>
      <c r="U76" s="116"/>
      <c r="V76" s="116">
        <v>0</v>
      </c>
      <c r="W76" s="116">
        <v>3</v>
      </c>
      <c r="X76" s="116">
        <v>0</v>
      </c>
      <c r="Y76" s="116">
        <v>3</v>
      </c>
      <c r="Z76" s="116">
        <v>4</v>
      </c>
    </row>
    <row r="77" spans="1:26" x14ac:dyDescent="0.25">
      <c r="S77" s="119" t="s">
        <v>51</v>
      </c>
      <c r="T77" s="119"/>
      <c r="U77" s="116"/>
      <c r="V77" s="116">
        <v>0</v>
      </c>
      <c r="W77" s="116">
        <v>5</v>
      </c>
      <c r="X77" s="116">
        <v>1</v>
      </c>
      <c r="Y77" s="116">
        <v>6</v>
      </c>
      <c r="Z77" s="116">
        <v>3</v>
      </c>
    </row>
    <row r="78" spans="1:26" x14ac:dyDescent="0.25">
      <c r="S78" s="119" t="s">
        <v>52</v>
      </c>
      <c r="T78" s="119"/>
      <c r="U78" s="116"/>
      <c r="V78" s="116">
        <v>0</v>
      </c>
      <c r="W78" s="116">
        <v>0</v>
      </c>
      <c r="X78" s="116">
        <v>0</v>
      </c>
      <c r="Y78" s="116">
        <v>5</v>
      </c>
      <c r="Z78" s="116">
        <v>6</v>
      </c>
    </row>
    <row r="79" spans="1:26" x14ac:dyDescent="0.25">
      <c r="S79" s="119" t="s">
        <v>53</v>
      </c>
      <c r="T79" s="119"/>
      <c r="U79" s="116"/>
      <c r="V79" s="116">
        <v>0</v>
      </c>
      <c r="W79" s="116">
        <v>0</v>
      </c>
      <c r="X79" s="116">
        <v>0</v>
      </c>
      <c r="Y79" s="116">
        <v>0</v>
      </c>
      <c r="Z79" s="116">
        <v>0</v>
      </c>
    </row>
    <row r="80" spans="1:26" x14ac:dyDescent="0.25">
      <c r="S80" s="122" t="s">
        <v>54</v>
      </c>
      <c r="T80" s="122"/>
      <c r="U80" s="116"/>
      <c r="V80" s="116">
        <v>138</v>
      </c>
      <c r="W80" s="116">
        <v>231</v>
      </c>
      <c r="X80" s="116">
        <v>245</v>
      </c>
      <c r="Y80" s="116">
        <v>260</v>
      </c>
      <c r="Z80" s="116">
        <v>259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6" t="str">
        <f>S1</f>
        <v>Napranum</v>
      </c>
      <c r="D83" s="146"/>
      <c r="E83" s="146"/>
      <c r="F83" s="146"/>
      <c r="G83" s="146"/>
      <c r="H83" s="49"/>
      <c r="I83" s="49"/>
      <c r="J83" s="147" t="str">
        <f>'State data for spotlight'!A1</f>
        <v>Queensland</v>
      </c>
      <c r="K83" s="147"/>
      <c r="L83" s="147"/>
      <c r="M83" s="147"/>
      <c r="N83" s="147"/>
      <c r="O83" s="147"/>
      <c r="S83" s="119" t="s">
        <v>57</v>
      </c>
      <c r="T83" s="119"/>
      <c r="U83" s="116"/>
      <c r="V83" s="116">
        <v>0</v>
      </c>
      <c r="W83" s="116">
        <v>4</v>
      </c>
      <c r="X83" s="116">
        <v>2</v>
      </c>
      <c r="Y83" s="116">
        <v>7</v>
      </c>
      <c r="Z83" s="116">
        <v>5</v>
      </c>
      <c r="AD83" s="121"/>
    </row>
    <row r="84" spans="1:30" ht="15" customHeight="1" x14ac:dyDescent="0.25">
      <c r="A84" s="48"/>
      <c r="B84" s="48"/>
      <c r="C84" s="50"/>
      <c r="D84" s="141" t="s">
        <v>0</v>
      </c>
      <c r="E84" s="141"/>
      <c r="F84" s="141" t="s">
        <v>202</v>
      </c>
      <c r="G84" s="141"/>
      <c r="H84" s="50"/>
      <c r="I84" s="50"/>
      <c r="J84" s="50"/>
      <c r="K84" s="50"/>
      <c r="L84" s="141" t="s">
        <v>0</v>
      </c>
      <c r="M84" s="141"/>
      <c r="N84" s="141" t="s">
        <v>202</v>
      </c>
      <c r="O84" s="141"/>
      <c r="S84" s="119" t="s">
        <v>58</v>
      </c>
      <c r="T84" s="119"/>
      <c r="U84" s="116"/>
      <c r="V84" s="116">
        <v>10</v>
      </c>
      <c r="W84" s="116">
        <v>12</v>
      </c>
      <c r="X84" s="116">
        <v>8</v>
      </c>
      <c r="Y84" s="116">
        <v>16</v>
      </c>
      <c r="Z84" s="116">
        <v>10</v>
      </c>
    </row>
    <row r="85" spans="1:30" ht="15" customHeight="1" x14ac:dyDescent="0.25">
      <c r="A85" s="48"/>
      <c r="B85" s="48"/>
      <c r="C85" s="62" t="s">
        <v>1</v>
      </c>
      <c r="D85" s="141" t="s">
        <v>2</v>
      </c>
      <c r="E85" s="141"/>
      <c r="F85" s="141" t="str">
        <f>"since "&amp;$V$2</f>
        <v>since 2015-16</v>
      </c>
      <c r="G85" s="141"/>
      <c r="H85" s="50"/>
      <c r="I85" s="50"/>
      <c r="J85" s="50"/>
      <c r="K85" s="62" t="s">
        <v>1</v>
      </c>
      <c r="L85" s="141" t="s">
        <v>2</v>
      </c>
      <c r="M85" s="141"/>
      <c r="N85" s="141" t="str">
        <f>"since "&amp;$V$2</f>
        <v>since 2015-16</v>
      </c>
      <c r="O85" s="141"/>
      <c r="S85" s="119" t="s">
        <v>197</v>
      </c>
      <c r="T85" s="119"/>
      <c r="U85" s="116"/>
      <c r="V85" s="116">
        <v>24</v>
      </c>
      <c r="W85" s="116">
        <v>21</v>
      </c>
      <c r="X85" s="116">
        <v>27</v>
      </c>
      <c r="Y85" s="116">
        <v>28</v>
      </c>
      <c r="Z85" s="116">
        <v>33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505</v>
      </c>
      <c r="D86" s="100">
        <f t="shared" ref="D86:D91" si="4">AD4</f>
        <v>-8.5144927536231929E-2</v>
      </c>
      <c r="E86" s="101">
        <f t="shared" ref="E86:E91" si="5">AD4</f>
        <v>-8.5144927536231929E-2</v>
      </c>
      <c r="F86" s="100">
        <f t="shared" ref="F86:F91" si="6">AF4</f>
        <v>0.76573426573426584</v>
      </c>
      <c r="G86" s="101">
        <f t="shared" ref="G86:G91" si="7">AF4</f>
        <v>0.76573426573426584</v>
      </c>
      <c r="H86" s="61"/>
      <c r="I86" s="61"/>
      <c r="J86" s="142" t="str">
        <f>'State data for spotlight'!J4</f>
        <v>4,043,913</v>
      </c>
      <c r="K86" s="142"/>
      <c r="L86" s="100">
        <f>'State data for spotlight'!L4</f>
        <v>-5.435055282670076E-3</v>
      </c>
      <c r="M86" s="101">
        <f>'State data for spotlight'!L4</f>
        <v>-5.435055282670076E-3</v>
      </c>
      <c r="N86" s="100">
        <f>'State data for spotlight'!N4</f>
        <v>7.968076645100175E-2</v>
      </c>
      <c r="O86" s="101">
        <f>'State data for spotlight'!N4</f>
        <v>7.968076645100175E-2</v>
      </c>
      <c r="S86" s="119" t="s">
        <v>198</v>
      </c>
      <c r="T86" s="119"/>
      <c r="U86" s="116"/>
      <c r="V86" s="116">
        <v>7</v>
      </c>
      <c r="W86" s="116">
        <v>4</v>
      </c>
      <c r="X86" s="116">
        <v>17</v>
      </c>
      <c r="Y86" s="116">
        <v>14</v>
      </c>
      <c r="Z86" s="116">
        <v>13</v>
      </c>
    </row>
    <row r="87" spans="1:30" ht="15" customHeight="1" x14ac:dyDescent="0.25">
      <c r="A87" s="102" t="s">
        <v>4</v>
      </c>
      <c r="B87" s="51"/>
      <c r="C87" s="61" t="str">
        <f t="shared" si="3"/>
        <v>245</v>
      </c>
      <c r="D87" s="100">
        <f t="shared" si="4"/>
        <v>-0.17785234899328861</v>
      </c>
      <c r="E87" s="101">
        <f t="shared" si="5"/>
        <v>-0.17785234899328861</v>
      </c>
      <c r="F87" s="100">
        <f t="shared" si="6"/>
        <v>0.65540540540540548</v>
      </c>
      <c r="G87" s="101">
        <f t="shared" si="7"/>
        <v>0.65540540540540548</v>
      </c>
      <c r="H87" s="61"/>
      <c r="I87" s="61"/>
      <c r="J87" s="142" t="str">
        <f>'State data for spotlight'!J5</f>
        <v>2,078,086</v>
      </c>
      <c r="K87" s="142"/>
      <c r="L87" s="100">
        <f>'State data for spotlight'!L5</f>
        <v>-9.7722570444783718E-3</v>
      </c>
      <c r="M87" s="101">
        <f>'State data for spotlight'!L5</f>
        <v>-9.7722570444783718E-3</v>
      </c>
      <c r="N87" s="100">
        <f>'State data for spotlight'!N5</f>
        <v>6.0267974446456485E-2</v>
      </c>
      <c r="O87" s="101">
        <f>'State data for spotlight'!N5</f>
        <v>6.0267974446456485E-2</v>
      </c>
      <c r="S87" s="119" t="s">
        <v>199</v>
      </c>
      <c r="T87" s="119"/>
      <c r="U87" s="116"/>
      <c r="V87" s="116">
        <v>0</v>
      </c>
      <c r="W87" s="116">
        <v>5</v>
      </c>
      <c r="X87" s="116">
        <v>0</v>
      </c>
      <c r="Y87" s="116">
        <v>5</v>
      </c>
      <c r="Z87" s="116">
        <v>3</v>
      </c>
    </row>
    <row r="88" spans="1:30" ht="15" customHeight="1" x14ac:dyDescent="0.25">
      <c r="A88" s="102" t="s">
        <v>5</v>
      </c>
      <c r="B88" s="51"/>
      <c r="C88" s="61" t="str">
        <f t="shared" si="3"/>
        <v>259</v>
      </c>
      <c r="D88" s="100">
        <f t="shared" si="4"/>
        <v>1.5686274509803866E-2</v>
      </c>
      <c r="E88" s="101">
        <f t="shared" si="5"/>
        <v>1.5686274509803866E-2</v>
      </c>
      <c r="F88" s="100">
        <f t="shared" si="6"/>
        <v>0.86330935251798557</v>
      </c>
      <c r="G88" s="101">
        <f t="shared" si="7"/>
        <v>0.86330935251798557</v>
      </c>
      <c r="H88" s="61"/>
      <c r="I88" s="61"/>
      <c r="J88" s="142" t="str">
        <f>'State data for spotlight'!J6</f>
        <v>1,965,825</v>
      </c>
      <c r="K88" s="142"/>
      <c r="L88" s="100">
        <f>'State data for spotlight'!L6</f>
        <v>-8.0765919120229235E-4</v>
      </c>
      <c r="M88" s="101">
        <f>'State data for spotlight'!L6</f>
        <v>-8.0765919120229235E-4</v>
      </c>
      <c r="N88" s="100">
        <f>'State data for spotlight'!N6</f>
        <v>0.10099473592536312</v>
      </c>
      <c r="O88" s="101">
        <f>'State data for spotlight'!N6</f>
        <v>0.10099473592536312</v>
      </c>
      <c r="S88" s="119" t="s">
        <v>200</v>
      </c>
      <c r="T88" s="119"/>
      <c r="U88" s="116"/>
      <c r="V88" s="116">
        <v>0</v>
      </c>
      <c r="W88" s="116">
        <v>4</v>
      </c>
      <c r="X88" s="116">
        <v>0</v>
      </c>
      <c r="Y88" s="116">
        <v>0</v>
      </c>
      <c r="Z88" s="116">
        <v>0</v>
      </c>
    </row>
    <row r="89" spans="1:30" ht="15" customHeight="1" x14ac:dyDescent="0.25">
      <c r="A89" s="51" t="s">
        <v>6</v>
      </c>
      <c r="B89" s="51"/>
      <c r="C89" s="61" t="str">
        <f t="shared" si="3"/>
        <v>357</v>
      </c>
      <c r="D89" s="100">
        <f t="shared" si="4"/>
        <v>-5.0531914893616969E-2</v>
      </c>
      <c r="E89" s="101">
        <f t="shared" si="5"/>
        <v>-5.0531914893616969E-2</v>
      </c>
      <c r="F89" s="100">
        <f t="shared" si="6"/>
        <v>0.57964601769911495</v>
      </c>
      <c r="G89" s="101">
        <f t="shared" si="7"/>
        <v>0.57964601769911495</v>
      </c>
      <c r="H89" s="61"/>
      <c r="I89" s="61"/>
      <c r="J89" s="142" t="str">
        <f>'State data for spotlight'!J7</f>
        <v>2,876,116</v>
      </c>
      <c r="K89" s="142"/>
      <c r="L89" s="100">
        <f>'State data for spotlight'!L7</f>
        <v>1.3469152455414024E-2</v>
      </c>
      <c r="M89" s="101">
        <f>'State data for spotlight'!L7</f>
        <v>1.3469152455414024E-2</v>
      </c>
      <c r="N89" s="100">
        <f>'State data for spotlight'!N7</f>
        <v>8.3508134271230716E-2</v>
      </c>
      <c r="O89" s="101">
        <f>'State data for spotlight'!N7</f>
        <v>8.3508134271230716E-2</v>
      </c>
      <c r="S89" s="119" t="s">
        <v>201</v>
      </c>
      <c r="T89" s="119"/>
      <c r="U89" s="116"/>
      <c r="V89" s="116">
        <v>18</v>
      </c>
      <c r="W89" s="116">
        <v>37</v>
      </c>
      <c r="X89" s="116">
        <v>52</v>
      </c>
      <c r="Y89" s="116">
        <v>52</v>
      </c>
      <c r="Z89" s="116">
        <v>52</v>
      </c>
    </row>
    <row r="90" spans="1:30" ht="15" customHeight="1" x14ac:dyDescent="0.25">
      <c r="A90" s="51" t="s">
        <v>100</v>
      </c>
      <c r="B90" s="51"/>
      <c r="C90" s="61" t="str">
        <f t="shared" si="3"/>
        <v>$17,979</v>
      </c>
      <c r="D90" s="100">
        <f t="shared" si="4"/>
        <v>-0.24368880784269187</v>
      </c>
      <c r="E90" s="101">
        <f t="shared" si="5"/>
        <v>-0.24368880784269187</v>
      </c>
      <c r="F90" s="100">
        <f t="shared" si="6"/>
        <v>-0.49452135286344856</v>
      </c>
      <c r="G90" s="101">
        <f t="shared" si="7"/>
        <v>-0.49452135286344856</v>
      </c>
      <c r="H90" s="61"/>
      <c r="I90" s="61"/>
      <c r="J90" s="61"/>
      <c r="K90" s="61" t="str">
        <f>'State data for spotlight'!J8</f>
        <v>$45,226</v>
      </c>
      <c r="L90" s="100">
        <f>'State data for spotlight'!L8</f>
        <v>1.6409018426646327E-3</v>
      </c>
      <c r="M90" s="101">
        <f>'State data for spotlight'!L8</f>
        <v>1.6409018426646327E-3</v>
      </c>
      <c r="N90" s="100">
        <f>'State data for spotlight'!N8</f>
        <v>6.7653739613496189E-2</v>
      </c>
      <c r="O90" s="101">
        <f>'State data for spotlight'!N8</f>
        <v>6.7653739613496189E-2</v>
      </c>
      <c r="S90" s="119" t="s">
        <v>59</v>
      </c>
      <c r="T90" s="119"/>
      <c r="U90" s="116"/>
      <c r="V90" s="116">
        <v>11</v>
      </c>
      <c r="W90" s="116">
        <v>27</v>
      </c>
      <c r="X90" s="116">
        <v>43</v>
      </c>
      <c r="Y90" s="116">
        <v>35</v>
      </c>
      <c r="Z90" s="116">
        <v>29</v>
      </c>
    </row>
    <row r="91" spans="1:30" ht="15" customHeight="1" x14ac:dyDescent="0.25">
      <c r="A91" s="51" t="s">
        <v>7</v>
      </c>
      <c r="B91" s="51"/>
      <c r="C91" s="61" t="str">
        <f t="shared" si="3"/>
        <v>$14.1 mil</v>
      </c>
      <c r="D91" s="100">
        <f t="shared" si="4"/>
        <v>-6.4503930929993292E-4</v>
      </c>
      <c r="E91" s="101">
        <f t="shared" si="5"/>
        <v>-6.4503930929993292E-4</v>
      </c>
      <c r="F91" s="100">
        <f t="shared" si="6"/>
        <v>0.61242748973100292</v>
      </c>
      <c r="G91" s="101">
        <f t="shared" si="7"/>
        <v>0.61242748973100292</v>
      </c>
      <c r="H91" s="61"/>
      <c r="I91" s="61"/>
      <c r="J91" s="61"/>
      <c r="K91" s="61" t="str">
        <f>'State data for spotlight'!J9</f>
        <v>$174.8 bil</v>
      </c>
      <c r="L91" s="100">
        <f>'State data for spotlight'!L9</f>
        <v>4.1540468779463158E-2</v>
      </c>
      <c r="M91" s="101">
        <f>'State data for spotlight'!L9</f>
        <v>4.1540468779463158E-2</v>
      </c>
      <c r="N91" s="100">
        <f>'State data for spotlight'!N9</f>
        <v>0.18082674757676354</v>
      </c>
      <c r="O91" s="101">
        <f>'State data for spotlight'!N9</f>
        <v>0.18082674757676354</v>
      </c>
      <c r="S91" s="122" t="s">
        <v>54</v>
      </c>
      <c r="T91" s="122"/>
      <c r="U91" s="116"/>
      <c r="V91" s="116">
        <v>116</v>
      </c>
      <c r="W91" s="116">
        <v>170</v>
      </c>
      <c r="X91" s="116">
        <v>211</v>
      </c>
      <c r="Y91" s="116">
        <v>209</v>
      </c>
      <c r="Z91" s="116">
        <v>192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203</v>
      </c>
      <c r="S93" s="119" t="s">
        <v>57</v>
      </c>
      <c r="T93" s="119"/>
      <c r="U93" s="116"/>
      <c r="V93" s="116">
        <v>7</v>
      </c>
      <c r="W93" s="116">
        <v>8</v>
      </c>
      <c r="X93" s="116">
        <v>8</v>
      </c>
      <c r="Y93" s="116">
        <v>9</v>
      </c>
      <c r="Z93" s="116">
        <v>8</v>
      </c>
    </row>
    <row r="94" spans="1:30" ht="15" customHeight="1" x14ac:dyDescent="0.25">
      <c r="A94" s="60" t="s">
        <v>204</v>
      </c>
      <c r="S94" s="119" t="s">
        <v>58</v>
      </c>
      <c r="T94" s="119"/>
      <c r="U94" s="116"/>
      <c r="V94" s="116">
        <v>12</v>
      </c>
      <c r="W94" s="116">
        <v>10</v>
      </c>
      <c r="X94" s="116">
        <v>5</v>
      </c>
      <c r="Y94" s="116">
        <v>12</v>
      </c>
      <c r="Z94" s="116">
        <v>7</v>
      </c>
    </row>
    <row r="95" spans="1:30" ht="15" customHeight="1" x14ac:dyDescent="0.25">
      <c r="A95" s="138" t="s">
        <v>287</v>
      </c>
      <c r="S95" s="119" t="s">
        <v>197</v>
      </c>
      <c r="T95" s="119"/>
      <c r="U95" s="116"/>
      <c r="V95" s="116">
        <v>0</v>
      </c>
      <c r="W95" s="116">
        <v>0</v>
      </c>
      <c r="X95" s="116">
        <v>8</v>
      </c>
      <c r="Y95" s="116">
        <v>8</v>
      </c>
      <c r="Z95" s="116">
        <v>3</v>
      </c>
    </row>
    <row r="96" spans="1:30" ht="15" customHeight="1" x14ac:dyDescent="0.25">
      <c r="A96" s="19" t="s">
        <v>278</v>
      </c>
      <c r="S96" s="119" t="s">
        <v>198</v>
      </c>
      <c r="T96" s="119"/>
      <c r="U96" s="116"/>
      <c r="V96" s="116">
        <v>17</v>
      </c>
      <c r="W96" s="116">
        <v>26</v>
      </c>
      <c r="X96" s="116">
        <v>29</v>
      </c>
      <c r="Y96" s="116">
        <v>26</v>
      </c>
      <c r="Z96" s="116">
        <v>30</v>
      </c>
    </row>
    <row r="97" spans="1:32" ht="15" customHeight="1" x14ac:dyDescent="0.25">
      <c r="S97" s="119" t="s">
        <v>199</v>
      </c>
      <c r="T97" s="119"/>
      <c r="U97" s="116"/>
      <c r="V97" s="116">
        <v>8</v>
      </c>
      <c r="W97" s="116">
        <v>12</v>
      </c>
      <c r="X97" s="116">
        <v>12</v>
      </c>
      <c r="Y97" s="116">
        <v>15</v>
      </c>
      <c r="Z97" s="116">
        <v>16</v>
      </c>
    </row>
    <row r="98" spans="1:32" ht="15" customHeight="1" x14ac:dyDescent="0.25">
      <c r="S98" s="119" t="s">
        <v>200</v>
      </c>
      <c r="T98" s="119"/>
      <c r="U98" s="116"/>
      <c r="V98" s="116">
        <v>7</v>
      </c>
      <c r="W98" s="116">
        <v>6</v>
      </c>
      <c r="X98" s="116">
        <v>0</v>
      </c>
      <c r="Y98" s="116">
        <v>9</v>
      </c>
      <c r="Z98" s="116">
        <v>9</v>
      </c>
    </row>
    <row r="99" spans="1:32" ht="15" customHeight="1" x14ac:dyDescent="0.25">
      <c r="S99" s="119" t="s">
        <v>201</v>
      </c>
      <c r="T99" s="119"/>
      <c r="U99" s="116"/>
      <c r="V99" s="116">
        <v>4</v>
      </c>
      <c r="W99" s="116">
        <v>10</v>
      </c>
      <c r="X99" s="116">
        <v>14</v>
      </c>
      <c r="Y99" s="116">
        <v>14</v>
      </c>
      <c r="Z99" s="116">
        <v>19</v>
      </c>
    </row>
    <row r="100" spans="1:32" ht="15" customHeight="1" x14ac:dyDescent="0.25">
      <c r="S100" s="119" t="s">
        <v>59</v>
      </c>
      <c r="T100" s="119"/>
      <c r="U100" s="116"/>
      <c r="V100" s="116">
        <v>7</v>
      </c>
      <c r="W100" s="116">
        <v>20</v>
      </c>
      <c r="X100" s="116">
        <v>21</v>
      </c>
      <c r="Y100" s="116">
        <v>20</v>
      </c>
      <c r="Z100" s="116">
        <v>16</v>
      </c>
    </row>
    <row r="101" spans="1:32" x14ac:dyDescent="0.25">
      <c r="A101" s="20"/>
      <c r="S101" s="122" t="s">
        <v>54</v>
      </c>
      <c r="T101" s="122"/>
      <c r="U101" s="116"/>
      <c r="V101" s="116">
        <v>108</v>
      </c>
      <c r="W101" s="116">
        <v>153</v>
      </c>
      <c r="X101" s="116">
        <v>156</v>
      </c>
      <c r="Y101" s="116">
        <v>168</v>
      </c>
      <c r="Z101" s="116">
        <v>167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205</v>
      </c>
      <c r="Z103" s="110" t="s">
        <v>282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175</v>
      </c>
      <c r="W104" s="116">
        <v>347</v>
      </c>
      <c r="X104" s="116">
        <v>436</v>
      </c>
      <c r="Y104" s="116">
        <v>445</v>
      </c>
      <c r="Z104" s="116">
        <v>379</v>
      </c>
      <c r="AB104" s="113" t="str">
        <f>TEXT(Z104,"###,###")</f>
        <v>379</v>
      </c>
      <c r="AD104" s="134">
        <f>Z104/($Z$4)*100</f>
        <v>75.049504950495049</v>
      </c>
      <c r="AF104" s="113"/>
    </row>
    <row r="105" spans="1:32" x14ac:dyDescent="0.25">
      <c r="S105" s="119" t="s">
        <v>18</v>
      </c>
      <c r="T105" s="119"/>
      <c r="U105" s="116"/>
      <c r="V105" s="116">
        <v>98</v>
      </c>
      <c r="W105" s="116">
        <v>125</v>
      </c>
      <c r="X105" s="116">
        <v>118</v>
      </c>
      <c r="Y105" s="116">
        <v>113</v>
      </c>
      <c r="Z105" s="116">
        <v>126</v>
      </c>
      <c r="AB105" s="113" t="str">
        <f>TEXT(Z105,"###,###")</f>
        <v>126</v>
      </c>
      <c r="AD105" s="134">
        <f>Z105/($Z$4)*100</f>
        <v>24.950495049504951</v>
      </c>
      <c r="AF105" s="113"/>
    </row>
    <row r="106" spans="1:32" x14ac:dyDescent="0.25">
      <c r="S106" s="122" t="s">
        <v>54</v>
      </c>
      <c r="T106" s="122"/>
      <c r="U106" s="124"/>
      <c r="V106" s="124">
        <v>273</v>
      </c>
      <c r="W106" s="124">
        <v>472</v>
      </c>
      <c r="X106" s="124">
        <v>554</v>
      </c>
      <c r="Y106" s="124">
        <v>558</v>
      </c>
      <c r="Z106" s="124">
        <v>505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11</v>
      </c>
      <c r="W108" s="116">
        <v>8</v>
      </c>
      <c r="X108" s="116">
        <v>26</v>
      </c>
      <c r="Y108" s="116">
        <v>20</v>
      </c>
      <c r="Z108" s="116">
        <v>14</v>
      </c>
      <c r="AB108" s="113" t="str">
        <f>TEXT(Z108,"###,###")</f>
        <v>14</v>
      </c>
      <c r="AD108" s="134">
        <f>Z108/($Z$4)*100</f>
        <v>2.7722772277227725</v>
      </c>
      <c r="AF108" s="113"/>
    </row>
    <row r="109" spans="1:32" x14ac:dyDescent="0.25">
      <c r="S109" s="119" t="s">
        <v>21</v>
      </c>
      <c r="T109" s="119"/>
      <c r="U109" s="116"/>
      <c r="V109" s="116">
        <v>31</v>
      </c>
      <c r="W109" s="116">
        <v>32</v>
      </c>
      <c r="X109" s="116">
        <v>64</v>
      </c>
      <c r="Y109" s="116">
        <v>34</v>
      </c>
      <c r="Z109" s="116">
        <v>7</v>
      </c>
      <c r="AB109" s="113" t="str">
        <f>TEXT(Z109,"###,###")</f>
        <v>7</v>
      </c>
      <c r="AD109" s="134">
        <f>Z109/($Z$4)*100</f>
        <v>1.3861386138613863</v>
      </c>
      <c r="AF109" s="113"/>
    </row>
    <row r="110" spans="1:32" x14ac:dyDescent="0.25">
      <c r="S110" s="119" t="s">
        <v>22</v>
      </c>
      <c r="T110" s="119"/>
      <c r="U110" s="116"/>
      <c r="V110" s="116">
        <v>134</v>
      </c>
      <c r="W110" s="116">
        <v>291</v>
      </c>
      <c r="X110" s="116">
        <v>313</v>
      </c>
      <c r="Y110" s="116">
        <v>339</v>
      </c>
      <c r="Z110" s="116">
        <v>193</v>
      </c>
      <c r="AB110" s="113" t="str">
        <f>TEXT(Z110,"###,###")</f>
        <v>193</v>
      </c>
      <c r="AD110" s="134">
        <f>Z110/($Z$4)*100</f>
        <v>38.21782178217822</v>
      </c>
      <c r="AF110" s="113"/>
    </row>
    <row r="111" spans="1:32" x14ac:dyDescent="0.25">
      <c r="S111" s="119" t="s">
        <v>23</v>
      </c>
      <c r="T111" s="119"/>
      <c r="U111" s="116"/>
      <c r="V111" s="116">
        <v>94</v>
      </c>
      <c r="W111" s="116">
        <v>140</v>
      </c>
      <c r="X111" s="116">
        <v>152</v>
      </c>
      <c r="Y111" s="116">
        <v>161</v>
      </c>
      <c r="Z111" s="116">
        <v>289</v>
      </c>
      <c r="AB111" s="113" t="str">
        <f>TEXT(Z111,"###,###")</f>
        <v>289</v>
      </c>
      <c r="AD111" s="134">
        <f>Z111/($Z$4)*100</f>
        <v>57.227722772277225</v>
      </c>
      <c r="AF111" s="113"/>
    </row>
    <row r="112" spans="1:32" x14ac:dyDescent="0.25">
      <c r="S112" s="122" t="s">
        <v>54</v>
      </c>
      <c r="T112" s="122"/>
      <c r="U112" s="116"/>
      <c r="V112" s="116">
        <v>288</v>
      </c>
      <c r="W112" s="116">
        <v>473</v>
      </c>
      <c r="X112" s="116">
        <v>552</v>
      </c>
      <c r="Y112" s="116">
        <v>552</v>
      </c>
      <c r="Z112" s="116">
        <v>510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39.28</v>
      </c>
      <c r="W118" s="135">
        <v>39.03</v>
      </c>
      <c r="X118" s="135">
        <v>39.520000000000003</v>
      </c>
      <c r="Y118" s="135">
        <v>39.65</v>
      </c>
      <c r="Z118" s="135">
        <v>41.34</v>
      </c>
      <c r="AB118" s="113" t="str">
        <f>TEXT(Z118,"##.0")</f>
        <v>41.3</v>
      </c>
    </row>
    <row r="120" spans="19:32" x14ac:dyDescent="0.25">
      <c r="S120" s="105" t="s">
        <v>102</v>
      </c>
      <c r="T120" s="116"/>
      <c r="U120" s="116"/>
      <c r="V120" s="116">
        <v>221</v>
      </c>
      <c r="W120" s="116">
        <v>321</v>
      </c>
      <c r="X120" s="116">
        <v>365</v>
      </c>
      <c r="Y120" s="116">
        <v>376</v>
      </c>
      <c r="Z120" s="116">
        <v>356</v>
      </c>
      <c r="AB120" s="113" t="str">
        <f>TEXT(Z120,"###,###")</f>
        <v>356</v>
      </c>
    </row>
    <row r="121" spans="19:32" x14ac:dyDescent="0.25">
      <c r="S121" s="105" t="s">
        <v>103</v>
      </c>
      <c r="T121" s="116"/>
      <c r="U121" s="116"/>
      <c r="V121" s="116">
        <v>0</v>
      </c>
      <c r="W121" s="116">
        <v>0</v>
      </c>
      <c r="X121" s="116">
        <v>0</v>
      </c>
      <c r="Y121" s="116">
        <v>0</v>
      </c>
      <c r="Z121" s="116">
        <v>0</v>
      </c>
      <c r="AB121" s="113" t="str">
        <f>TEXT(Z121,"###,###")</f>
        <v/>
      </c>
    </row>
    <row r="122" spans="19:32" x14ac:dyDescent="0.25">
      <c r="S122" s="105" t="s">
        <v>104</v>
      </c>
      <c r="T122" s="116"/>
      <c r="U122" s="116"/>
      <c r="V122" s="116">
        <v>0</v>
      </c>
      <c r="W122" s="116">
        <v>0</v>
      </c>
      <c r="X122" s="116">
        <v>0</v>
      </c>
      <c r="Y122" s="116">
        <v>0</v>
      </c>
      <c r="Z122" s="116">
        <v>0</v>
      </c>
      <c r="AB122" s="113" t="str">
        <f>TEXT(Z122,"###,###")</f>
        <v/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221</v>
      </c>
      <c r="W124" s="116">
        <v>321</v>
      </c>
      <c r="X124" s="116">
        <v>365</v>
      </c>
      <c r="Y124" s="116">
        <v>376</v>
      </c>
      <c r="Z124" s="116">
        <v>356</v>
      </c>
      <c r="AB124" s="113" t="str">
        <f>TEXT(Z124,"###,###")</f>
        <v>356</v>
      </c>
      <c r="AD124" s="131">
        <f>Z124/$Z$7*100</f>
        <v>99.719887955182074</v>
      </c>
    </row>
    <row r="125" spans="19:32" x14ac:dyDescent="0.25">
      <c r="S125" s="105" t="s">
        <v>106</v>
      </c>
      <c r="T125" s="116"/>
      <c r="U125" s="116"/>
      <c r="V125" s="116">
        <v>0</v>
      </c>
      <c r="W125" s="116">
        <v>0</v>
      </c>
      <c r="X125" s="116">
        <v>0</v>
      </c>
      <c r="Y125" s="116">
        <v>0</v>
      </c>
      <c r="Z125" s="116">
        <v>0</v>
      </c>
      <c r="AB125" s="113" t="str">
        <f>TEXT(Z125,"###,###")</f>
        <v/>
      </c>
      <c r="AD125" s="131">
        <f>Z125/$Z$7*100</f>
        <v>0</v>
      </c>
    </row>
    <row r="127" spans="19:32" x14ac:dyDescent="0.25">
      <c r="S127" s="105" t="s">
        <v>107</v>
      </c>
      <c r="T127" s="116"/>
      <c r="U127" s="116"/>
      <c r="V127" s="116">
        <v>116</v>
      </c>
      <c r="W127" s="116">
        <v>170</v>
      </c>
      <c r="X127" s="116">
        <v>211</v>
      </c>
      <c r="Y127" s="116">
        <v>212</v>
      </c>
      <c r="Z127" s="116">
        <v>190</v>
      </c>
      <c r="AB127" s="113" t="str">
        <f>TEXT(Z127,"###,###")</f>
        <v>190</v>
      </c>
      <c r="AD127" s="131">
        <f>Z127/$Z$7*100</f>
        <v>53.221288515406165</v>
      </c>
    </row>
    <row r="128" spans="19:32" x14ac:dyDescent="0.25">
      <c r="S128" s="105" t="s">
        <v>108</v>
      </c>
      <c r="T128" s="116"/>
      <c r="U128" s="116"/>
      <c r="V128" s="116">
        <v>107</v>
      </c>
      <c r="W128" s="116">
        <v>153</v>
      </c>
      <c r="X128" s="116">
        <v>159</v>
      </c>
      <c r="Y128" s="116">
        <v>164</v>
      </c>
      <c r="Z128" s="116">
        <v>164</v>
      </c>
      <c r="AB128" s="113" t="str">
        <f>TEXT(Z128,"###,###")</f>
        <v>164</v>
      </c>
      <c r="AD128" s="131">
        <f>Z128/$Z$7*100</f>
        <v>45.938375350140056</v>
      </c>
    </row>
    <row r="130" spans="19:20" x14ac:dyDescent="0.25">
      <c r="S130" s="105" t="s">
        <v>283</v>
      </c>
      <c r="T130" s="131">
        <v>99.719887955182074</v>
      </c>
    </row>
    <row r="131" spans="19:20" x14ac:dyDescent="0.25">
      <c r="S131" s="105" t="s">
        <v>284</v>
      </c>
      <c r="T131" s="131">
        <v>0</v>
      </c>
    </row>
    <row r="132" spans="19:20" x14ac:dyDescent="0.25">
      <c r="S132" s="105" t="s">
        <v>285</v>
      </c>
      <c r="T132" s="131">
        <v>0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42712B12-503A-466C-B97C-51B03EAC649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3EB8E3CD-266A-4868-9458-627A4F3191B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7046A2BB-A216-4EB1-B0A8-DDA366AA6CB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F631FE19-D9C1-474A-91AF-4EE630C0D11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CF4D1-09A9-4865-802D-D74B33299C8F}">
  <sheetPr codeName="Sheet116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165</v>
      </c>
      <c r="T1" s="103"/>
      <c r="U1" s="103"/>
      <c r="V1" s="103"/>
      <c r="W1" s="103"/>
      <c r="X1" s="103"/>
      <c r="Y1" s="104" t="s">
        <v>252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205</v>
      </c>
      <c r="Z2" s="107" t="s">
        <v>282</v>
      </c>
      <c r="AB2" s="143" t="str">
        <f>$Z$2</f>
        <v>2019-20</v>
      </c>
      <c r="AC2" s="143"/>
      <c r="AD2" s="143"/>
      <c r="AE2" s="143"/>
      <c r="AF2" s="143"/>
    </row>
    <row r="3" spans="1:32" ht="15" customHeight="1" x14ac:dyDescent="0.25">
      <c r="A3" s="64" t="s">
        <v>281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165</v>
      </c>
      <c r="Y3" s="109" t="s">
        <v>252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9.52 Noosa, Queensland,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38991</v>
      </c>
      <c r="W4" s="112">
        <v>40296</v>
      </c>
      <c r="X4" s="112">
        <v>41682</v>
      </c>
      <c r="Y4" s="112">
        <v>41855</v>
      </c>
      <c r="Z4" s="112">
        <v>42788</v>
      </c>
      <c r="AB4" s="113" t="str">
        <f>TEXT(Z4,"###,###")</f>
        <v>42,788</v>
      </c>
      <c r="AD4" s="114">
        <f>Z4/Y4-1</f>
        <v>2.229124357902279E-2</v>
      </c>
      <c r="AF4" s="114">
        <f>Z4/V4-1</f>
        <v>9.7381447000589816E-2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19622</v>
      </c>
      <c r="W5" s="112">
        <v>20209</v>
      </c>
      <c r="X5" s="112">
        <v>20937</v>
      </c>
      <c r="Y5" s="112">
        <v>20671</v>
      </c>
      <c r="Z5" s="112">
        <v>21091</v>
      </c>
      <c r="AB5" s="113" t="str">
        <f>TEXT(Z5,"###,###")</f>
        <v>21,091</v>
      </c>
      <c r="AD5" s="114">
        <f t="shared" ref="AD5:AD9" si="0">Z5/Y5-1</f>
        <v>2.0318320352184172E-2</v>
      </c>
      <c r="AF5" s="114">
        <f t="shared" ref="AF5:AF9" si="1">Z5/V5-1</f>
        <v>7.4864947507899293E-2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19369</v>
      </c>
      <c r="W6" s="112">
        <v>20087</v>
      </c>
      <c r="X6" s="112">
        <v>20745</v>
      </c>
      <c r="Y6" s="112">
        <v>21185</v>
      </c>
      <c r="Z6" s="112">
        <v>21695</v>
      </c>
      <c r="AB6" s="113" t="str">
        <f>TEXT(Z6,"###,###")</f>
        <v>21,695</v>
      </c>
      <c r="AD6" s="114">
        <f t="shared" si="0"/>
        <v>2.4073637007316462E-2</v>
      </c>
      <c r="AF6" s="114">
        <f t="shared" si="1"/>
        <v>0.12008880169342762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27963</v>
      </c>
      <c r="W7" s="112">
        <v>28676</v>
      </c>
      <c r="X7" s="112">
        <v>29729</v>
      </c>
      <c r="Y7" s="112">
        <v>29555</v>
      </c>
      <c r="Z7" s="112">
        <v>30611</v>
      </c>
      <c r="AB7" s="113" t="str">
        <f>TEXT(Z7,"###,###")</f>
        <v>30,611</v>
      </c>
      <c r="AD7" s="114">
        <f t="shared" si="0"/>
        <v>3.5729994924716735E-2</v>
      </c>
      <c r="AF7" s="114">
        <f t="shared" si="1"/>
        <v>9.4696563315810112E-2</v>
      </c>
    </row>
    <row r="8" spans="1:32" ht="17.25" customHeight="1" x14ac:dyDescent="0.25">
      <c r="A8" s="68" t="s">
        <v>13</v>
      </c>
      <c r="B8" s="69"/>
      <c r="C8" s="31"/>
      <c r="D8" s="70" t="str">
        <f>AB4</f>
        <v>42,788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30,611</v>
      </c>
      <c r="P8" s="71"/>
      <c r="S8" s="111" t="s">
        <v>86</v>
      </c>
      <c r="T8" s="112"/>
      <c r="U8" s="112"/>
      <c r="V8" s="112">
        <v>34515</v>
      </c>
      <c r="W8" s="112">
        <v>35110</v>
      </c>
      <c r="X8" s="112">
        <v>35774.639999999999</v>
      </c>
      <c r="Y8" s="112">
        <v>37000</v>
      </c>
      <c r="Z8" s="112">
        <v>36428.699999999997</v>
      </c>
      <c r="AB8" s="113" t="str">
        <f>TEXT(Z8,"$###,###")</f>
        <v>$36,429</v>
      </c>
      <c r="AD8" s="114">
        <f t="shared" si="0"/>
        <v>-1.544054054054067E-2</v>
      </c>
      <c r="AF8" s="114">
        <f t="shared" si="1"/>
        <v>5.5445458496305777E-2</v>
      </c>
    </row>
    <row r="9" spans="1:32" x14ac:dyDescent="0.25">
      <c r="A9" s="32" t="s">
        <v>15</v>
      </c>
      <c r="B9" s="75"/>
      <c r="C9" s="76"/>
      <c r="D9" s="77">
        <f>AD104</f>
        <v>77.285687575955876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50.089836986704128</v>
      </c>
      <c r="P9" s="78" t="s">
        <v>87</v>
      </c>
      <c r="S9" s="111" t="s">
        <v>7</v>
      </c>
      <c r="T9" s="112"/>
      <c r="U9" s="112"/>
      <c r="V9" s="112">
        <v>1312989223</v>
      </c>
      <c r="W9" s="112">
        <v>1371713416</v>
      </c>
      <c r="X9" s="112">
        <v>1464698335</v>
      </c>
      <c r="Y9" s="112">
        <v>1506972073</v>
      </c>
      <c r="Z9" s="112">
        <v>1597405943</v>
      </c>
      <c r="AB9" s="113" t="str">
        <f>TEXT(Z9/1000000,"$#,###.0")&amp;" mil"</f>
        <v>$1,597.4 mil</v>
      </c>
      <c r="AD9" s="114">
        <f t="shared" si="0"/>
        <v>6.0010315798334046E-2</v>
      </c>
      <c r="AF9" s="114">
        <f t="shared" si="1"/>
        <v>0.2166177109589269</v>
      </c>
    </row>
    <row r="10" spans="1:32" x14ac:dyDescent="0.25">
      <c r="A10" s="32" t="s">
        <v>18</v>
      </c>
      <c r="B10" s="75"/>
      <c r="C10" s="76"/>
      <c r="D10" s="77">
        <f>AD105</f>
        <v>12.604001121809851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49.906896213779362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77.841298879487766</v>
      </c>
      <c r="P11" s="78" t="s">
        <v>87</v>
      </c>
      <c r="S11" s="111" t="s">
        <v>30</v>
      </c>
      <c r="T11" s="116"/>
      <c r="U11" s="116"/>
      <c r="V11" s="116">
        <v>32972</v>
      </c>
      <c r="W11" s="116">
        <v>33991</v>
      </c>
      <c r="X11" s="116">
        <v>35186</v>
      </c>
      <c r="Y11" s="116">
        <v>35344</v>
      </c>
      <c r="Z11" s="116">
        <v>36002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12.943059684427165</v>
      </c>
      <c r="P12" s="78" t="s">
        <v>87</v>
      </c>
      <c r="S12" s="111" t="s">
        <v>31</v>
      </c>
      <c r="T12" s="116"/>
      <c r="U12" s="116"/>
      <c r="V12" s="116">
        <v>6016</v>
      </c>
      <c r="W12" s="116">
        <v>6305</v>
      </c>
      <c r="X12" s="116">
        <v>6496</v>
      </c>
      <c r="Y12" s="116">
        <v>6513</v>
      </c>
      <c r="Z12" s="116">
        <v>6784</v>
      </c>
    </row>
    <row r="13" spans="1:32" ht="15" customHeight="1" x14ac:dyDescent="0.25">
      <c r="A13" s="32" t="s">
        <v>20</v>
      </c>
      <c r="B13" s="76"/>
      <c r="C13" s="76"/>
      <c r="D13" s="77">
        <f>AD108</f>
        <v>22.109002524072167</v>
      </c>
      <c r="E13" s="78" t="s">
        <v>87</v>
      </c>
      <c r="F13" s="26"/>
      <c r="G13" s="144" t="s">
        <v>286</v>
      </c>
      <c r="H13" s="145"/>
      <c r="I13" s="145"/>
      <c r="J13" s="145"/>
      <c r="K13" s="145"/>
      <c r="L13" s="145"/>
      <c r="M13" s="85"/>
      <c r="N13" s="76"/>
      <c r="O13" s="77">
        <f>T132</f>
        <v>9.2254418346346085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17.698887538562214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44.2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20.767504907918109</v>
      </c>
      <c r="E15" s="78" t="s">
        <v>87</v>
      </c>
      <c r="F15" s="26"/>
      <c r="G15" s="35" t="s">
        <v>279</v>
      </c>
      <c r="H15" s="76"/>
      <c r="I15" s="76"/>
      <c r="J15" s="76"/>
      <c r="K15" s="86"/>
      <c r="L15" s="76"/>
      <c r="M15" s="76"/>
      <c r="N15" s="76"/>
      <c r="O15" s="77">
        <f>AB38</f>
        <v>15.429598170532504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767</v>
      </c>
      <c r="Z15" s="116">
        <v>883</v>
      </c>
      <c r="AB15" s="121">
        <f t="shared" ref="AB15:AB34" si="2">IF(Z15="np",0,Z15/$Z$34)</f>
        <v>2.0638074091387168E-2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28.825839020286061</v>
      </c>
      <c r="E16" s="89" t="s">
        <v>87</v>
      </c>
      <c r="F16" s="26"/>
      <c r="G16" s="90" t="s">
        <v>280</v>
      </c>
      <c r="H16" s="37"/>
      <c r="I16" s="37"/>
      <c r="J16" s="37"/>
      <c r="K16" s="38"/>
      <c r="L16" s="37"/>
      <c r="M16" s="37"/>
      <c r="N16" s="37"/>
      <c r="O16" s="88">
        <f>AB37</f>
        <v>84.570401829467485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467</v>
      </c>
      <c r="Z16" s="116">
        <v>468</v>
      </c>
      <c r="AB16" s="121">
        <f t="shared" si="2"/>
        <v>1.0938412995208601E-2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1708</v>
      </c>
      <c r="Z17" s="116">
        <v>1721</v>
      </c>
      <c r="AB17" s="121">
        <f t="shared" si="2"/>
        <v>4.022437770246582E-2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220</v>
      </c>
      <c r="Z18" s="116">
        <v>233</v>
      </c>
      <c r="AB18" s="121">
        <f t="shared" si="2"/>
        <v>5.4458338202641116E-3</v>
      </c>
    </row>
    <row r="19" spans="1:28" x14ac:dyDescent="0.25">
      <c r="A19" s="67" t="str">
        <f>$S$1&amp;" ("&amp;$V$2&amp;" to "&amp;$Z$2&amp;")"</f>
        <v>Noosa (2015-16 to 2019-20)</v>
      </c>
      <c r="B19" s="67"/>
      <c r="C19" s="67"/>
      <c r="D19" s="67"/>
      <c r="E19" s="67"/>
      <c r="F19" s="67"/>
      <c r="G19" s="67" t="str">
        <f>$S$1&amp;" ("&amp;$V$2&amp;" to "&amp;$Z$2&amp;")"</f>
        <v>Noosa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3995</v>
      </c>
      <c r="Z19" s="116">
        <v>3795</v>
      </c>
      <c r="AB19" s="121">
        <f t="shared" si="2"/>
        <v>8.8699310506018467E-2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1033</v>
      </c>
      <c r="Z20" s="116">
        <v>1123</v>
      </c>
      <c r="AB20" s="121">
        <f t="shared" si="2"/>
        <v>2.6247516653032606E-2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4022</v>
      </c>
      <c r="Z21" s="116">
        <v>4182</v>
      </c>
      <c r="AB21" s="121">
        <f t="shared" si="2"/>
        <v>9.7744536636671736E-2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5422</v>
      </c>
      <c r="Z22" s="116">
        <v>5344</v>
      </c>
      <c r="AB22" s="121">
        <f t="shared" si="2"/>
        <v>0.12490358770597172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972</v>
      </c>
      <c r="Z23" s="116">
        <v>1032</v>
      </c>
      <c r="AB23" s="121">
        <f t="shared" si="2"/>
        <v>2.4120603015075376E-2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310</v>
      </c>
      <c r="Z24" s="116">
        <v>315</v>
      </c>
      <c r="AB24" s="121">
        <f t="shared" si="2"/>
        <v>7.3623933621596357E-3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1387</v>
      </c>
      <c r="Z25" s="116">
        <v>1516</v>
      </c>
      <c r="AB25" s="121">
        <f t="shared" si="2"/>
        <v>3.5432978847727011E-2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1669</v>
      </c>
      <c r="Z26" s="116">
        <v>1663</v>
      </c>
      <c r="AB26" s="121">
        <f t="shared" si="2"/>
        <v>3.8868762416734835E-2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2954</v>
      </c>
      <c r="Z27" s="116">
        <v>3111</v>
      </c>
      <c r="AB27" s="121">
        <f t="shared" si="2"/>
        <v>7.2712399205328973E-2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2856</v>
      </c>
      <c r="Z28" s="116">
        <v>3249</v>
      </c>
      <c r="AB28" s="121">
        <f t="shared" si="2"/>
        <v>7.5937828678275102E-2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1444</v>
      </c>
      <c r="Z29" s="116">
        <v>1314</v>
      </c>
      <c r="AB29" s="121">
        <f t="shared" si="2"/>
        <v>3.0711698025008765E-2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3027</v>
      </c>
      <c r="Z30" s="116">
        <v>3054</v>
      </c>
      <c r="AB30" s="121">
        <f t="shared" si="2"/>
        <v>7.138015659693818E-2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4649</v>
      </c>
      <c r="Z31" s="116">
        <v>4905</v>
      </c>
      <c r="AB31" s="121">
        <f t="shared" si="2"/>
        <v>0.1146429823536286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768</v>
      </c>
      <c r="Z32" s="116">
        <v>880</v>
      </c>
      <c r="AB32" s="121">
        <f t="shared" si="2"/>
        <v>2.05679560593666E-2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1746</v>
      </c>
      <c r="Z33" s="116">
        <v>1779</v>
      </c>
      <c r="AB33" s="121">
        <f t="shared" si="2"/>
        <v>4.1579992988196798E-2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41857</v>
      </c>
      <c r="Z34" s="124">
        <v>42785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25887</v>
      </c>
      <c r="AB37" s="136">
        <f>Z37/Z40*100</f>
        <v>84.570401829467485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4723</v>
      </c>
      <c r="AB38" s="136">
        <f>Z38/Z40*100</f>
        <v>15.429598170532504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30610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36</v>
      </c>
      <c r="W44" s="116">
        <v>29</v>
      </c>
      <c r="X44" s="116">
        <v>27</v>
      </c>
      <c r="Y44" s="116">
        <v>37</v>
      </c>
      <c r="Z44" s="116">
        <v>44</v>
      </c>
    </row>
    <row r="45" spans="19:32" x14ac:dyDescent="0.25">
      <c r="S45" s="119" t="s">
        <v>38</v>
      </c>
      <c r="T45" s="119"/>
      <c r="U45" s="116"/>
      <c r="V45" s="116">
        <v>489</v>
      </c>
      <c r="W45" s="116">
        <v>615</v>
      </c>
      <c r="X45" s="116">
        <v>630</v>
      </c>
      <c r="Y45" s="116">
        <v>650</v>
      </c>
      <c r="Z45" s="116">
        <v>624</v>
      </c>
    </row>
    <row r="46" spans="19:32" x14ac:dyDescent="0.25">
      <c r="S46" s="119" t="s">
        <v>39</v>
      </c>
      <c r="T46" s="119"/>
      <c r="U46" s="116"/>
      <c r="V46" s="116">
        <v>1194</v>
      </c>
      <c r="W46" s="116">
        <v>1233</v>
      </c>
      <c r="X46" s="116">
        <v>1312</v>
      </c>
      <c r="Y46" s="116">
        <v>1250</v>
      </c>
      <c r="Z46" s="116">
        <v>1233</v>
      </c>
    </row>
    <row r="47" spans="19:32" x14ac:dyDescent="0.25">
      <c r="S47" s="119" t="s">
        <v>40</v>
      </c>
      <c r="T47" s="119"/>
      <c r="U47" s="116"/>
      <c r="V47" s="116">
        <v>1497</v>
      </c>
      <c r="W47" s="116">
        <v>1526</v>
      </c>
      <c r="X47" s="116">
        <v>1687</v>
      </c>
      <c r="Y47" s="116">
        <v>1616</v>
      </c>
      <c r="Z47" s="116">
        <v>1587</v>
      </c>
    </row>
    <row r="48" spans="19:32" x14ac:dyDescent="0.25">
      <c r="S48" s="119" t="s">
        <v>41</v>
      </c>
      <c r="T48" s="119"/>
      <c r="U48" s="116"/>
      <c r="V48" s="116">
        <v>1813</v>
      </c>
      <c r="W48" s="116">
        <v>1806</v>
      </c>
      <c r="X48" s="116">
        <v>1941</v>
      </c>
      <c r="Y48" s="116">
        <v>1915</v>
      </c>
      <c r="Z48" s="116">
        <v>1977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1708</v>
      </c>
      <c r="W49" s="116">
        <v>1724</v>
      </c>
      <c r="X49" s="116">
        <v>1735</v>
      </c>
      <c r="Y49" s="116">
        <v>1829</v>
      </c>
      <c r="Z49" s="116">
        <v>1829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Noosa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1694</v>
      </c>
      <c r="W50" s="116">
        <v>1823</v>
      </c>
      <c r="X50" s="116">
        <v>1801</v>
      </c>
      <c r="Y50" s="116">
        <v>1735</v>
      </c>
      <c r="Z50" s="116">
        <v>1762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2155</v>
      </c>
      <c r="W51" s="116">
        <v>2083</v>
      </c>
      <c r="X51" s="116">
        <v>2020</v>
      </c>
      <c r="Y51" s="116">
        <v>1956</v>
      </c>
      <c r="Z51" s="116">
        <v>1919</v>
      </c>
    </row>
    <row r="52" spans="1:26" ht="15" customHeight="1" x14ac:dyDescent="0.25">
      <c r="S52" s="119" t="s">
        <v>45</v>
      </c>
      <c r="T52" s="119"/>
      <c r="U52" s="116"/>
      <c r="V52" s="116">
        <v>2046</v>
      </c>
      <c r="W52" s="116">
        <v>2126</v>
      </c>
      <c r="X52" s="116">
        <v>2241</v>
      </c>
      <c r="Y52" s="116">
        <v>2299</v>
      </c>
      <c r="Z52" s="116">
        <v>2385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2068</v>
      </c>
      <c r="W53" s="116">
        <v>2150</v>
      </c>
      <c r="X53" s="116">
        <v>2091</v>
      </c>
      <c r="Y53" s="116">
        <v>2004</v>
      </c>
      <c r="Z53" s="116">
        <v>2063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1864</v>
      </c>
      <c r="W54" s="116">
        <v>1876</v>
      </c>
      <c r="X54" s="116">
        <v>2028</v>
      </c>
      <c r="Y54" s="116">
        <v>1990</v>
      </c>
      <c r="Z54" s="116">
        <v>2039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1552</v>
      </c>
      <c r="W55" s="116">
        <v>1549</v>
      </c>
      <c r="X55" s="116">
        <v>1609</v>
      </c>
      <c r="Y55" s="116">
        <v>1609</v>
      </c>
      <c r="Z55" s="116">
        <v>1734</v>
      </c>
    </row>
    <row r="56" spans="1:26" ht="15" customHeight="1" x14ac:dyDescent="0.25">
      <c r="S56" s="119" t="s">
        <v>49</v>
      </c>
      <c r="T56" s="119"/>
      <c r="U56" s="116"/>
      <c r="V56" s="116">
        <v>890</v>
      </c>
      <c r="W56" s="116">
        <v>976</v>
      </c>
      <c r="X56" s="116">
        <v>997</v>
      </c>
      <c r="Y56" s="116">
        <v>981</v>
      </c>
      <c r="Z56" s="116">
        <v>1034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375</v>
      </c>
      <c r="W57" s="116">
        <v>427</v>
      </c>
      <c r="X57" s="116">
        <v>465</v>
      </c>
      <c r="Y57" s="116">
        <v>493</v>
      </c>
      <c r="Z57" s="116">
        <v>533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140</v>
      </c>
      <c r="W58" s="116">
        <v>161</v>
      </c>
      <c r="X58" s="116">
        <v>185</v>
      </c>
      <c r="Y58" s="116">
        <v>194</v>
      </c>
      <c r="Z58" s="116">
        <v>198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62</v>
      </c>
      <c r="W59" s="116">
        <v>69</v>
      </c>
      <c r="X59" s="116">
        <v>91</v>
      </c>
      <c r="Y59" s="116">
        <v>81</v>
      </c>
      <c r="Z59" s="116">
        <v>87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42</v>
      </c>
      <c r="W60" s="116">
        <v>34</v>
      </c>
      <c r="X60" s="116">
        <v>45</v>
      </c>
      <c r="Y60" s="116">
        <v>42</v>
      </c>
      <c r="Z60" s="116">
        <v>53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19622</v>
      </c>
      <c r="W61" s="116">
        <v>20209</v>
      </c>
      <c r="X61" s="116">
        <v>20937</v>
      </c>
      <c r="Y61" s="116">
        <v>20673</v>
      </c>
      <c r="Z61" s="116">
        <v>21091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44</v>
      </c>
      <c r="W63" s="116">
        <v>36</v>
      </c>
      <c r="X63" s="116">
        <v>41</v>
      </c>
      <c r="Y63" s="116">
        <v>50</v>
      </c>
      <c r="Z63" s="116">
        <v>62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569</v>
      </c>
      <c r="W64" s="116">
        <v>667</v>
      </c>
      <c r="X64" s="116">
        <v>712</v>
      </c>
      <c r="Y64" s="116">
        <v>671</v>
      </c>
      <c r="Z64" s="116">
        <v>669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Noosa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1248</v>
      </c>
      <c r="W65" s="116">
        <v>1249</v>
      </c>
      <c r="X65" s="116">
        <v>1287</v>
      </c>
      <c r="Y65" s="116">
        <v>1336</v>
      </c>
      <c r="Z65" s="116">
        <v>1330</v>
      </c>
    </row>
    <row r="66" spans="1:26" x14ac:dyDescent="0.25">
      <c r="S66" s="119" t="s">
        <v>40</v>
      </c>
      <c r="T66" s="119"/>
      <c r="U66" s="116"/>
      <c r="V66" s="116">
        <v>1579</v>
      </c>
      <c r="W66" s="116">
        <v>1487</v>
      </c>
      <c r="X66" s="116">
        <v>1624</v>
      </c>
      <c r="Y66" s="116">
        <v>1590</v>
      </c>
      <c r="Z66" s="116">
        <v>1618</v>
      </c>
    </row>
    <row r="67" spans="1:26" x14ac:dyDescent="0.25">
      <c r="S67" s="119" t="s">
        <v>41</v>
      </c>
      <c r="T67" s="119"/>
      <c r="U67" s="116"/>
      <c r="V67" s="116">
        <v>1649</v>
      </c>
      <c r="W67" s="116">
        <v>1755</v>
      </c>
      <c r="X67" s="116">
        <v>1766</v>
      </c>
      <c r="Y67" s="116">
        <v>1956</v>
      </c>
      <c r="Z67" s="116">
        <v>1926</v>
      </c>
    </row>
    <row r="68" spans="1:26" x14ac:dyDescent="0.25">
      <c r="S68" s="119" t="s">
        <v>42</v>
      </c>
      <c r="T68" s="119"/>
      <c r="U68" s="116"/>
      <c r="V68" s="116">
        <v>1521</v>
      </c>
      <c r="W68" s="116">
        <v>1634</v>
      </c>
      <c r="X68" s="116">
        <v>1690</v>
      </c>
      <c r="Y68" s="116">
        <v>1757</v>
      </c>
      <c r="Z68" s="116">
        <v>1775</v>
      </c>
    </row>
    <row r="69" spans="1:26" x14ac:dyDescent="0.25">
      <c r="S69" s="119" t="s">
        <v>43</v>
      </c>
      <c r="T69" s="119"/>
      <c r="U69" s="116"/>
      <c r="V69" s="116">
        <v>1584</v>
      </c>
      <c r="W69" s="116">
        <v>1630</v>
      </c>
      <c r="X69" s="116">
        <v>1762</v>
      </c>
      <c r="Y69" s="116">
        <v>1764</v>
      </c>
      <c r="Z69" s="116">
        <v>1894</v>
      </c>
    </row>
    <row r="70" spans="1:26" x14ac:dyDescent="0.25">
      <c r="S70" s="119" t="s">
        <v>44</v>
      </c>
      <c r="T70" s="119"/>
      <c r="U70" s="116"/>
      <c r="V70" s="116">
        <v>1936</v>
      </c>
      <c r="W70" s="116">
        <v>1982</v>
      </c>
      <c r="X70" s="116">
        <v>2021</v>
      </c>
      <c r="Y70" s="116">
        <v>2073</v>
      </c>
      <c r="Z70" s="116">
        <v>2048</v>
      </c>
    </row>
    <row r="71" spans="1:26" x14ac:dyDescent="0.25">
      <c r="S71" s="119" t="s">
        <v>45</v>
      </c>
      <c r="T71" s="119"/>
      <c r="U71" s="116"/>
      <c r="V71" s="116">
        <v>2368</v>
      </c>
      <c r="W71" s="116">
        <v>2396</v>
      </c>
      <c r="X71" s="116">
        <v>2430</v>
      </c>
      <c r="Y71" s="116">
        <v>2515</v>
      </c>
      <c r="Z71" s="116">
        <v>2556</v>
      </c>
    </row>
    <row r="72" spans="1:26" x14ac:dyDescent="0.25">
      <c r="S72" s="119" t="s">
        <v>46</v>
      </c>
      <c r="T72" s="119"/>
      <c r="U72" s="116"/>
      <c r="V72" s="116">
        <v>2438</v>
      </c>
      <c r="W72" s="116">
        <v>2431</v>
      </c>
      <c r="X72" s="116">
        <v>2395</v>
      </c>
      <c r="Y72" s="116">
        <v>2319</v>
      </c>
      <c r="Z72" s="116">
        <v>2372</v>
      </c>
    </row>
    <row r="73" spans="1:26" x14ac:dyDescent="0.25">
      <c r="S73" s="119" t="s">
        <v>47</v>
      </c>
      <c r="T73" s="119"/>
      <c r="U73" s="116"/>
      <c r="V73" s="116">
        <v>2031</v>
      </c>
      <c r="W73" s="116">
        <v>2212</v>
      </c>
      <c r="X73" s="116">
        <v>2250</v>
      </c>
      <c r="Y73" s="116">
        <v>2280</v>
      </c>
      <c r="Z73" s="116">
        <v>2376</v>
      </c>
    </row>
    <row r="74" spans="1:26" x14ac:dyDescent="0.25">
      <c r="S74" s="119" t="s">
        <v>48</v>
      </c>
      <c r="T74" s="119"/>
      <c r="U74" s="116"/>
      <c r="V74" s="116">
        <v>1377</v>
      </c>
      <c r="W74" s="116">
        <v>1481</v>
      </c>
      <c r="X74" s="116">
        <v>1533</v>
      </c>
      <c r="Y74" s="116">
        <v>1606</v>
      </c>
      <c r="Z74" s="116">
        <v>1685</v>
      </c>
    </row>
    <row r="75" spans="1:26" x14ac:dyDescent="0.25">
      <c r="S75" s="119" t="s">
        <v>49</v>
      </c>
      <c r="T75" s="119"/>
      <c r="U75" s="116"/>
      <c r="V75" s="116">
        <v>620</v>
      </c>
      <c r="W75" s="116">
        <v>676</v>
      </c>
      <c r="X75" s="116">
        <v>746</v>
      </c>
      <c r="Y75" s="116">
        <v>747</v>
      </c>
      <c r="Z75" s="116">
        <v>838</v>
      </c>
    </row>
    <row r="76" spans="1:26" x14ac:dyDescent="0.25">
      <c r="S76" s="119" t="s">
        <v>50</v>
      </c>
      <c r="T76" s="119"/>
      <c r="U76" s="116"/>
      <c r="V76" s="116">
        <v>228</v>
      </c>
      <c r="W76" s="116">
        <v>258</v>
      </c>
      <c r="X76" s="116">
        <v>287</v>
      </c>
      <c r="Y76" s="116">
        <v>319</v>
      </c>
      <c r="Z76" s="116">
        <v>327</v>
      </c>
    </row>
    <row r="77" spans="1:26" x14ac:dyDescent="0.25">
      <c r="S77" s="119" t="s">
        <v>51</v>
      </c>
      <c r="T77" s="119"/>
      <c r="U77" s="116"/>
      <c r="V77" s="116">
        <v>90</v>
      </c>
      <c r="W77" s="116">
        <v>113</v>
      </c>
      <c r="X77" s="116">
        <v>117</v>
      </c>
      <c r="Y77" s="116">
        <v>113</v>
      </c>
      <c r="Z77" s="116">
        <v>129</v>
      </c>
    </row>
    <row r="78" spans="1:26" x14ac:dyDescent="0.25">
      <c r="S78" s="119" t="s">
        <v>52</v>
      </c>
      <c r="T78" s="119"/>
      <c r="U78" s="116"/>
      <c r="V78" s="116">
        <v>37</v>
      </c>
      <c r="W78" s="116">
        <v>37</v>
      </c>
      <c r="X78" s="116">
        <v>46</v>
      </c>
      <c r="Y78" s="116">
        <v>48</v>
      </c>
      <c r="Z78" s="116">
        <v>45</v>
      </c>
    </row>
    <row r="79" spans="1:26" x14ac:dyDescent="0.25">
      <c r="S79" s="119" t="s">
        <v>53</v>
      </c>
      <c r="T79" s="119"/>
      <c r="U79" s="116"/>
      <c r="V79" s="116">
        <v>55</v>
      </c>
      <c r="W79" s="116">
        <v>43</v>
      </c>
      <c r="X79" s="116">
        <v>49</v>
      </c>
      <c r="Y79" s="116">
        <v>46</v>
      </c>
      <c r="Z79" s="116">
        <v>45</v>
      </c>
    </row>
    <row r="80" spans="1:26" x14ac:dyDescent="0.25">
      <c r="S80" s="122" t="s">
        <v>54</v>
      </c>
      <c r="T80" s="122"/>
      <c r="U80" s="116"/>
      <c r="V80" s="116">
        <v>19369</v>
      </c>
      <c r="W80" s="116">
        <v>20087</v>
      </c>
      <c r="X80" s="116">
        <v>20745</v>
      </c>
      <c r="Y80" s="116">
        <v>21181</v>
      </c>
      <c r="Z80" s="116">
        <v>21698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6" t="str">
        <f>S1</f>
        <v>Noosa</v>
      </c>
      <c r="D83" s="146"/>
      <c r="E83" s="146"/>
      <c r="F83" s="146"/>
      <c r="G83" s="146"/>
      <c r="H83" s="49"/>
      <c r="I83" s="49"/>
      <c r="J83" s="147" t="str">
        <f>'State data for spotlight'!A1</f>
        <v>Queensland</v>
      </c>
      <c r="K83" s="147"/>
      <c r="L83" s="147"/>
      <c r="M83" s="147"/>
      <c r="N83" s="147"/>
      <c r="O83" s="147"/>
      <c r="S83" s="119" t="s">
        <v>57</v>
      </c>
      <c r="T83" s="119"/>
      <c r="U83" s="116"/>
      <c r="V83" s="116">
        <v>1677</v>
      </c>
      <c r="W83" s="116">
        <v>1750</v>
      </c>
      <c r="X83" s="116">
        <v>1905</v>
      </c>
      <c r="Y83" s="116">
        <v>1926</v>
      </c>
      <c r="Z83" s="116">
        <v>2164</v>
      </c>
      <c r="AD83" s="121"/>
    </row>
    <row r="84" spans="1:30" ht="15" customHeight="1" x14ac:dyDescent="0.25">
      <c r="A84" s="48"/>
      <c r="B84" s="48"/>
      <c r="C84" s="50"/>
      <c r="D84" s="141" t="s">
        <v>0</v>
      </c>
      <c r="E84" s="141"/>
      <c r="F84" s="141" t="s">
        <v>202</v>
      </c>
      <c r="G84" s="141"/>
      <c r="H84" s="50"/>
      <c r="I84" s="50"/>
      <c r="J84" s="50"/>
      <c r="K84" s="50"/>
      <c r="L84" s="141" t="s">
        <v>0</v>
      </c>
      <c r="M84" s="141"/>
      <c r="N84" s="141" t="s">
        <v>202</v>
      </c>
      <c r="O84" s="141"/>
      <c r="S84" s="119" t="s">
        <v>58</v>
      </c>
      <c r="T84" s="119"/>
      <c r="U84" s="116"/>
      <c r="V84" s="116">
        <v>1601</v>
      </c>
      <c r="W84" s="116">
        <v>1645</v>
      </c>
      <c r="X84" s="116">
        <v>1691</v>
      </c>
      <c r="Y84" s="116">
        <v>1715</v>
      </c>
      <c r="Z84" s="116">
        <v>1805</v>
      </c>
    </row>
    <row r="85" spans="1:30" ht="15" customHeight="1" x14ac:dyDescent="0.25">
      <c r="A85" s="48"/>
      <c r="B85" s="48"/>
      <c r="C85" s="62" t="s">
        <v>1</v>
      </c>
      <c r="D85" s="141" t="s">
        <v>2</v>
      </c>
      <c r="E85" s="141"/>
      <c r="F85" s="141" t="str">
        <f>"since "&amp;$V$2</f>
        <v>since 2015-16</v>
      </c>
      <c r="G85" s="141"/>
      <c r="H85" s="50"/>
      <c r="I85" s="50"/>
      <c r="J85" s="50"/>
      <c r="K85" s="62" t="s">
        <v>1</v>
      </c>
      <c r="L85" s="141" t="s">
        <v>2</v>
      </c>
      <c r="M85" s="141"/>
      <c r="N85" s="141" t="str">
        <f>"since "&amp;$V$2</f>
        <v>since 2015-16</v>
      </c>
      <c r="O85" s="141"/>
      <c r="S85" s="119" t="s">
        <v>197</v>
      </c>
      <c r="T85" s="119"/>
      <c r="U85" s="116"/>
      <c r="V85" s="116">
        <v>2456</v>
      </c>
      <c r="W85" s="116">
        <v>2588</v>
      </c>
      <c r="X85" s="116">
        <v>2716</v>
      </c>
      <c r="Y85" s="116">
        <v>2707</v>
      </c>
      <c r="Z85" s="116">
        <v>2661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42,788</v>
      </c>
      <c r="D86" s="100">
        <f t="shared" ref="D86:D91" si="4">AD4</f>
        <v>2.229124357902279E-2</v>
      </c>
      <c r="E86" s="101">
        <f t="shared" ref="E86:E91" si="5">AD4</f>
        <v>2.229124357902279E-2</v>
      </c>
      <c r="F86" s="100">
        <f t="shared" ref="F86:F91" si="6">AF4</f>
        <v>9.7381447000589816E-2</v>
      </c>
      <c r="G86" s="101">
        <f t="shared" ref="G86:G91" si="7">AF4</f>
        <v>9.7381447000589816E-2</v>
      </c>
      <c r="H86" s="61"/>
      <c r="I86" s="61"/>
      <c r="J86" s="142" t="str">
        <f>'State data for spotlight'!J4</f>
        <v>4,043,913</v>
      </c>
      <c r="K86" s="142"/>
      <c r="L86" s="100">
        <f>'State data for spotlight'!L4</f>
        <v>-5.435055282670076E-3</v>
      </c>
      <c r="M86" s="101">
        <f>'State data for spotlight'!L4</f>
        <v>-5.435055282670076E-3</v>
      </c>
      <c r="N86" s="100">
        <f>'State data for spotlight'!N4</f>
        <v>7.968076645100175E-2</v>
      </c>
      <c r="O86" s="101">
        <f>'State data for spotlight'!N4</f>
        <v>7.968076645100175E-2</v>
      </c>
      <c r="S86" s="119" t="s">
        <v>198</v>
      </c>
      <c r="T86" s="119"/>
      <c r="U86" s="116"/>
      <c r="V86" s="116">
        <v>957</v>
      </c>
      <c r="W86" s="116">
        <v>941</v>
      </c>
      <c r="X86" s="116">
        <v>1006</v>
      </c>
      <c r="Y86" s="116">
        <v>1015</v>
      </c>
      <c r="Z86" s="116">
        <v>1118</v>
      </c>
    </row>
    <row r="87" spans="1:30" ht="15" customHeight="1" x14ac:dyDescent="0.25">
      <c r="A87" s="102" t="s">
        <v>4</v>
      </c>
      <c r="B87" s="51"/>
      <c r="C87" s="61" t="str">
        <f t="shared" si="3"/>
        <v>21,091</v>
      </c>
      <c r="D87" s="100">
        <f t="shared" si="4"/>
        <v>2.0318320352184172E-2</v>
      </c>
      <c r="E87" s="101">
        <f t="shared" si="5"/>
        <v>2.0318320352184172E-2</v>
      </c>
      <c r="F87" s="100">
        <f t="shared" si="6"/>
        <v>7.4864947507899293E-2</v>
      </c>
      <c r="G87" s="101">
        <f t="shared" si="7"/>
        <v>7.4864947507899293E-2</v>
      </c>
      <c r="H87" s="61"/>
      <c r="I87" s="61"/>
      <c r="J87" s="142" t="str">
        <f>'State data for spotlight'!J5</f>
        <v>2,078,086</v>
      </c>
      <c r="K87" s="142"/>
      <c r="L87" s="100">
        <f>'State data for spotlight'!L5</f>
        <v>-9.7722570444783718E-3</v>
      </c>
      <c r="M87" s="101">
        <f>'State data for spotlight'!L5</f>
        <v>-9.7722570444783718E-3</v>
      </c>
      <c r="N87" s="100">
        <f>'State data for spotlight'!N5</f>
        <v>6.0267974446456485E-2</v>
      </c>
      <c r="O87" s="101">
        <f>'State data for spotlight'!N5</f>
        <v>6.0267974446456485E-2</v>
      </c>
      <c r="S87" s="119" t="s">
        <v>199</v>
      </c>
      <c r="T87" s="119"/>
      <c r="U87" s="116"/>
      <c r="V87" s="116">
        <v>406</v>
      </c>
      <c r="W87" s="116">
        <v>402</v>
      </c>
      <c r="X87" s="116">
        <v>424</v>
      </c>
      <c r="Y87" s="116">
        <v>416</v>
      </c>
      <c r="Z87" s="116">
        <v>437</v>
      </c>
    </row>
    <row r="88" spans="1:30" ht="15" customHeight="1" x14ac:dyDescent="0.25">
      <c r="A88" s="102" t="s">
        <v>5</v>
      </c>
      <c r="B88" s="51"/>
      <c r="C88" s="61" t="str">
        <f t="shared" si="3"/>
        <v>21,695</v>
      </c>
      <c r="D88" s="100">
        <f t="shared" si="4"/>
        <v>2.4073637007316462E-2</v>
      </c>
      <c r="E88" s="101">
        <f t="shared" si="5"/>
        <v>2.4073637007316462E-2</v>
      </c>
      <c r="F88" s="100">
        <f t="shared" si="6"/>
        <v>0.12008880169342762</v>
      </c>
      <c r="G88" s="101">
        <f t="shared" si="7"/>
        <v>0.12008880169342762</v>
      </c>
      <c r="H88" s="61"/>
      <c r="I88" s="61"/>
      <c r="J88" s="142" t="str">
        <f>'State data for spotlight'!J6</f>
        <v>1,965,825</v>
      </c>
      <c r="K88" s="142"/>
      <c r="L88" s="100">
        <f>'State data for spotlight'!L6</f>
        <v>-8.0765919120229235E-4</v>
      </c>
      <c r="M88" s="101">
        <f>'State data for spotlight'!L6</f>
        <v>-8.0765919120229235E-4</v>
      </c>
      <c r="N88" s="100">
        <f>'State data for spotlight'!N6</f>
        <v>0.10099473592536312</v>
      </c>
      <c r="O88" s="101">
        <f>'State data for spotlight'!N6</f>
        <v>0.10099473592536312</v>
      </c>
      <c r="S88" s="119" t="s">
        <v>200</v>
      </c>
      <c r="T88" s="119"/>
      <c r="U88" s="116"/>
      <c r="V88" s="116">
        <v>801</v>
      </c>
      <c r="W88" s="116">
        <v>835</v>
      </c>
      <c r="X88" s="116">
        <v>890</v>
      </c>
      <c r="Y88" s="116">
        <v>862</v>
      </c>
      <c r="Z88" s="116">
        <v>846</v>
      </c>
    </row>
    <row r="89" spans="1:30" ht="15" customHeight="1" x14ac:dyDescent="0.25">
      <c r="A89" s="51" t="s">
        <v>6</v>
      </c>
      <c r="B89" s="51"/>
      <c r="C89" s="61" t="str">
        <f t="shared" si="3"/>
        <v>30,611</v>
      </c>
      <c r="D89" s="100">
        <f t="shared" si="4"/>
        <v>3.5729994924716735E-2</v>
      </c>
      <c r="E89" s="101">
        <f t="shared" si="5"/>
        <v>3.5729994924716735E-2</v>
      </c>
      <c r="F89" s="100">
        <f t="shared" si="6"/>
        <v>9.4696563315810112E-2</v>
      </c>
      <c r="G89" s="101">
        <f t="shared" si="7"/>
        <v>9.4696563315810112E-2</v>
      </c>
      <c r="H89" s="61"/>
      <c r="I89" s="61"/>
      <c r="J89" s="142" t="str">
        <f>'State data for spotlight'!J7</f>
        <v>2,876,116</v>
      </c>
      <c r="K89" s="142"/>
      <c r="L89" s="100">
        <f>'State data for spotlight'!L7</f>
        <v>1.3469152455414024E-2</v>
      </c>
      <c r="M89" s="101">
        <f>'State data for spotlight'!L7</f>
        <v>1.3469152455414024E-2</v>
      </c>
      <c r="N89" s="100">
        <f>'State data for spotlight'!N7</f>
        <v>8.3508134271230716E-2</v>
      </c>
      <c r="O89" s="101">
        <f>'State data for spotlight'!N7</f>
        <v>8.3508134271230716E-2</v>
      </c>
      <c r="S89" s="119" t="s">
        <v>201</v>
      </c>
      <c r="T89" s="119"/>
      <c r="U89" s="116"/>
      <c r="V89" s="116">
        <v>890</v>
      </c>
      <c r="W89" s="116">
        <v>858</v>
      </c>
      <c r="X89" s="116">
        <v>870</v>
      </c>
      <c r="Y89" s="116">
        <v>879</v>
      </c>
      <c r="Z89" s="116">
        <v>913</v>
      </c>
    </row>
    <row r="90" spans="1:30" ht="15" customHeight="1" x14ac:dyDescent="0.25">
      <c r="A90" s="51" t="s">
        <v>100</v>
      </c>
      <c r="B90" s="51"/>
      <c r="C90" s="61" t="str">
        <f t="shared" si="3"/>
        <v>$36,429</v>
      </c>
      <c r="D90" s="100">
        <f t="shared" si="4"/>
        <v>-1.544054054054067E-2</v>
      </c>
      <c r="E90" s="101">
        <f t="shared" si="5"/>
        <v>-1.544054054054067E-2</v>
      </c>
      <c r="F90" s="100">
        <f t="shared" si="6"/>
        <v>5.5445458496305777E-2</v>
      </c>
      <c r="G90" s="101">
        <f t="shared" si="7"/>
        <v>5.5445458496305777E-2</v>
      </c>
      <c r="H90" s="61"/>
      <c r="I90" s="61"/>
      <c r="J90" s="61"/>
      <c r="K90" s="61" t="str">
        <f>'State data for spotlight'!J8</f>
        <v>$45,226</v>
      </c>
      <c r="L90" s="100">
        <f>'State data for spotlight'!L8</f>
        <v>1.6409018426646327E-3</v>
      </c>
      <c r="M90" s="101">
        <f>'State data for spotlight'!L8</f>
        <v>1.6409018426646327E-3</v>
      </c>
      <c r="N90" s="100">
        <f>'State data for spotlight'!N8</f>
        <v>6.7653739613496189E-2</v>
      </c>
      <c r="O90" s="101">
        <f>'State data for spotlight'!N8</f>
        <v>6.7653739613496189E-2</v>
      </c>
      <c r="S90" s="119" t="s">
        <v>59</v>
      </c>
      <c r="T90" s="119"/>
      <c r="U90" s="116"/>
      <c r="V90" s="116">
        <v>1374</v>
      </c>
      <c r="W90" s="116">
        <v>1421</v>
      </c>
      <c r="X90" s="116">
        <v>1495</v>
      </c>
      <c r="Y90" s="116">
        <v>1465</v>
      </c>
      <c r="Z90" s="116">
        <v>1483</v>
      </c>
    </row>
    <row r="91" spans="1:30" ht="15" customHeight="1" x14ac:dyDescent="0.25">
      <c r="A91" s="51" t="s">
        <v>7</v>
      </c>
      <c r="B91" s="51"/>
      <c r="C91" s="61" t="str">
        <f t="shared" si="3"/>
        <v>$1,597.4 mil</v>
      </c>
      <c r="D91" s="100">
        <f t="shared" si="4"/>
        <v>6.0010315798334046E-2</v>
      </c>
      <c r="E91" s="101">
        <f t="shared" si="5"/>
        <v>6.0010315798334046E-2</v>
      </c>
      <c r="F91" s="100">
        <f t="shared" si="6"/>
        <v>0.2166177109589269</v>
      </c>
      <c r="G91" s="101">
        <f t="shared" si="7"/>
        <v>0.2166177109589269</v>
      </c>
      <c r="H91" s="61"/>
      <c r="I91" s="61"/>
      <c r="J91" s="61"/>
      <c r="K91" s="61" t="str">
        <f>'State data for spotlight'!J9</f>
        <v>$174.8 bil</v>
      </c>
      <c r="L91" s="100">
        <f>'State data for spotlight'!L9</f>
        <v>4.1540468779463158E-2</v>
      </c>
      <c r="M91" s="101">
        <f>'State data for spotlight'!L9</f>
        <v>4.1540468779463158E-2</v>
      </c>
      <c r="N91" s="100">
        <f>'State data for spotlight'!N9</f>
        <v>0.18082674757676354</v>
      </c>
      <c r="O91" s="101">
        <f>'State data for spotlight'!N9</f>
        <v>0.18082674757676354</v>
      </c>
      <c r="S91" s="122" t="s">
        <v>54</v>
      </c>
      <c r="T91" s="122"/>
      <c r="U91" s="116"/>
      <c r="V91" s="116">
        <v>14196</v>
      </c>
      <c r="W91" s="116">
        <v>14508</v>
      </c>
      <c r="X91" s="116">
        <v>15034</v>
      </c>
      <c r="Y91" s="116">
        <v>14775</v>
      </c>
      <c r="Z91" s="116">
        <v>15334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203</v>
      </c>
      <c r="S93" s="119" t="s">
        <v>57</v>
      </c>
      <c r="T93" s="119"/>
      <c r="U93" s="116"/>
      <c r="V93" s="116">
        <v>1165</v>
      </c>
      <c r="W93" s="116">
        <v>1278</v>
      </c>
      <c r="X93" s="116">
        <v>1382</v>
      </c>
      <c r="Y93" s="116">
        <v>1439</v>
      </c>
      <c r="Z93" s="116">
        <v>1591</v>
      </c>
    </row>
    <row r="94" spans="1:30" ht="15" customHeight="1" x14ac:dyDescent="0.25">
      <c r="A94" s="60" t="s">
        <v>204</v>
      </c>
      <c r="S94" s="119" t="s">
        <v>58</v>
      </c>
      <c r="T94" s="119"/>
      <c r="U94" s="116"/>
      <c r="V94" s="116">
        <v>2344</v>
      </c>
      <c r="W94" s="116">
        <v>2463</v>
      </c>
      <c r="X94" s="116">
        <v>2546</v>
      </c>
      <c r="Y94" s="116">
        <v>2628</v>
      </c>
      <c r="Z94" s="116">
        <v>2743</v>
      </c>
    </row>
    <row r="95" spans="1:30" ht="15" customHeight="1" x14ac:dyDescent="0.25">
      <c r="A95" s="138" t="s">
        <v>287</v>
      </c>
      <c r="S95" s="119" t="s">
        <v>197</v>
      </c>
      <c r="T95" s="119"/>
      <c r="U95" s="116"/>
      <c r="V95" s="116">
        <v>431</v>
      </c>
      <c r="W95" s="116">
        <v>466</v>
      </c>
      <c r="X95" s="116">
        <v>483</v>
      </c>
      <c r="Y95" s="116">
        <v>500</v>
      </c>
      <c r="Z95" s="116">
        <v>521</v>
      </c>
    </row>
    <row r="96" spans="1:30" ht="15" customHeight="1" x14ac:dyDescent="0.25">
      <c r="A96" s="19" t="s">
        <v>278</v>
      </c>
      <c r="S96" s="119" t="s">
        <v>198</v>
      </c>
      <c r="T96" s="119"/>
      <c r="U96" s="116"/>
      <c r="V96" s="116">
        <v>2024</v>
      </c>
      <c r="W96" s="116">
        <v>2139</v>
      </c>
      <c r="X96" s="116">
        <v>2302</v>
      </c>
      <c r="Y96" s="116">
        <v>2394</v>
      </c>
      <c r="Z96" s="116">
        <v>2409</v>
      </c>
    </row>
    <row r="97" spans="1:32" ht="15" customHeight="1" x14ac:dyDescent="0.25">
      <c r="S97" s="119" t="s">
        <v>199</v>
      </c>
      <c r="T97" s="119"/>
      <c r="U97" s="116"/>
      <c r="V97" s="116">
        <v>2063</v>
      </c>
      <c r="W97" s="116">
        <v>2216</v>
      </c>
      <c r="X97" s="116">
        <v>2255</v>
      </c>
      <c r="Y97" s="116">
        <v>2153</v>
      </c>
      <c r="Z97" s="116">
        <v>2216</v>
      </c>
    </row>
    <row r="98" spans="1:32" ht="15" customHeight="1" x14ac:dyDescent="0.25">
      <c r="S98" s="119" t="s">
        <v>200</v>
      </c>
      <c r="T98" s="119"/>
      <c r="U98" s="116"/>
      <c r="V98" s="116">
        <v>1469</v>
      </c>
      <c r="W98" s="116">
        <v>1452</v>
      </c>
      <c r="X98" s="116">
        <v>1546</v>
      </c>
      <c r="Y98" s="116">
        <v>1525</v>
      </c>
      <c r="Z98" s="116">
        <v>1521</v>
      </c>
    </row>
    <row r="99" spans="1:32" ht="15" customHeight="1" x14ac:dyDescent="0.25">
      <c r="S99" s="119" t="s">
        <v>201</v>
      </c>
      <c r="T99" s="119"/>
      <c r="U99" s="116"/>
      <c r="V99" s="116">
        <v>78</v>
      </c>
      <c r="W99" s="116">
        <v>82</v>
      </c>
      <c r="X99" s="116">
        <v>85</v>
      </c>
      <c r="Y99" s="116">
        <v>98</v>
      </c>
      <c r="Z99" s="116">
        <v>87</v>
      </c>
    </row>
    <row r="100" spans="1:32" ht="15" customHeight="1" x14ac:dyDescent="0.25">
      <c r="S100" s="119" t="s">
        <v>59</v>
      </c>
      <c r="T100" s="119"/>
      <c r="U100" s="116"/>
      <c r="V100" s="116">
        <v>754</v>
      </c>
      <c r="W100" s="116">
        <v>783</v>
      </c>
      <c r="X100" s="116">
        <v>824</v>
      </c>
      <c r="Y100" s="116">
        <v>836</v>
      </c>
      <c r="Z100" s="116">
        <v>865</v>
      </c>
    </row>
    <row r="101" spans="1:32" x14ac:dyDescent="0.25">
      <c r="A101" s="20"/>
      <c r="S101" s="122" t="s">
        <v>54</v>
      </c>
      <c r="T101" s="122"/>
      <c r="U101" s="116"/>
      <c r="V101" s="116">
        <v>13767</v>
      </c>
      <c r="W101" s="116">
        <v>14168</v>
      </c>
      <c r="X101" s="116">
        <v>14695</v>
      </c>
      <c r="Y101" s="116">
        <v>14777</v>
      </c>
      <c r="Z101" s="116">
        <v>15275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205</v>
      </c>
      <c r="Z103" s="110" t="s">
        <v>282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28176</v>
      </c>
      <c r="W104" s="116">
        <v>30450</v>
      </c>
      <c r="X104" s="116">
        <v>31908</v>
      </c>
      <c r="Y104" s="116">
        <v>31957</v>
      </c>
      <c r="Z104" s="116">
        <v>33069</v>
      </c>
      <c r="AB104" s="113" t="str">
        <f>TEXT(Z104,"###,###")</f>
        <v>33,069</v>
      </c>
      <c r="AD104" s="134">
        <f>Z104/($Z$4)*100</f>
        <v>77.285687575955876</v>
      </c>
      <c r="AF104" s="113"/>
    </row>
    <row r="105" spans="1:32" x14ac:dyDescent="0.25">
      <c r="S105" s="119" t="s">
        <v>18</v>
      </c>
      <c r="T105" s="119"/>
      <c r="U105" s="116"/>
      <c r="V105" s="116">
        <v>5555</v>
      </c>
      <c r="W105" s="116">
        <v>5392</v>
      </c>
      <c r="X105" s="116">
        <v>5297</v>
      </c>
      <c r="Y105" s="116">
        <v>5429</v>
      </c>
      <c r="Z105" s="116">
        <v>5393</v>
      </c>
      <c r="AB105" s="113" t="str">
        <f>TEXT(Z105,"###,###")</f>
        <v>5,393</v>
      </c>
      <c r="AD105" s="134">
        <f>Z105/($Z$4)*100</f>
        <v>12.604001121809851</v>
      </c>
      <c r="AF105" s="113"/>
    </row>
    <row r="106" spans="1:32" x14ac:dyDescent="0.25">
      <c r="S106" s="122" t="s">
        <v>54</v>
      </c>
      <c r="T106" s="122"/>
      <c r="U106" s="124"/>
      <c r="V106" s="124">
        <v>33731</v>
      </c>
      <c r="W106" s="124">
        <v>35842</v>
      </c>
      <c r="X106" s="124">
        <v>37205</v>
      </c>
      <c r="Y106" s="124">
        <v>37386</v>
      </c>
      <c r="Z106" s="124">
        <v>38462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7570</v>
      </c>
      <c r="W108" s="116">
        <v>8550</v>
      </c>
      <c r="X108" s="116">
        <v>10025</v>
      </c>
      <c r="Y108" s="116">
        <v>8845</v>
      </c>
      <c r="Z108" s="116">
        <v>9460</v>
      </c>
      <c r="AB108" s="113" t="str">
        <f>TEXT(Z108,"###,###")</f>
        <v>9,460</v>
      </c>
      <c r="AD108" s="134">
        <f>Z108/($Z$4)*100</f>
        <v>22.109002524072167</v>
      </c>
      <c r="AF108" s="113"/>
    </row>
    <row r="109" spans="1:32" x14ac:dyDescent="0.25">
      <c r="S109" s="119" t="s">
        <v>21</v>
      </c>
      <c r="T109" s="119"/>
      <c r="U109" s="116"/>
      <c r="V109" s="116">
        <v>6757</v>
      </c>
      <c r="W109" s="116">
        <v>7241</v>
      </c>
      <c r="X109" s="116">
        <v>7047</v>
      </c>
      <c r="Y109" s="116">
        <v>7342</v>
      </c>
      <c r="Z109" s="116">
        <v>7573</v>
      </c>
      <c r="AB109" s="113" t="str">
        <f>TEXT(Z109,"###,###")</f>
        <v>7,573</v>
      </c>
      <c r="AD109" s="134">
        <f>Z109/($Z$4)*100</f>
        <v>17.698887538562214</v>
      </c>
      <c r="AF109" s="113"/>
    </row>
    <row r="110" spans="1:32" x14ac:dyDescent="0.25">
      <c r="S110" s="119" t="s">
        <v>22</v>
      </c>
      <c r="T110" s="119"/>
      <c r="U110" s="116"/>
      <c r="V110" s="116">
        <v>7770</v>
      </c>
      <c r="W110" s="116">
        <v>8272</v>
      </c>
      <c r="X110" s="116">
        <v>8183</v>
      </c>
      <c r="Y110" s="116">
        <v>8898</v>
      </c>
      <c r="Z110" s="116">
        <v>8886</v>
      </c>
      <c r="AB110" s="113" t="str">
        <f>TEXT(Z110,"###,###")</f>
        <v>8,886</v>
      </c>
      <c r="AD110" s="134">
        <f>Z110/($Z$4)*100</f>
        <v>20.767504907918109</v>
      </c>
      <c r="AF110" s="113"/>
    </row>
    <row r="111" spans="1:32" x14ac:dyDescent="0.25">
      <c r="S111" s="119" t="s">
        <v>23</v>
      </c>
      <c r="T111" s="119"/>
      <c r="U111" s="116"/>
      <c r="V111" s="116">
        <v>11640</v>
      </c>
      <c r="W111" s="116">
        <v>11779</v>
      </c>
      <c r="X111" s="116">
        <v>11954</v>
      </c>
      <c r="Y111" s="116">
        <v>12309</v>
      </c>
      <c r="Z111" s="116">
        <v>12334</v>
      </c>
      <c r="AB111" s="113" t="str">
        <f>TEXT(Z111,"###,###")</f>
        <v>12,334</v>
      </c>
      <c r="AD111" s="134">
        <f>Z111/($Z$4)*100</f>
        <v>28.825839020286061</v>
      </c>
      <c r="AF111" s="113"/>
    </row>
    <row r="112" spans="1:32" x14ac:dyDescent="0.25">
      <c r="S112" s="122" t="s">
        <v>54</v>
      </c>
      <c r="T112" s="122"/>
      <c r="U112" s="116"/>
      <c r="V112" s="116">
        <v>38991</v>
      </c>
      <c r="W112" s="116">
        <v>40296</v>
      </c>
      <c r="X112" s="116">
        <v>41682</v>
      </c>
      <c r="Y112" s="116">
        <v>41856</v>
      </c>
      <c r="Z112" s="116">
        <v>42788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45.72</v>
      </c>
      <c r="W118" s="135">
        <v>43.84</v>
      </c>
      <c r="X118" s="135">
        <v>43.96</v>
      </c>
      <c r="Y118" s="135">
        <v>43.91</v>
      </c>
      <c r="Z118" s="135">
        <v>44.16</v>
      </c>
      <c r="AB118" s="113" t="str">
        <f>TEXT(Z118,"##.0")</f>
        <v>44.2</v>
      </c>
    </row>
    <row r="120" spans="19:32" x14ac:dyDescent="0.25">
      <c r="S120" s="105" t="s">
        <v>102</v>
      </c>
      <c r="T120" s="116"/>
      <c r="U120" s="116"/>
      <c r="V120" s="116">
        <v>21944</v>
      </c>
      <c r="W120" s="116">
        <v>22371</v>
      </c>
      <c r="X120" s="116">
        <v>23233</v>
      </c>
      <c r="Y120" s="116">
        <v>23042</v>
      </c>
      <c r="Z120" s="116">
        <v>23828</v>
      </c>
      <c r="AB120" s="113" t="str">
        <f>TEXT(Z120,"###,###")</f>
        <v>23,828</v>
      </c>
    </row>
    <row r="121" spans="19:32" x14ac:dyDescent="0.25">
      <c r="S121" s="105" t="s">
        <v>103</v>
      </c>
      <c r="T121" s="116"/>
      <c r="U121" s="116"/>
      <c r="V121" s="116">
        <v>3710</v>
      </c>
      <c r="W121" s="116">
        <v>3784</v>
      </c>
      <c r="X121" s="116">
        <v>3898</v>
      </c>
      <c r="Y121" s="116">
        <v>3825</v>
      </c>
      <c r="Z121" s="116">
        <v>3962</v>
      </c>
      <c r="AB121" s="113" t="str">
        <f>TEXT(Z121,"###,###")</f>
        <v>3,962</v>
      </c>
    </row>
    <row r="122" spans="19:32" x14ac:dyDescent="0.25">
      <c r="S122" s="105" t="s">
        <v>104</v>
      </c>
      <c r="T122" s="116"/>
      <c r="U122" s="116"/>
      <c r="V122" s="116">
        <v>2306</v>
      </c>
      <c r="W122" s="116">
        <v>2521</v>
      </c>
      <c r="X122" s="116">
        <v>2596</v>
      </c>
      <c r="Y122" s="116">
        <v>2688</v>
      </c>
      <c r="Z122" s="116">
        <v>2824</v>
      </c>
      <c r="AB122" s="113" t="str">
        <f>TEXT(Z122,"###,###")</f>
        <v>2,824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24250</v>
      </c>
      <c r="W124" s="116">
        <v>24892</v>
      </c>
      <c r="X124" s="116">
        <v>25829</v>
      </c>
      <c r="Y124" s="116">
        <v>25730</v>
      </c>
      <c r="Z124" s="116">
        <v>26652</v>
      </c>
      <c r="AB124" s="113" t="str">
        <f>TEXT(Z124,"###,###")</f>
        <v>26,652</v>
      </c>
      <c r="AD124" s="131">
        <f>Z124/$Z$7*100</f>
        <v>87.066740714122375</v>
      </c>
    </row>
    <row r="125" spans="19:32" x14ac:dyDescent="0.25">
      <c r="S125" s="105" t="s">
        <v>106</v>
      </c>
      <c r="T125" s="116"/>
      <c r="U125" s="116"/>
      <c r="V125" s="116">
        <v>6016</v>
      </c>
      <c r="W125" s="116">
        <v>6305</v>
      </c>
      <c r="X125" s="116">
        <v>6494</v>
      </c>
      <c r="Y125" s="116">
        <v>6513</v>
      </c>
      <c r="Z125" s="116">
        <v>6786</v>
      </c>
      <c r="AB125" s="113" t="str">
        <f>TEXT(Z125,"###,###")</f>
        <v>6,786</v>
      </c>
      <c r="AD125" s="131">
        <f>Z125/$Z$7*100</f>
        <v>22.168501519061774</v>
      </c>
    </row>
    <row r="127" spans="19:32" x14ac:dyDescent="0.25">
      <c r="S127" s="105" t="s">
        <v>107</v>
      </c>
      <c r="T127" s="116"/>
      <c r="U127" s="116"/>
      <c r="V127" s="116">
        <v>14196</v>
      </c>
      <c r="W127" s="116">
        <v>14508</v>
      </c>
      <c r="X127" s="116">
        <v>15034</v>
      </c>
      <c r="Y127" s="116">
        <v>14775</v>
      </c>
      <c r="Z127" s="116">
        <v>15333</v>
      </c>
      <c r="AB127" s="113" t="str">
        <f>TEXT(Z127,"###,###")</f>
        <v>15,333</v>
      </c>
      <c r="AD127" s="131">
        <f>Z127/$Z$7*100</f>
        <v>50.089836986704128</v>
      </c>
    </row>
    <row r="128" spans="19:32" x14ac:dyDescent="0.25">
      <c r="S128" s="105" t="s">
        <v>108</v>
      </c>
      <c r="T128" s="116"/>
      <c r="U128" s="116"/>
      <c r="V128" s="116">
        <v>13767</v>
      </c>
      <c r="W128" s="116">
        <v>14168</v>
      </c>
      <c r="X128" s="116">
        <v>14695</v>
      </c>
      <c r="Y128" s="116">
        <v>14777</v>
      </c>
      <c r="Z128" s="116">
        <v>15277</v>
      </c>
      <c r="AB128" s="113" t="str">
        <f>TEXT(Z128,"###,###")</f>
        <v>15,277</v>
      </c>
      <c r="AD128" s="131">
        <f>Z128/$Z$7*100</f>
        <v>49.906896213779362</v>
      </c>
    </row>
    <row r="130" spans="19:20" x14ac:dyDescent="0.25">
      <c r="S130" s="105" t="s">
        <v>283</v>
      </c>
      <c r="T130" s="131">
        <v>77.841298879487766</v>
      </c>
    </row>
    <row r="131" spans="19:20" x14ac:dyDescent="0.25">
      <c r="S131" s="105" t="s">
        <v>284</v>
      </c>
      <c r="T131" s="131">
        <v>12.943059684427165</v>
      </c>
    </row>
    <row r="132" spans="19:20" x14ac:dyDescent="0.25">
      <c r="S132" s="105" t="s">
        <v>285</v>
      </c>
      <c r="T132" s="131">
        <v>9.2254418346346085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6A00B1AE-54C6-4FD8-BC78-0132CF3B334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FDADBD63-1E6F-456A-A080-F59031762DD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07459773-4794-4CDC-B782-E8AAD7972D3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54A5B0E9-FA80-4A26-B056-7E4F1A5CA2F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47CE83-5D22-4303-825C-6D07A90E7D0A}">
  <sheetPr codeName="Sheet117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166</v>
      </c>
      <c r="T1" s="103"/>
      <c r="U1" s="103"/>
      <c r="V1" s="103"/>
      <c r="W1" s="103"/>
      <c r="X1" s="103"/>
      <c r="Y1" s="104" t="s">
        <v>253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205</v>
      </c>
      <c r="Z2" s="107" t="s">
        <v>282</v>
      </c>
      <c r="AB2" s="143" t="str">
        <f>$Z$2</f>
        <v>2019-20</v>
      </c>
      <c r="AC2" s="143"/>
      <c r="AD2" s="143"/>
      <c r="AE2" s="143"/>
      <c r="AF2" s="143"/>
    </row>
    <row r="3" spans="1:32" ht="15" customHeight="1" x14ac:dyDescent="0.25">
      <c r="A3" s="64" t="s">
        <v>281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166</v>
      </c>
      <c r="Y3" s="109" t="s">
        <v>253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9.53 North Burnett, Queensland,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8821</v>
      </c>
      <c r="W4" s="112">
        <v>9478</v>
      </c>
      <c r="X4" s="112">
        <v>10863</v>
      </c>
      <c r="Y4" s="112">
        <v>10145</v>
      </c>
      <c r="Z4" s="112">
        <v>10746</v>
      </c>
      <c r="AB4" s="113" t="str">
        <f>TEXT(Z4,"###,###")</f>
        <v>10,746</v>
      </c>
      <c r="AD4" s="114">
        <f>Z4/Y4-1</f>
        <v>5.9241005421389881E-2</v>
      </c>
      <c r="AF4" s="114">
        <f>Z4/V4-1</f>
        <v>0.21822922571137049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4898</v>
      </c>
      <c r="W5" s="112">
        <v>5096</v>
      </c>
      <c r="X5" s="112">
        <v>6061</v>
      </c>
      <c r="Y5" s="112">
        <v>5452</v>
      </c>
      <c r="Z5" s="112">
        <v>5817</v>
      </c>
      <c r="AB5" s="113" t="str">
        <f>TEXT(Z5,"###,###")</f>
        <v>5,817</v>
      </c>
      <c r="AD5" s="114">
        <f t="shared" ref="AD5:AD9" si="0">Z5/Y5-1</f>
        <v>6.6947909024211327E-2</v>
      </c>
      <c r="AF5" s="114">
        <f t="shared" ref="AF5:AF9" si="1">Z5/V5-1</f>
        <v>0.18762760310330751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3924</v>
      </c>
      <c r="W6" s="112">
        <v>4382</v>
      </c>
      <c r="X6" s="112">
        <v>4804</v>
      </c>
      <c r="Y6" s="112">
        <v>4692</v>
      </c>
      <c r="Z6" s="112">
        <v>4929</v>
      </c>
      <c r="AB6" s="113" t="str">
        <f>TEXT(Z6,"###,###")</f>
        <v>4,929</v>
      </c>
      <c r="AD6" s="114">
        <f t="shared" si="0"/>
        <v>5.0511508951406547E-2</v>
      </c>
      <c r="AF6" s="114">
        <f t="shared" si="1"/>
        <v>0.25611620795107037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5389</v>
      </c>
      <c r="W7" s="112">
        <v>5782</v>
      </c>
      <c r="X7" s="112">
        <v>6669</v>
      </c>
      <c r="Y7" s="112">
        <v>6216</v>
      </c>
      <c r="Z7" s="112">
        <v>6700</v>
      </c>
      <c r="AB7" s="113" t="str">
        <f>TEXT(Z7,"###,###")</f>
        <v>6,700</v>
      </c>
      <c r="AD7" s="114">
        <f t="shared" si="0"/>
        <v>7.7863577863577893E-2</v>
      </c>
      <c r="AF7" s="114">
        <f t="shared" si="1"/>
        <v>0.24327333457042122</v>
      </c>
    </row>
    <row r="8" spans="1:32" ht="17.25" customHeight="1" x14ac:dyDescent="0.25">
      <c r="A8" s="68" t="s">
        <v>13</v>
      </c>
      <c r="B8" s="69"/>
      <c r="C8" s="31"/>
      <c r="D8" s="70" t="str">
        <f>AB4</f>
        <v>10,746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6,700</v>
      </c>
      <c r="P8" s="71"/>
      <c r="S8" s="111" t="s">
        <v>86</v>
      </c>
      <c r="T8" s="112"/>
      <c r="U8" s="112"/>
      <c r="V8" s="112">
        <v>27737.65</v>
      </c>
      <c r="W8" s="112">
        <v>27358</v>
      </c>
      <c r="X8" s="112">
        <v>27728.41</v>
      </c>
      <c r="Y8" s="112">
        <v>27105.9</v>
      </c>
      <c r="Z8" s="112">
        <v>24913.59</v>
      </c>
      <c r="AB8" s="113" t="str">
        <f>TEXT(Z8,"$###,###")</f>
        <v>$24,914</v>
      </c>
      <c r="AD8" s="114">
        <f t="shared" si="0"/>
        <v>-8.0879439531614916E-2</v>
      </c>
      <c r="AF8" s="114">
        <f t="shared" si="1"/>
        <v>-0.10181323940564546</v>
      </c>
    </row>
    <row r="9" spans="1:32" x14ac:dyDescent="0.25">
      <c r="A9" s="32" t="s">
        <v>15</v>
      </c>
      <c r="B9" s="75"/>
      <c r="C9" s="76"/>
      <c r="D9" s="77">
        <f>AD104</f>
        <v>70.956635026986774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55.388059701492544</v>
      </c>
      <c r="P9" s="78" t="s">
        <v>87</v>
      </c>
      <c r="S9" s="111" t="s">
        <v>7</v>
      </c>
      <c r="T9" s="112"/>
      <c r="U9" s="112"/>
      <c r="V9" s="112">
        <v>187441698</v>
      </c>
      <c r="W9" s="112">
        <v>204727296</v>
      </c>
      <c r="X9" s="112">
        <v>235143192</v>
      </c>
      <c r="Y9" s="112">
        <v>221526094</v>
      </c>
      <c r="Z9" s="112">
        <v>243816458</v>
      </c>
      <c r="AB9" s="113" t="str">
        <f>TEXT(Z9/1000000,"$#,###.0")&amp;" mil"</f>
        <v>$243.8 mil</v>
      </c>
      <c r="AD9" s="114">
        <f t="shared" si="0"/>
        <v>0.10062184367318827</v>
      </c>
      <c r="AF9" s="114">
        <f t="shared" si="1"/>
        <v>0.30075890584388532</v>
      </c>
    </row>
    <row r="10" spans="1:32" x14ac:dyDescent="0.25">
      <c r="A10" s="32" t="s">
        <v>18</v>
      </c>
      <c r="B10" s="75"/>
      <c r="C10" s="76"/>
      <c r="D10" s="77">
        <f>AD105</f>
        <v>12.283640424343941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44.671641791044777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67.298507462686558</v>
      </c>
      <c r="P11" s="78" t="s">
        <v>87</v>
      </c>
      <c r="S11" s="111" t="s">
        <v>30</v>
      </c>
      <c r="T11" s="116"/>
      <c r="U11" s="116"/>
      <c r="V11" s="116">
        <v>7081</v>
      </c>
      <c r="W11" s="116">
        <v>7521</v>
      </c>
      <c r="X11" s="116">
        <v>8640</v>
      </c>
      <c r="Y11" s="116">
        <v>8143</v>
      </c>
      <c r="Z11" s="116">
        <v>8562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17.46268656716418</v>
      </c>
      <c r="P12" s="78" t="s">
        <v>87</v>
      </c>
      <c r="S12" s="111" t="s">
        <v>31</v>
      </c>
      <c r="T12" s="116"/>
      <c r="U12" s="116"/>
      <c r="V12" s="116">
        <v>1744</v>
      </c>
      <c r="W12" s="116">
        <v>1957</v>
      </c>
      <c r="X12" s="116">
        <v>2221</v>
      </c>
      <c r="Y12" s="116">
        <v>2002</v>
      </c>
      <c r="Z12" s="116">
        <v>2187</v>
      </c>
    </row>
    <row r="13" spans="1:32" ht="15" customHeight="1" x14ac:dyDescent="0.25">
      <c r="A13" s="32" t="s">
        <v>20</v>
      </c>
      <c r="B13" s="76"/>
      <c r="C13" s="76"/>
      <c r="D13" s="77">
        <f>AD108</f>
        <v>18.444072212916435</v>
      </c>
      <c r="E13" s="78" t="s">
        <v>87</v>
      </c>
      <c r="F13" s="26"/>
      <c r="G13" s="144" t="s">
        <v>286</v>
      </c>
      <c r="H13" s="145"/>
      <c r="I13" s="145"/>
      <c r="J13" s="145"/>
      <c r="K13" s="145"/>
      <c r="L13" s="145"/>
      <c r="M13" s="85"/>
      <c r="N13" s="76"/>
      <c r="O13" s="77">
        <f>T132</f>
        <v>15.208955223880597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12.283640424343941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42.4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29.676158570630935</v>
      </c>
      <c r="E15" s="78" t="s">
        <v>87</v>
      </c>
      <c r="F15" s="26"/>
      <c r="G15" s="35" t="s">
        <v>279</v>
      </c>
      <c r="H15" s="76"/>
      <c r="I15" s="76"/>
      <c r="J15" s="76"/>
      <c r="K15" s="86"/>
      <c r="L15" s="76"/>
      <c r="M15" s="76"/>
      <c r="N15" s="76"/>
      <c r="O15" s="77">
        <f>AB38</f>
        <v>20.07462686567164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3305</v>
      </c>
      <c r="Z15" s="116">
        <v>3771</v>
      </c>
      <c r="AB15" s="121">
        <f t="shared" ref="AB15:AB34" si="2">IF(Z15="np",0,Z15/$Z$34)</f>
        <v>0.35072544642857145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22.678205844034991</v>
      </c>
      <c r="E16" s="89" t="s">
        <v>87</v>
      </c>
      <c r="F16" s="26"/>
      <c r="G16" s="90" t="s">
        <v>280</v>
      </c>
      <c r="H16" s="37"/>
      <c r="I16" s="37"/>
      <c r="J16" s="37"/>
      <c r="K16" s="38"/>
      <c r="L16" s="37"/>
      <c r="M16" s="37"/>
      <c r="N16" s="37"/>
      <c r="O16" s="88">
        <f>AB37</f>
        <v>79.925373134328353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224</v>
      </c>
      <c r="Z16" s="116">
        <v>209</v>
      </c>
      <c r="AB16" s="121">
        <f t="shared" si="2"/>
        <v>1.9438244047619048E-2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318</v>
      </c>
      <c r="Z17" s="116">
        <v>342</v>
      </c>
      <c r="AB17" s="121">
        <f t="shared" si="2"/>
        <v>3.1808035714285712E-2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47</v>
      </c>
      <c r="Z18" s="116">
        <v>46</v>
      </c>
      <c r="AB18" s="121">
        <f t="shared" si="2"/>
        <v>4.2782738095238099E-3</v>
      </c>
    </row>
    <row r="19" spans="1:28" x14ac:dyDescent="0.25">
      <c r="A19" s="67" t="str">
        <f>$S$1&amp;" ("&amp;$V$2&amp;" to "&amp;$Z$2&amp;")"</f>
        <v>North Burnett (2015-16 to 2019-20)</v>
      </c>
      <c r="B19" s="67"/>
      <c r="C19" s="67"/>
      <c r="D19" s="67"/>
      <c r="E19" s="67"/>
      <c r="F19" s="67"/>
      <c r="G19" s="67" t="str">
        <f>$S$1&amp;" ("&amp;$V$2&amp;" to "&amp;$Z$2&amp;")"</f>
        <v>North Burnett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403</v>
      </c>
      <c r="Z19" s="116">
        <v>370</v>
      </c>
      <c r="AB19" s="121">
        <f t="shared" si="2"/>
        <v>3.4412202380952384E-2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242</v>
      </c>
      <c r="Z20" s="116">
        <v>270</v>
      </c>
      <c r="AB20" s="121">
        <f t="shared" si="2"/>
        <v>2.5111607142857144E-2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542</v>
      </c>
      <c r="Z21" s="116">
        <v>564</v>
      </c>
      <c r="AB21" s="121">
        <f t="shared" si="2"/>
        <v>5.2455357142857144E-2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343</v>
      </c>
      <c r="Z22" s="116">
        <v>399</v>
      </c>
      <c r="AB22" s="121">
        <f t="shared" si="2"/>
        <v>3.7109375E-2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228</v>
      </c>
      <c r="Z23" s="116">
        <v>258</v>
      </c>
      <c r="AB23" s="121">
        <f t="shared" si="2"/>
        <v>2.3995535714285716E-2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17</v>
      </c>
      <c r="Z24" s="116">
        <v>22</v>
      </c>
      <c r="AB24" s="121">
        <f t="shared" si="2"/>
        <v>2.0461309523809525E-3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150</v>
      </c>
      <c r="Z25" s="116">
        <v>143</v>
      </c>
      <c r="AB25" s="121">
        <f t="shared" si="2"/>
        <v>1.329985119047619E-2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208</v>
      </c>
      <c r="Z26" s="116">
        <v>234</v>
      </c>
      <c r="AB26" s="121">
        <f t="shared" si="2"/>
        <v>2.1763392857142856E-2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237</v>
      </c>
      <c r="Z27" s="116">
        <v>251</v>
      </c>
      <c r="AB27" s="121">
        <f t="shared" si="2"/>
        <v>2.3344494047619048E-2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822</v>
      </c>
      <c r="Z28" s="116">
        <v>802</v>
      </c>
      <c r="AB28" s="121">
        <f t="shared" si="2"/>
        <v>7.4590773809523808E-2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411</v>
      </c>
      <c r="Z29" s="116">
        <v>363</v>
      </c>
      <c r="AB29" s="121">
        <f t="shared" si="2"/>
        <v>3.3761160714285712E-2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529</v>
      </c>
      <c r="Z30" s="116">
        <v>530</v>
      </c>
      <c r="AB30" s="121">
        <f t="shared" si="2"/>
        <v>4.929315476190476E-2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681</v>
      </c>
      <c r="Z31" s="116">
        <v>667</v>
      </c>
      <c r="AB31" s="121">
        <f t="shared" si="2"/>
        <v>6.203497023809524E-2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43</v>
      </c>
      <c r="Z32" s="116">
        <v>49</v>
      </c>
      <c r="AB32" s="121">
        <f t="shared" si="2"/>
        <v>4.557291666666667E-3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262</v>
      </c>
      <c r="Z33" s="116">
        <v>238</v>
      </c>
      <c r="AB33" s="121">
        <f t="shared" si="2"/>
        <v>2.2135416666666668E-2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10147</v>
      </c>
      <c r="Z34" s="124">
        <v>10752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5355</v>
      </c>
      <c r="AB37" s="136">
        <f>Z37/Z40*100</f>
        <v>79.925373134328353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1345</v>
      </c>
      <c r="AB38" s="136">
        <f>Z38/Z40*100</f>
        <v>20.07462686567164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6700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17</v>
      </c>
      <c r="W44" s="116">
        <v>5</v>
      </c>
      <c r="X44" s="116">
        <v>11</v>
      </c>
      <c r="Y44" s="116">
        <v>11</v>
      </c>
      <c r="Z44" s="116">
        <v>11</v>
      </c>
    </row>
    <row r="45" spans="19:32" x14ac:dyDescent="0.25">
      <c r="S45" s="119" t="s">
        <v>38</v>
      </c>
      <c r="T45" s="119"/>
      <c r="U45" s="116"/>
      <c r="V45" s="116">
        <v>85</v>
      </c>
      <c r="W45" s="116">
        <v>99</v>
      </c>
      <c r="X45" s="116">
        <v>130</v>
      </c>
      <c r="Y45" s="116">
        <v>120</v>
      </c>
      <c r="Z45" s="116">
        <v>133</v>
      </c>
    </row>
    <row r="46" spans="19:32" x14ac:dyDescent="0.25">
      <c r="S46" s="119" t="s">
        <v>39</v>
      </c>
      <c r="T46" s="119"/>
      <c r="U46" s="116"/>
      <c r="V46" s="116">
        <v>303</v>
      </c>
      <c r="W46" s="116">
        <v>274</v>
      </c>
      <c r="X46" s="116">
        <v>311</v>
      </c>
      <c r="Y46" s="116">
        <v>261</v>
      </c>
      <c r="Z46" s="116">
        <v>265</v>
      </c>
    </row>
    <row r="47" spans="19:32" x14ac:dyDescent="0.25">
      <c r="S47" s="119" t="s">
        <v>40</v>
      </c>
      <c r="T47" s="119"/>
      <c r="U47" s="116"/>
      <c r="V47" s="116">
        <v>638</v>
      </c>
      <c r="W47" s="116">
        <v>554</v>
      </c>
      <c r="X47" s="116">
        <v>814</v>
      </c>
      <c r="Y47" s="116">
        <v>763</v>
      </c>
      <c r="Z47" s="116">
        <v>747</v>
      </c>
    </row>
    <row r="48" spans="19:32" x14ac:dyDescent="0.25">
      <c r="S48" s="119" t="s">
        <v>41</v>
      </c>
      <c r="T48" s="119"/>
      <c r="U48" s="116"/>
      <c r="V48" s="116">
        <v>925</v>
      </c>
      <c r="W48" s="116">
        <v>962</v>
      </c>
      <c r="X48" s="116">
        <v>1153</v>
      </c>
      <c r="Y48" s="116">
        <v>943</v>
      </c>
      <c r="Z48" s="116">
        <v>1017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475</v>
      </c>
      <c r="W49" s="116">
        <v>565</v>
      </c>
      <c r="X49" s="116">
        <v>559</v>
      </c>
      <c r="Y49" s="116">
        <v>577</v>
      </c>
      <c r="Z49" s="116">
        <v>614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North Burnett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342</v>
      </c>
      <c r="W50" s="116">
        <v>335</v>
      </c>
      <c r="X50" s="116">
        <v>425</v>
      </c>
      <c r="Y50" s="116">
        <v>352</v>
      </c>
      <c r="Z50" s="116">
        <v>435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328</v>
      </c>
      <c r="W51" s="116">
        <v>336</v>
      </c>
      <c r="X51" s="116">
        <v>387</v>
      </c>
      <c r="Y51" s="116">
        <v>340</v>
      </c>
      <c r="Z51" s="116">
        <v>379</v>
      </c>
    </row>
    <row r="52" spans="1:26" ht="15" customHeight="1" x14ac:dyDescent="0.25">
      <c r="S52" s="119" t="s">
        <v>45</v>
      </c>
      <c r="T52" s="119"/>
      <c r="U52" s="116"/>
      <c r="V52" s="116">
        <v>384</v>
      </c>
      <c r="W52" s="116">
        <v>406</v>
      </c>
      <c r="X52" s="116">
        <v>507</v>
      </c>
      <c r="Y52" s="116">
        <v>434</v>
      </c>
      <c r="Z52" s="116">
        <v>422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379</v>
      </c>
      <c r="W53" s="116">
        <v>393</v>
      </c>
      <c r="X53" s="116">
        <v>441</v>
      </c>
      <c r="Y53" s="116">
        <v>417</v>
      </c>
      <c r="Z53" s="116">
        <v>467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331</v>
      </c>
      <c r="W54" s="116">
        <v>391</v>
      </c>
      <c r="X54" s="116">
        <v>429</v>
      </c>
      <c r="Y54" s="116">
        <v>405</v>
      </c>
      <c r="Z54" s="116">
        <v>429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294</v>
      </c>
      <c r="W55" s="116">
        <v>315</v>
      </c>
      <c r="X55" s="116">
        <v>357</v>
      </c>
      <c r="Y55" s="116">
        <v>339</v>
      </c>
      <c r="Z55" s="116">
        <v>351</v>
      </c>
    </row>
    <row r="56" spans="1:26" ht="15" customHeight="1" x14ac:dyDescent="0.25">
      <c r="S56" s="119" t="s">
        <v>49</v>
      </c>
      <c r="T56" s="119"/>
      <c r="U56" s="116"/>
      <c r="V56" s="116">
        <v>176</v>
      </c>
      <c r="W56" s="116">
        <v>195</v>
      </c>
      <c r="X56" s="116">
        <v>221</v>
      </c>
      <c r="Y56" s="116">
        <v>220</v>
      </c>
      <c r="Z56" s="116">
        <v>241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120</v>
      </c>
      <c r="W57" s="116">
        <v>133</v>
      </c>
      <c r="X57" s="116">
        <v>150</v>
      </c>
      <c r="Y57" s="116">
        <v>135</v>
      </c>
      <c r="Z57" s="116">
        <v>141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60</v>
      </c>
      <c r="W58" s="116">
        <v>78</v>
      </c>
      <c r="X58" s="116">
        <v>90</v>
      </c>
      <c r="Y58" s="116">
        <v>83</v>
      </c>
      <c r="Z58" s="116">
        <v>91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20</v>
      </c>
      <c r="W59" s="116">
        <v>25</v>
      </c>
      <c r="X59" s="116">
        <v>40</v>
      </c>
      <c r="Y59" s="116">
        <v>29</v>
      </c>
      <c r="Z59" s="116">
        <v>41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17</v>
      </c>
      <c r="W60" s="116">
        <v>28</v>
      </c>
      <c r="X60" s="116">
        <v>28</v>
      </c>
      <c r="Y60" s="116">
        <v>30</v>
      </c>
      <c r="Z60" s="116">
        <v>29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4899</v>
      </c>
      <c r="W61" s="116">
        <v>5096</v>
      </c>
      <c r="X61" s="116">
        <v>6058</v>
      </c>
      <c r="Y61" s="116">
        <v>5455</v>
      </c>
      <c r="Z61" s="116">
        <v>5818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10</v>
      </c>
      <c r="W63" s="116">
        <v>9</v>
      </c>
      <c r="X63" s="116">
        <v>3</v>
      </c>
      <c r="Y63" s="116">
        <v>9</v>
      </c>
      <c r="Z63" s="116">
        <v>14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122</v>
      </c>
      <c r="W64" s="116">
        <v>128</v>
      </c>
      <c r="X64" s="116">
        <v>113</v>
      </c>
      <c r="Y64" s="116">
        <v>90</v>
      </c>
      <c r="Z64" s="116">
        <v>114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North Burnett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228</v>
      </c>
      <c r="W65" s="116">
        <v>227</v>
      </c>
      <c r="X65" s="116">
        <v>314</v>
      </c>
      <c r="Y65" s="116">
        <v>334</v>
      </c>
      <c r="Z65" s="116">
        <v>280</v>
      </c>
    </row>
    <row r="66" spans="1:26" x14ac:dyDescent="0.25">
      <c r="S66" s="119" t="s">
        <v>40</v>
      </c>
      <c r="T66" s="119"/>
      <c r="U66" s="116"/>
      <c r="V66" s="116">
        <v>476</v>
      </c>
      <c r="W66" s="116">
        <v>528</v>
      </c>
      <c r="X66" s="116">
        <v>685</v>
      </c>
      <c r="Y66" s="116">
        <v>667</v>
      </c>
      <c r="Z66" s="116">
        <v>653</v>
      </c>
    </row>
    <row r="67" spans="1:26" x14ac:dyDescent="0.25">
      <c r="S67" s="119" t="s">
        <v>41</v>
      </c>
      <c r="T67" s="119"/>
      <c r="U67" s="116"/>
      <c r="V67" s="116">
        <v>593</v>
      </c>
      <c r="W67" s="116">
        <v>683</v>
      </c>
      <c r="X67" s="116">
        <v>743</v>
      </c>
      <c r="Y67" s="116">
        <v>746</v>
      </c>
      <c r="Z67" s="116">
        <v>903</v>
      </c>
    </row>
    <row r="68" spans="1:26" x14ac:dyDescent="0.25">
      <c r="S68" s="119" t="s">
        <v>42</v>
      </c>
      <c r="T68" s="119"/>
      <c r="U68" s="116"/>
      <c r="V68" s="116">
        <v>349</v>
      </c>
      <c r="W68" s="116">
        <v>412</v>
      </c>
      <c r="X68" s="116">
        <v>393</v>
      </c>
      <c r="Y68" s="116">
        <v>378</v>
      </c>
      <c r="Z68" s="116">
        <v>401</v>
      </c>
    </row>
    <row r="69" spans="1:26" x14ac:dyDescent="0.25">
      <c r="S69" s="119" t="s">
        <v>43</v>
      </c>
      <c r="T69" s="119"/>
      <c r="U69" s="116"/>
      <c r="V69" s="116">
        <v>256</v>
      </c>
      <c r="W69" s="116">
        <v>293</v>
      </c>
      <c r="X69" s="116">
        <v>309</v>
      </c>
      <c r="Y69" s="116">
        <v>305</v>
      </c>
      <c r="Z69" s="116">
        <v>304</v>
      </c>
    </row>
    <row r="70" spans="1:26" x14ac:dyDescent="0.25">
      <c r="S70" s="119" t="s">
        <v>44</v>
      </c>
      <c r="T70" s="119"/>
      <c r="U70" s="116"/>
      <c r="V70" s="116">
        <v>329</v>
      </c>
      <c r="W70" s="116">
        <v>357</v>
      </c>
      <c r="X70" s="116">
        <v>373</v>
      </c>
      <c r="Y70" s="116">
        <v>321</v>
      </c>
      <c r="Z70" s="116">
        <v>338</v>
      </c>
    </row>
    <row r="71" spans="1:26" x14ac:dyDescent="0.25">
      <c r="S71" s="119" t="s">
        <v>45</v>
      </c>
      <c r="T71" s="119"/>
      <c r="U71" s="116"/>
      <c r="V71" s="116">
        <v>378</v>
      </c>
      <c r="W71" s="116">
        <v>414</v>
      </c>
      <c r="X71" s="116">
        <v>398</v>
      </c>
      <c r="Y71" s="116">
        <v>387</v>
      </c>
      <c r="Z71" s="116">
        <v>425</v>
      </c>
    </row>
    <row r="72" spans="1:26" x14ac:dyDescent="0.25">
      <c r="S72" s="119" t="s">
        <v>46</v>
      </c>
      <c r="T72" s="119"/>
      <c r="U72" s="116"/>
      <c r="V72" s="116">
        <v>386</v>
      </c>
      <c r="W72" s="116">
        <v>373</v>
      </c>
      <c r="X72" s="116">
        <v>401</v>
      </c>
      <c r="Y72" s="116">
        <v>374</v>
      </c>
      <c r="Z72" s="116">
        <v>401</v>
      </c>
    </row>
    <row r="73" spans="1:26" x14ac:dyDescent="0.25">
      <c r="S73" s="119" t="s">
        <v>47</v>
      </c>
      <c r="T73" s="119"/>
      <c r="U73" s="116"/>
      <c r="V73" s="116">
        <v>275</v>
      </c>
      <c r="W73" s="116">
        <v>344</v>
      </c>
      <c r="X73" s="116">
        <v>377</v>
      </c>
      <c r="Y73" s="116">
        <v>391</v>
      </c>
      <c r="Z73" s="116">
        <v>410</v>
      </c>
    </row>
    <row r="74" spans="1:26" x14ac:dyDescent="0.25">
      <c r="S74" s="119" t="s">
        <v>48</v>
      </c>
      <c r="T74" s="119"/>
      <c r="U74" s="116"/>
      <c r="V74" s="116">
        <v>251</v>
      </c>
      <c r="W74" s="116">
        <v>297</v>
      </c>
      <c r="X74" s="116">
        <v>319</v>
      </c>
      <c r="Y74" s="116">
        <v>316</v>
      </c>
      <c r="Z74" s="116">
        <v>269</v>
      </c>
    </row>
    <row r="75" spans="1:26" x14ac:dyDescent="0.25">
      <c r="S75" s="119" t="s">
        <v>49</v>
      </c>
      <c r="T75" s="119"/>
      <c r="U75" s="116"/>
      <c r="V75" s="116">
        <v>149</v>
      </c>
      <c r="W75" s="116">
        <v>172</v>
      </c>
      <c r="X75" s="116">
        <v>192</v>
      </c>
      <c r="Y75" s="116">
        <v>184</v>
      </c>
      <c r="Z75" s="116">
        <v>211</v>
      </c>
    </row>
    <row r="76" spans="1:26" x14ac:dyDescent="0.25">
      <c r="S76" s="119" t="s">
        <v>50</v>
      </c>
      <c r="T76" s="119"/>
      <c r="U76" s="116"/>
      <c r="V76" s="116">
        <v>61</v>
      </c>
      <c r="W76" s="116">
        <v>70</v>
      </c>
      <c r="X76" s="116">
        <v>91</v>
      </c>
      <c r="Y76" s="116">
        <v>92</v>
      </c>
      <c r="Z76" s="116">
        <v>107</v>
      </c>
    </row>
    <row r="77" spans="1:26" x14ac:dyDescent="0.25">
      <c r="S77" s="119" t="s">
        <v>51</v>
      </c>
      <c r="T77" s="119"/>
      <c r="U77" s="116"/>
      <c r="V77" s="116">
        <v>26</v>
      </c>
      <c r="W77" s="116">
        <v>38</v>
      </c>
      <c r="X77" s="116">
        <v>42</v>
      </c>
      <c r="Y77" s="116">
        <v>49</v>
      </c>
      <c r="Z77" s="116">
        <v>50</v>
      </c>
    </row>
    <row r="78" spans="1:26" x14ac:dyDescent="0.25">
      <c r="S78" s="119" t="s">
        <v>52</v>
      </c>
      <c r="T78" s="119"/>
      <c r="U78" s="116"/>
      <c r="V78" s="116">
        <v>17</v>
      </c>
      <c r="W78" s="116">
        <v>25</v>
      </c>
      <c r="X78" s="116">
        <v>30</v>
      </c>
      <c r="Y78" s="116">
        <v>24</v>
      </c>
      <c r="Z78" s="116">
        <v>35</v>
      </c>
    </row>
    <row r="79" spans="1:26" x14ac:dyDescent="0.25">
      <c r="S79" s="119" t="s">
        <v>53</v>
      </c>
      <c r="T79" s="119"/>
      <c r="U79" s="116"/>
      <c r="V79" s="116">
        <v>15</v>
      </c>
      <c r="W79" s="116">
        <v>12</v>
      </c>
      <c r="X79" s="116">
        <v>14</v>
      </c>
      <c r="Y79" s="116">
        <v>13</v>
      </c>
      <c r="Z79" s="116">
        <v>17</v>
      </c>
    </row>
    <row r="80" spans="1:26" x14ac:dyDescent="0.25">
      <c r="S80" s="122" t="s">
        <v>54</v>
      </c>
      <c r="T80" s="122"/>
      <c r="U80" s="116"/>
      <c r="V80" s="116">
        <v>3919</v>
      </c>
      <c r="W80" s="116">
        <v>4382</v>
      </c>
      <c r="X80" s="116">
        <v>4807</v>
      </c>
      <c r="Y80" s="116">
        <v>4689</v>
      </c>
      <c r="Z80" s="116">
        <v>4930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6" t="str">
        <f>S1</f>
        <v>North Burnett</v>
      </c>
      <c r="D83" s="146"/>
      <c r="E83" s="146"/>
      <c r="F83" s="146"/>
      <c r="G83" s="146"/>
      <c r="H83" s="49"/>
      <c r="I83" s="49"/>
      <c r="J83" s="147" t="str">
        <f>'State data for spotlight'!A1</f>
        <v>Queensland</v>
      </c>
      <c r="K83" s="147"/>
      <c r="L83" s="147"/>
      <c r="M83" s="147"/>
      <c r="N83" s="147"/>
      <c r="O83" s="147"/>
      <c r="S83" s="119" t="s">
        <v>57</v>
      </c>
      <c r="T83" s="119"/>
      <c r="U83" s="116"/>
      <c r="V83" s="116">
        <v>189</v>
      </c>
      <c r="W83" s="116">
        <v>200</v>
      </c>
      <c r="X83" s="116">
        <v>232</v>
      </c>
      <c r="Y83" s="116">
        <v>191</v>
      </c>
      <c r="Z83" s="116">
        <v>211</v>
      </c>
      <c r="AD83" s="121"/>
    </row>
    <row r="84" spans="1:30" ht="15" customHeight="1" x14ac:dyDescent="0.25">
      <c r="A84" s="48"/>
      <c r="B84" s="48"/>
      <c r="C84" s="50"/>
      <c r="D84" s="141" t="s">
        <v>0</v>
      </c>
      <c r="E84" s="141"/>
      <c r="F84" s="141" t="s">
        <v>202</v>
      </c>
      <c r="G84" s="141"/>
      <c r="H84" s="50"/>
      <c r="I84" s="50"/>
      <c r="J84" s="50"/>
      <c r="K84" s="50"/>
      <c r="L84" s="141" t="s">
        <v>0</v>
      </c>
      <c r="M84" s="141"/>
      <c r="N84" s="141" t="s">
        <v>202</v>
      </c>
      <c r="O84" s="141"/>
      <c r="S84" s="119" t="s">
        <v>58</v>
      </c>
      <c r="T84" s="119"/>
      <c r="U84" s="116"/>
      <c r="V84" s="116">
        <v>105</v>
      </c>
      <c r="W84" s="116">
        <v>129</v>
      </c>
      <c r="X84" s="116">
        <v>121</v>
      </c>
      <c r="Y84" s="116">
        <v>127</v>
      </c>
      <c r="Z84" s="116">
        <v>119</v>
      </c>
    </row>
    <row r="85" spans="1:30" ht="15" customHeight="1" x14ac:dyDescent="0.25">
      <c r="A85" s="48"/>
      <c r="B85" s="48"/>
      <c r="C85" s="62" t="s">
        <v>1</v>
      </c>
      <c r="D85" s="141" t="s">
        <v>2</v>
      </c>
      <c r="E85" s="141"/>
      <c r="F85" s="141" t="str">
        <f>"since "&amp;$V$2</f>
        <v>since 2015-16</v>
      </c>
      <c r="G85" s="141"/>
      <c r="H85" s="50"/>
      <c r="I85" s="50"/>
      <c r="J85" s="50"/>
      <c r="K85" s="62" t="s">
        <v>1</v>
      </c>
      <c r="L85" s="141" t="s">
        <v>2</v>
      </c>
      <c r="M85" s="141"/>
      <c r="N85" s="141" t="str">
        <f>"since "&amp;$V$2</f>
        <v>since 2015-16</v>
      </c>
      <c r="O85" s="141"/>
      <c r="S85" s="119" t="s">
        <v>197</v>
      </c>
      <c r="T85" s="119"/>
      <c r="U85" s="116"/>
      <c r="V85" s="116">
        <v>268</v>
      </c>
      <c r="W85" s="116">
        <v>279</v>
      </c>
      <c r="X85" s="116">
        <v>320</v>
      </c>
      <c r="Y85" s="116">
        <v>346</v>
      </c>
      <c r="Z85" s="116">
        <v>327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10,746</v>
      </c>
      <c r="D86" s="100">
        <f t="shared" ref="D86:D91" si="4">AD4</f>
        <v>5.9241005421389881E-2</v>
      </c>
      <c r="E86" s="101">
        <f t="shared" ref="E86:E91" si="5">AD4</f>
        <v>5.9241005421389881E-2</v>
      </c>
      <c r="F86" s="100">
        <f t="shared" ref="F86:F91" si="6">AF4</f>
        <v>0.21822922571137049</v>
      </c>
      <c r="G86" s="101">
        <f t="shared" ref="G86:G91" si="7">AF4</f>
        <v>0.21822922571137049</v>
      </c>
      <c r="H86" s="61"/>
      <c r="I86" s="61"/>
      <c r="J86" s="142" t="str">
        <f>'State data for spotlight'!J4</f>
        <v>4,043,913</v>
      </c>
      <c r="K86" s="142"/>
      <c r="L86" s="100">
        <f>'State data for spotlight'!L4</f>
        <v>-5.435055282670076E-3</v>
      </c>
      <c r="M86" s="101">
        <f>'State data for spotlight'!L4</f>
        <v>-5.435055282670076E-3</v>
      </c>
      <c r="N86" s="100">
        <f>'State data for spotlight'!N4</f>
        <v>7.968076645100175E-2</v>
      </c>
      <c r="O86" s="101">
        <f>'State data for spotlight'!N4</f>
        <v>7.968076645100175E-2</v>
      </c>
      <c r="S86" s="119" t="s">
        <v>198</v>
      </c>
      <c r="T86" s="119"/>
      <c r="U86" s="116"/>
      <c r="V86" s="116">
        <v>80</v>
      </c>
      <c r="W86" s="116">
        <v>74</v>
      </c>
      <c r="X86" s="116">
        <v>91</v>
      </c>
      <c r="Y86" s="116">
        <v>94</v>
      </c>
      <c r="Z86" s="116">
        <v>105</v>
      </c>
    </row>
    <row r="87" spans="1:30" ht="15" customHeight="1" x14ac:dyDescent="0.25">
      <c r="A87" s="102" t="s">
        <v>4</v>
      </c>
      <c r="B87" s="51"/>
      <c r="C87" s="61" t="str">
        <f t="shared" si="3"/>
        <v>5,817</v>
      </c>
      <c r="D87" s="100">
        <f t="shared" si="4"/>
        <v>6.6947909024211327E-2</v>
      </c>
      <c r="E87" s="101">
        <f t="shared" si="5"/>
        <v>6.6947909024211327E-2</v>
      </c>
      <c r="F87" s="100">
        <f t="shared" si="6"/>
        <v>0.18762760310330751</v>
      </c>
      <c r="G87" s="101">
        <f t="shared" si="7"/>
        <v>0.18762760310330751</v>
      </c>
      <c r="H87" s="61"/>
      <c r="I87" s="61"/>
      <c r="J87" s="142" t="str">
        <f>'State data for spotlight'!J5</f>
        <v>2,078,086</v>
      </c>
      <c r="K87" s="142"/>
      <c r="L87" s="100">
        <f>'State data for spotlight'!L5</f>
        <v>-9.7722570444783718E-3</v>
      </c>
      <c r="M87" s="101">
        <f>'State data for spotlight'!L5</f>
        <v>-9.7722570444783718E-3</v>
      </c>
      <c r="N87" s="100">
        <f>'State data for spotlight'!N5</f>
        <v>6.0267974446456485E-2</v>
      </c>
      <c r="O87" s="101">
        <f>'State data for spotlight'!N5</f>
        <v>6.0267974446456485E-2</v>
      </c>
      <c r="S87" s="119" t="s">
        <v>199</v>
      </c>
      <c r="T87" s="119"/>
      <c r="U87" s="116"/>
      <c r="V87" s="116">
        <v>49</v>
      </c>
      <c r="W87" s="116">
        <v>50</v>
      </c>
      <c r="X87" s="116">
        <v>50</v>
      </c>
      <c r="Y87" s="116">
        <v>60</v>
      </c>
      <c r="Z87" s="116">
        <v>50</v>
      </c>
    </row>
    <row r="88" spans="1:30" ht="15" customHeight="1" x14ac:dyDescent="0.25">
      <c r="A88" s="102" t="s">
        <v>5</v>
      </c>
      <c r="B88" s="51"/>
      <c r="C88" s="61" t="str">
        <f t="shared" si="3"/>
        <v>4,929</v>
      </c>
      <c r="D88" s="100">
        <f t="shared" si="4"/>
        <v>5.0511508951406547E-2</v>
      </c>
      <c r="E88" s="101">
        <f t="shared" si="5"/>
        <v>5.0511508951406547E-2</v>
      </c>
      <c r="F88" s="100">
        <f t="shared" si="6"/>
        <v>0.25611620795107037</v>
      </c>
      <c r="G88" s="101">
        <f t="shared" si="7"/>
        <v>0.25611620795107037</v>
      </c>
      <c r="H88" s="61"/>
      <c r="I88" s="61"/>
      <c r="J88" s="142" t="str">
        <f>'State data for spotlight'!J6</f>
        <v>1,965,825</v>
      </c>
      <c r="K88" s="142"/>
      <c r="L88" s="100">
        <f>'State data for spotlight'!L6</f>
        <v>-8.0765919120229235E-4</v>
      </c>
      <c r="M88" s="101">
        <f>'State data for spotlight'!L6</f>
        <v>-8.0765919120229235E-4</v>
      </c>
      <c r="N88" s="100">
        <f>'State data for spotlight'!N6</f>
        <v>0.10099473592536312</v>
      </c>
      <c r="O88" s="101">
        <f>'State data for spotlight'!N6</f>
        <v>0.10099473592536312</v>
      </c>
      <c r="S88" s="119" t="s">
        <v>200</v>
      </c>
      <c r="T88" s="119"/>
      <c r="U88" s="116"/>
      <c r="V88" s="116">
        <v>61</v>
      </c>
      <c r="W88" s="116">
        <v>55</v>
      </c>
      <c r="X88" s="116">
        <v>72</v>
      </c>
      <c r="Y88" s="116">
        <v>61</v>
      </c>
      <c r="Z88" s="116">
        <v>68</v>
      </c>
    </row>
    <row r="89" spans="1:30" ht="15" customHeight="1" x14ac:dyDescent="0.25">
      <c r="A89" s="51" t="s">
        <v>6</v>
      </c>
      <c r="B89" s="51"/>
      <c r="C89" s="61" t="str">
        <f t="shared" si="3"/>
        <v>6,700</v>
      </c>
      <c r="D89" s="100">
        <f t="shared" si="4"/>
        <v>7.7863577863577893E-2</v>
      </c>
      <c r="E89" s="101">
        <f t="shared" si="5"/>
        <v>7.7863577863577893E-2</v>
      </c>
      <c r="F89" s="100">
        <f t="shared" si="6"/>
        <v>0.24327333457042122</v>
      </c>
      <c r="G89" s="101">
        <f t="shared" si="7"/>
        <v>0.24327333457042122</v>
      </c>
      <c r="H89" s="61"/>
      <c r="I89" s="61"/>
      <c r="J89" s="142" t="str">
        <f>'State data for spotlight'!J7</f>
        <v>2,876,116</v>
      </c>
      <c r="K89" s="142"/>
      <c r="L89" s="100">
        <f>'State data for spotlight'!L7</f>
        <v>1.3469152455414024E-2</v>
      </c>
      <c r="M89" s="101">
        <f>'State data for spotlight'!L7</f>
        <v>1.3469152455414024E-2</v>
      </c>
      <c r="N89" s="100">
        <f>'State data for spotlight'!N7</f>
        <v>8.3508134271230716E-2</v>
      </c>
      <c r="O89" s="101">
        <f>'State data for spotlight'!N7</f>
        <v>8.3508134271230716E-2</v>
      </c>
      <c r="S89" s="119" t="s">
        <v>201</v>
      </c>
      <c r="T89" s="119"/>
      <c r="U89" s="116"/>
      <c r="V89" s="116">
        <v>294</v>
      </c>
      <c r="W89" s="116">
        <v>308</v>
      </c>
      <c r="X89" s="116">
        <v>338</v>
      </c>
      <c r="Y89" s="116">
        <v>337</v>
      </c>
      <c r="Z89" s="116">
        <v>347</v>
      </c>
    </row>
    <row r="90" spans="1:30" ht="15" customHeight="1" x14ac:dyDescent="0.25">
      <c r="A90" s="51" t="s">
        <v>100</v>
      </c>
      <c r="B90" s="51"/>
      <c r="C90" s="61" t="str">
        <f t="shared" si="3"/>
        <v>$24,914</v>
      </c>
      <c r="D90" s="100">
        <f t="shared" si="4"/>
        <v>-8.0879439531614916E-2</v>
      </c>
      <c r="E90" s="101">
        <f t="shared" si="5"/>
        <v>-8.0879439531614916E-2</v>
      </c>
      <c r="F90" s="100">
        <f t="shared" si="6"/>
        <v>-0.10181323940564546</v>
      </c>
      <c r="G90" s="101">
        <f t="shared" si="7"/>
        <v>-0.10181323940564546</v>
      </c>
      <c r="H90" s="61"/>
      <c r="I90" s="61"/>
      <c r="J90" s="61"/>
      <c r="K90" s="61" t="str">
        <f>'State data for spotlight'!J8</f>
        <v>$45,226</v>
      </c>
      <c r="L90" s="100">
        <f>'State data for spotlight'!L8</f>
        <v>1.6409018426646327E-3</v>
      </c>
      <c r="M90" s="101">
        <f>'State data for spotlight'!L8</f>
        <v>1.6409018426646327E-3</v>
      </c>
      <c r="N90" s="100">
        <f>'State data for spotlight'!N8</f>
        <v>6.7653739613496189E-2</v>
      </c>
      <c r="O90" s="101">
        <f>'State data for spotlight'!N8</f>
        <v>6.7653739613496189E-2</v>
      </c>
      <c r="S90" s="119" t="s">
        <v>59</v>
      </c>
      <c r="T90" s="119"/>
      <c r="U90" s="116"/>
      <c r="V90" s="116">
        <v>806</v>
      </c>
      <c r="W90" s="116">
        <v>759</v>
      </c>
      <c r="X90" s="116">
        <v>750</v>
      </c>
      <c r="Y90" s="116">
        <v>709</v>
      </c>
      <c r="Z90" s="116">
        <v>810</v>
      </c>
    </row>
    <row r="91" spans="1:30" ht="15" customHeight="1" x14ac:dyDescent="0.25">
      <c r="A91" s="51" t="s">
        <v>7</v>
      </c>
      <c r="B91" s="51"/>
      <c r="C91" s="61" t="str">
        <f t="shared" si="3"/>
        <v>$243.8 mil</v>
      </c>
      <c r="D91" s="100">
        <f t="shared" si="4"/>
        <v>0.10062184367318827</v>
      </c>
      <c r="E91" s="101">
        <f t="shared" si="5"/>
        <v>0.10062184367318827</v>
      </c>
      <c r="F91" s="100">
        <f t="shared" si="6"/>
        <v>0.30075890584388532</v>
      </c>
      <c r="G91" s="101">
        <f t="shared" si="7"/>
        <v>0.30075890584388532</v>
      </c>
      <c r="H91" s="61"/>
      <c r="I91" s="61"/>
      <c r="J91" s="61"/>
      <c r="K91" s="61" t="str">
        <f>'State data for spotlight'!J9</f>
        <v>$174.8 bil</v>
      </c>
      <c r="L91" s="100">
        <f>'State data for spotlight'!L9</f>
        <v>4.1540468779463158E-2</v>
      </c>
      <c r="M91" s="101">
        <f>'State data for spotlight'!L9</f>
        <v>4.1540468779463158E-2</v>
      </c>
      <c r="N91" s="100">
        <f>'State data for spotlight'!N9</f>
        <v>0.18082674757676354</v>
      </c>
      <c r="O91" s="101">
        <f>'State data for spotlight'!N9</f>
        <v>0.18082674757676354</v>
      </c>
      <c r="S91" s="122" t="s">
        <v>54</v>
      </c>
      <c r="T91" s="122"/>
      <c r="U91" s="116"/>
      <c r="V91" s="116">
        <v>2966</v>
      </c>
      <c r="W91" s="116">
        <v>3123</v>
      </c>
      <c r="X91" s="116">
        <v>3711</v>
      </c>
      <c r="Y91" s="116">
        <v>3363</v>
      </c>
      <c r="Z91" s="116">
        <v>3706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203</v>
      </c>
      <c r="S93" s="119" t="s">
        <v>57</v>
      </c>
      <c r="T93" s="119"/>
      <c r="U93" s="116"/>
      <c r="V93" s="116">
        <v>97</v>
      </c>
      <c r="W93" s="116">
        <v>111</v>
      </c>
      <c r="X93" s="116">
        <v>126</v>
      </c>
      <c r="Y93" s="116">
        <v>131</v>
      </c>
      <c r="Z93" s="116">
        <v>133</v>
      </c>
    </row>
    <row r="94" spans="1:30" ht="15" customHeight="1" x14ac:dyDescent="0.25">
      <c r="A94" s="60" t="s">
        <v>204</v>
      </c>
      <c r="S94" s="119" t="s">
        <v>58</v>
      </c>
      <c r="T94" s="119"/>
      <c r="U94" s="116"/>
      <c r="V94" s="116">
        <v>257</v>
      </c>
      <c r="W94" s="116">
        <v>283</v>
      </c>
      <c r="X94" s="116">
        <v>310</v>
      </c>
      <c r="Y94" s="116">
        <v>294</v>
      </c>
      <c r="Z94" s="116">
        <v>298</v>
      </c>
    </row>
    <row r="95" spans="1:30" ht="15" customHeight="1" x14ac:dyDescent="0.25">
      <c r="A95" s="138" t="s">
        <v>287</v>
      </c>
      <c r="S95" s="119" t="s">
        <v>197</v>
      </c>
      <c r="T95" s="119"/>
      <c r="U95" s="116"/>
      <c r="V95" s="116">
        <v>41</v>
      </c>
      <c r="W95" s="116">
        <v>55</v>
      </c>
      <c r="X95" s="116">
        <v>57</v>
      </c>
      <c r="Y95" s="116">
        <v>58</v>
      </c>
      <c r="Z95" s="116">
        <v>67</v>
      </c>
    </row>
    <row r="96" spans="1:30" ht="15" customHeight="1" x14ac:dyDescent="0.25">
      <c r="A96" s="19" t="s">
        <v>278</v>
      </c>
      <c r="S96" s="119" t="s">
        <v>198</v>
      </c>
      <c r="T96" s="119"/>
      <c r="U96" s="116"/>
      <c r="V96" s="116">
        <v>294</v>
      </c>
      <c r="W96" s="116">
        <v>318</v>
      </c>
      <c r="X96" s="116">
        <v>370</v>
      </c>
      <c r="Y96" s="116">
        <v>371</v>
      </c>
      <c r="Z96" s="116">
        <v>367</v>
      </c>
    </row>
    <row r="97" spans="1:32" ht="15" customHeight="1" x14ac:dyDescent="0.25">
      <c r="S97" s="119" t="s">
        <v>199</v>
      </c>
      <c r="T97" s="119"/>
      <c r="U97" s="116"/>
      <c r="V97" s="116">
        <v>301</v>
      </c>
      <c r="W97" s="116">
        <v>320</v>
      </c>
      <c r="X97" s="116">
        <v>338</v>
      </c>
      <c r="Y97" s="116">
        <v>340</v>
      </c>
      <c r="Z97" s="116">
        <v>357</v>
      </c>
    </row>
    <row r="98" spans="1:32" ht="15" customHeight="1" x14ac:dyDescent="0.25">
      <c r="S98" s="119" t="s">
        <v>200</v>
      </c>
      <c r="T98" s="119"/>
      <c r="U98" s="116"/>
      <c r="V98" s="116">
        <v>199</v>
      </c>
      <c r="W98" s="116">
        <v>219</v>
      </c>
      <c r="X98" s="116">
        <v>243</v>
      </c>
      <c r="Y98" s="116">
        <v>230</v>
      </c>
      <c r="Z98" s="116">
        <v>237</v>
      </c>
    </row>
    <row r="99" spans="1:32" ht="15" customHeight="1" x14ac:dyDescent="0.25">
      <c r="S99" s="119" t="s">
        <v>201</v>
      </c>
      <c r="T99" s="119"/>
      <c r="U99" s="116"/>
      <c r="V99" s="116">
        <v>25</v>
      </c>
      <c r="W99" s="116">
        <v>25</v>
      </c>
      <c r="X99" s="116">
        <v>33</v>
      </c>
      <c r="Y99" s="116">
        <v>30</v>
      </c>
      <c r="Z99" s="116">
        <v>42</v>
      </c>
    </row>
    <row r="100" spans="1:32" ht="15" customHeight="1" x14ac:dyDescent="0.25">
      <c r="S100" s="119" t="s">
        <v>59</v>
      </c>
      <c r="T100" s="119"/>
      <c r="U100" s="116"/>
      <c r="V100" s="116">
        <v>423</v>
      </c>
      <c r="W100" s="116">
        <v>454</v>
      </c>
      <c r="X100" s="116">
        <v>456</v>
      </c>
      <c r="Y100" s="116">
        <v>456</v>
      </c>
      <c r="Z100" s="116">
        <v>521</v>
      </c>
    </row>
    <row r="101" spans="1:32" x14ac:dyDescent="0.25">
      <c r="A101" s="20"/>
      <c r="S101" s="122" t="s">
        <v>54</v>
      </c>
      <c r="T101" s="122"/>
      <c r="U101" s="116"/>
      <c r="V101" s="116">
        <v>2423</v>
      </c>
      <c r="W101" s="116">
        <v>2659</v>
      </c>
      <c r="X101" s="116">
        <v>2955</v>
      </c>
      <c r="Y101" s="116">
        <v>2846</v>
      </c>
      <c r="Z101" s="116">
        <v>2989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205</v>
      </c>
      <c r="Z103" s="110" t="s">
        <v>282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6057</v>
      </c>
      <c r="W104" s="116">
        <v>6670</v>
      </c>
      <c r="X104" s="116">
        <v>7634</v>
      </c>
      <c r="Y104" s="116">
        <v>7114</v>
      </c>
      <c r="Z104" s="116">
        <v>7625</v>
      </c>
      <c r="AB104" s="113" t="str">
        <f>TEXT(Z104,"###,###")</f>
        <v>7,625</v>
      </c>
      <c r="AD104" s="134">
        <f>Z104/($Z$4)*100</f>
        <v>70.956635026986774</v>
      </c>
      <c r="AF104" s="113"/>
    </row>
    <row r="105" spans="1:32" x14ac:dyDescent="0.25">
      <c r="S105" s="119" t="s">
        <v>18</v>
      </c>
      <c r="T105" s="119"/>
      <c r="U105" s="116"/>
      <c r="V105" s="116">
        <v>1244</v>
      </c>
      <c r="W105" s="116">
        <v>1301</v>
      </c>
      <c r="X105" s="116">
        <v>1312</v>
      </c>
      <c r="Y105" s="116">
        <v>1390</v>
      </c>
      <c r="Z105" s="116">
        <v>1320</v>
      </c>
      <c r="AB105" s="113" t="str">
        <f>TEXT(Z105,"###,###")</f>
        <v>1,320</v>
      </c>
      <c r="AD105" s="134">
        <f>Z105/($Z$4)*100</f>
        <v>12.283640424343941</v>
      </c>
      <c r="AF105" s="113"/>
    </row>
    <row r="106" spans="1:32" x14ac:dyDescent="0.25">
      <c r="S106" s="122" t="s">
        <v>54</v>
      </c>
      <c r="T106" s="122"/>
      <c r="U106" s="124"/>
      <c r="V106" s="124">
        <v>7301</v>
      </c>
      <c r="W106" s="124">
        <v>7971</v>
      </c>
      <c r="X106" s="124">
        <v>8946</v>
      </c>
      <c r="Y106" s="124">
        <v>8504</v>
      </c>
      <c r="Z106" s="124">
        <v>8945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1534</v>
      </c>
      <c r="W108" s="116">
        <v>1742</v>
      </c>
      <c r="X108" s="116">
        <v>2027</v>
      </c>
      <c r="Y108" s="116">
        <v>1988</v>
      </c>
      <c r="Z108" s="116">
        <v>1982</v>
      </c>
      <c r="AB108" s="113" t="str">
        <f>TEXT(Z108,"###,###")</f>
        <v>1,982</v>
      </c>
      <c r="AD108" s="134">
        <f>Z108/($Z$4)*100</f>
        <v>18.444072212916435</v>
      </c>
      <c r="AF108" s="113"/>
    </row>
    <row r="109" spans="1:32" x14ac:dyDescent="0.25">
      <c r="S109" s="119" t="s">
        <v>21</v>
      </c>
      <c r="T109" s="119"/>
      <c r="U109" s="116"/>
      <c r="V109" s="116">
        <v>1267</v>
      </c>
      <c r="W109" s="116">
        <v>1383</v>
      </c>
      <c r="X109" s="116">
        <v>1347</v>
      </c>
      <c r="Y109" s="116">
        <v>1248</v>
      </c>
      <c r="Z109" s="116">
        <v>1320</v>
      </c>
      <c r="AB109" s="113" t="str">
        <f>TEXT(Z109,"###,###")</f>
        <v>1,320</v>
      </c>
      <c r="AD109" s="134">
        <f>Z109/($Z$4)*100</f>
        <v>12.283640424343941</v>
      </c>
      <c r="AF109" s="113"/>
    </row>
    <row r="110" spans="1:32" x14ac:dyDescent="0.25">
      <c r="S110" s="119" t="s">
        <v>22</v>
      </c>
      <c r="T110" s="119"/>
      <c r="U110" s="116"/>
      <c r="V110" s="116">
        <v>2774</v>
      </c>
      <c r="W110" s="116">
        <v>2760</v>
      </c>
      <c r="X110" s="116">
        <v>3422</v>
      </c>
      <c r="Y110" s="116">
        <v>2942</v>
      </c>
      <c r="Z110" s="116">
        <v>3189</v>
      </c>
      <c r="AB110" s="113" t="str">
        <f>TEXT(Z110,"###,###")</f>
        <v>3,189</v>
      </c>
      <c r="AD110" s="134">
        <f>Z110/($Z$4)*100</f>
        <v>29.676158570630935</v>
      </c>
      <c r="AF110" s="113"/>
    </row>
    <row r="111" spans="1:32" x14ac:dyDescent="0.25">
      <c r="S111" s="119" t="s">
        <v>23</v>
      </c>
      <c r="T111" s="119"/>
      <c r="U111" s="116"/>
      <c r="V111" s="116">
        <v>1740</v>
      </c>
      <c r="W111" s="116">
        <v>2086</v>
      </c>
      <c r="X111" s="116">
        <v>2158</v>
      </c>
      <c r="Y111" s="116">
        <v>2329</v>
      </c>
      <c r="Z111" s="116">
        <v>2437</v>
      </c>
      <c r="AB111" s="113" t="str">
        <f>TEXT(Z111,"###,###")</f>
        <v>2,437</v>
      </c>
      <c r="AD111" s="134">
        <f>Z111/($Z$4)*100</f>
        <v>22.678205844034991</v>
      </c>
      <c r="AF111" s="113"/>
    </row>
    <row r="112" spans="1:32" x14ac:dyDescent="0.25">
      <c r="S112" s="122" t="s">
        <v>54</v>
      </c>
      <c r="T112" s="122"/>
      <c r="U112" s="116"/>
      <c r="V112" s="116">
        <v>8825</v>
      </c>
      <c r="W112" s="116">
        <v>9478</v>
      </c>
      <c r="X112" s="116">
        <v>10863</v>
      </c>
      <c r="Y112" s="116">
        <v>10146</v>
      </c>
      <c r="Z112" s="116">
        <v>10746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41.05</v>
      </c>
      <c r="W118" s="135">
        <v>42.47</v>
      </c>
      <c r="X118" s="135">
        <v>42.16</v>
      </c>
      <c r="Y118" s="135">
        <v>42.07</v>
      </c>
      <c r="Z118" s="135">
        <v>42.35</v>
      </c>
      <c r="AB118" s="113" t="str">
        <f>TEXT(Z118,"##.0")</f>
        <v>42.4</v>
      </c>
    </row>
    <row r="120" spans="19:32" x14ac:dyDescent="0.25">
      <c r="S120" s="105" t="s">
        <v>102</v>
      </c>
      <c r="T120" s="116"/>
      <c r="U120" s="116"/>
      <c r="V120" s="116">
        <v>3651</v>
      </c>
      <c r="W120" s="116">
        <v>3825</v>
      </c>
      <c r="X120" s="116">
        <v>4445</v>
      </c>
      <c r="Y120" s="116">
        <v>4211</v>
      </c>
      <c r="Z120" s="116">
        <v>4509</v>
      </c>
      <c r="AB120" s="113" t="str">
        <f>TEXT(Z120,"###,###")</f>
        <v>4,509</v>
      </c>
    </row>
    <row r="121" spans="19:32" x14ac:dyDescent="0.25">
      <c r="S121" s="105" t="s">
        <v>103</v>
      </c>
      <c r="T121" s="116"/>
      <c r="U121" s="116"/>
      <c r="V121" s="116">
        <v>949</v>
      </c>
      <c r="W121" s="116">
        <v>1041</v>
      </c>
      <c r="X121" s="116">
        <v>1206</v>
      </c>
      <c r="Y121" s="116">
        <v>1056</v>
      </c>
      <c r="Z121" s="116">
        <v>1170</v>
      </c>
      <c r="AB121" s="113" t="str">
        <f>TEXT(Z121,"###,###")</f>
        <v>1,170</v>
      </c>
    </row>
    <row r="122" spans="19:32" x14ac:dyDescent="0.25">
      <c r="S122" s="105" t="s">
        <v>104</v>
      </c>
      <c r="T122" s="116"/>
      <c r="U122" s="116"/>
      <c r="V122" s="116">
        <v>798</v>
      </c>
      <c r="W122" s="116">
        <v>916</v>
      </c>
      <c r="X122" s="116">
        <v>1015</v>
      </c>
      <c r="Y122" s="116">
        <v>948</v>
      </c>
      <c r="Z122" s="116">
        <v>1019</v>
      </c>
      <c r="AB122" s="113" t="str">
        <f>TEXT(Z122,"###,###")</f>
        <v>1,019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4449</v>
      </c>
      <c r="W124" s="116">
        <v>4741</v>
      </c>
      <c r="X124" s="116">
        <v>5460</v>
      </c>
      <c r="Y124" s="116">
        <v>5159</v>
      </c>
      <c r="Z124" s="116">
        <v>5528</v>
      </c>
      <c r="AB124" s="113" t="str">
        <f>TEXT(Z124,"###,###")</f>
        <v>5,528</v>
      </c>
      <c r="AD124" s="131">
        <f>Z124/$Z$7*100</f>
        <v>82.507462686567166</v>
      </c>
    </row>
    <row r="125" spans="19:32" x14ac:dyDescent="0.25">
      <c r="S125" s="105" t="s">
        <v>106</v>
      </c>
      <c r="T125" s="116"/>
      <c r="U125" s="116"/>
      <c r="V125" s="116">
        <v>1747</v>
      </c>
      <c r="W125" s="116">
        <v>1957</v>
      </c>
      <c r="X125" s="116">
        <v>2221</v>
      </c>
      <c r="Y125" s="116">
        <v>2004</v>
      </c>
      <c r="Z125" s="116">
        <v>2189</v>
      </c>
      <c r="AB125" s="113" t="str">
        <f>TEXT(Z125,"###,###")</f>
        <v>2,189</v>
      </c>
      <c r="AD125" s="131">
        <f>Z125/$Z$7*100</f>
        <v>32.671641791044777</v>
      </c>
    </row>
    <row r="127" spans="19:32" x14ac:dyDescent="0.25">
      <c r="S127" s="105" t="s">
        <v>107</v>
      </c>
      <c r="T127" s="116"/>
      <c r="U127" s="116"/>
      <c r="V127" s="116">
        <v>2969</v>
      </c>
      <c r="W127" s="116">
        <v>3123</v>
      </c>
      <c r="X127" s="116">
        <v>3714</v>
      </c>
      <c r="Y127" s="116">
        <v>3361</v>
      </c>
      <c r="Z127" s="116">
        <v>3711</v>
      </c>
      <c r="AB127" s="113" t="str">
        <f>TEXT(Z127,"###,###")</f>
        <v>3,711</v>
      </c>
      <c r="AD127" s="131">
        <f>Z127/$Z$7*100</f>
        <v>55.388059701492544</v>
      </c>
    </row>
    <row r="128" spans="19:32" x14ac:dyDescent="0.25">
      <c r="S128" s="105" t="s">
        <v>108</v>
      </c>
      <c r="T128" s="116"/>
      <c r="U128" s="116"/>
      <c r="V128" s="116">
        <v>2422</v>
      </c>
      <c r="W128" s="116">
        <v>2659</v>
      </c>
      <c r="X128" s="116">
        <v>2957</v>
      </c>
      <c r="Y128" s="116">
        <v>2848</v>
      </c>
      <c r="Z128" s="116">
        <v>2993</v>
      </c>
      <c r="AB128" s="113" t="str">
        <f>TEXT(Z128,"###,###")</f>
        <v>2,993</v>
      </c>
      <c r="AD128" s="131">
        <f>Z128/$Z$7*100</f>
        <v>44.671641791044777</v>
      </c>
    </row>
    <row r="130" spans="19:20" x14ac:dyDescent="0.25">
      <c r="S130" s="105" t="s">
        <v>283</v>
      </c>
      <c r="T130" s="131">
        <v>67.298507462686558</v>
      </c>
    </row>
    <row r="131" spans="19:20" x14ac:dyDescent="0.25">
      <c r="S131" s="105" t="s">
        <v>284</v>
      </c>
      <c r="T131" s="131">
        <v>17.46268656716418</v>
      </c>
    </row>
    <row r="132" spans="19:20" x14ac:dyDescent="0.25">
      <c r="S132" s="105" t="s">
        <v>285</v>
      </c>
      <c r="T132" s="131">
        <v>15.208955223880597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706484DF-1F71-464B-84B0-9B411BD4E85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BE7F7DA0-EAF6-4850-ACD8-BD4F9398339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CBA858B8-B32B-4617-9C50-618BE0E63D1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D4A89AD4-040D-4D38-8A23-E958B05BB61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DAC52F-E65D-408C-BD43-5DD1D1833C5F}">
  <sheetPr codeName="Sheet118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167</v>
      </c>
      <c r="T1" s="103"/>
      <c r="U1" s="103"/>
      <c r="V1" s="103"/>
      <c r="W1" s="103"/>
      <c r="X1" s="103"/>
      <c r="Y1" s="104" t="s">
        <v>254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205</v>
      </c>
      <c r="Z2" s="107" t="s">
        <v>282</v>
      </c>
      <c r="AB2" s="143" t="str">
        <f>$Z$2</f>
        <v>2019-20</v>
      </c>
      <c r="AC2" s="143"/>
      <c r="AD2" s="143"/>
      <c r="AE2" s="143"/>
      <c r="AF2" s="143"/>
    </row>
    <row r="3" spans="1:32" ht="15" customHeight="1" x14ac:dyDescent="0.25">
      <c r="A3" s="64" t="s">
        <v>281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167</v>
      </c>
      <c r="Y3" s="109" t="s">
        <v>254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9.54 Northern Peninsula Area, Queensland,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1115</v>
      </c>
      <c r="W4" s="112">
        <v>1383</v>
      </c>
      <c r="X4" s="112">
        <v>1361</v>
      </c>
      <c r="Y4" s="112">
        <v>1617</v>
      </c>
      <c r="Z4" s="112">
        <v>1498</v>
      </c>
      <c r="AB4" s="113" t="str">
        <f>TEXT(Z4,"###,###")</f>
        <v>1,498</v>
      </c>
      <c r="AD4" s="114">
        <f>Z4/Y4-1</f>
        <v>-7.3593073593073544E-2</v>
      </c>
      <c r="AF4" s="114">
        <f>Z4/V4-1</f>
        <v>0.34349775784753356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514</v>
      </c>
      <c r="W5" s="112">
        <v>642</v>
      </c>
      <c r="X5" s="112">
        <v>677</v>
      </c>
      <c r="Y5" s="112">
        <v>812</v>
      </c>
      <c r="Z5" s="112">
        <v>754</v>
      </c>
      <c r="AB5" s="113" t="str">
        <f>TEXT(Z5,"###,###")</f>
        <v>754</v>
      </c>
      <c r="AD5" s="114">
        <f t="shared" ref="AD5:AD9" si="0">Z5/Y5-1</f>
        <v>-7.1428571428571397E-2</v>
      </c>
      <c r="AF5" s="114">
        <f t="shared" ref="AF5:AF9" si="1">Z5/V5-1</f>
        <v>0.4669260700389104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596</v>
      </c>
      <c r="W6" s="112">
        <v>741</v>
      </c>
      <c r="X6" s="112">
        <v>680</v>
      </c>
      <c r="Y6" s="112">
        <v>811</v>
      </c>
      <c r="Z6" s="112">
        <v>747</v>
      </c>
      <c r="AB6" s="113" t="str">
        <f>TEXT(Z6,"###,###")</f>
        <v>747</v>
      </c>
      <c r="AD6" s="114">
        <f t="shared" si="0"/>
        <v>-7.8914919852034471E-2</v>
      </c>
      <c r="AF6" s="114">
        <f t="shared" si="1"/>
        <v>0.25335570469798663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839</v>
      </c>
      <c r="W7" s="112">
        <v>1018</v>
      </c>
      <c r="X7" s="112">
        <v>1007</v>
      </c>
      <c r="Y7" s="112">
        <v>1135</v>
      </c>
      <c r="Z7" s="112">
        <v>1110</v>
      </c>
      <c r="AB7" s="113" t="str">
        <f>TEXT(Z7,"###,###")</f>
        <v>1,110</v>
      </c>
      <c r="AD7" s="114">
        <f t="shared" si="0"/>
        <v>-2.2026431718061623E-2</v>
      </c>
      <c r="AF7" s="114">
        <f t="shared" si="1"/>
        <v>0.32300357568533977</v>
      </c>
    </row>
    <row r="8" spans="1:32" ht="17.25" customHeight="1" x14ac:dyDescent="0.25">
      <c r="A8" s="68" t="s">
        <v>13</v>
      </c>
      <c r="B8" s="69"/>
      <c r="C8" s="31"/>
      <c r="D8" s="70" t="str">
        <f>AB4</f>
        <v>1,498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1,110</v>
      </c>
      <c r="P8" s="71"/>
      <c r="S8" s="111" t="s">
        <v>86</v>
      </c>
      <c r="T8" s="112"/>
      <c r="U8" s="112"/>
      <c r="V8" s="112">
        <v>32680.46</v>
      </c>
      <c r="W8" s="112">
        <v>30122</v>
      </c>
      <c r="X8" s="112">
        <v>30987.06</v>
      </c>
      <c r="Y8" s="112">
        <v>36339.800000000003</v>
      </c>
      <c r="Z8" s="112">
        <v>37670.79</v>
      </c>
      <c r="AB8" s="113" t="str">
        <f>TEXT(Z8,"$###,###")</f>
        <v>$37,671</v>
      </c>
      <c r="AD8" s="114">
        <f t="shared" si="0"/>
        <v>3.6626233496056537E-2</v>
      </c>
      <c r="AF8" s="114">
        <f t="shared" si="1"/>
        <v>0.15270072697875126</v>
      </c>
    </row>
    <row r="9" spans="1:32" x14ac:dyDescent="0.25">
      <c r="A9" s="32" t="s">
        <v>15</v>
      </c>
      <c r="B9" s="75"/>
      <c r="C9" s="76"/>
      <c r="D9" s="77">
        <f>AD104</f>
        <v>52.403204272363148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49.729729729729733</v>
      </c>
      <c r="P9" s="78" t="s">
        <v>87</v>
      </c>
      <c r="S9" s="111" t="s">
        <v>7</v>
      </c>
      <c r="T9" s="112"/>
      <c r="U9" s="112"/>
      <c r="V9" s="112">
        <v>34017014</v>
      </c>
      <c r="W9" s="112">
        <v>39937801</v>
      </c>
      <c r="X9" s="112">
        <v>42951919</v>
      </c>
      <c r="Y9" s="112">
        <v>50877108</v>
      </c>
      <c r="Z9" s="112">
        <v>52656987</v>
      </c>
      <c r="AB9" s="113" t="str">
        <f>TEXT(Z9/1000000,"$#,###.0")&amp;" mil"</f>
        <v>$52.7 mil</v>
      </c>
      <c r="AD9" s="114">
        <f t="shared" si="0"/>
        <v>3.4983887055844543E-2</v>
      </c>
      <c r="AF9" s="114">
        <f t="shared" si="1"/>
        <v>0.54796029422217951</v>
      </c>
    </row>
    <row r="10" spans="1:32" x14ac:dyDescent="0.25">
      <c r="A10" s="32" t="s">
        <v>18</v>
      </c>
      <c r="B10" s="75"/>
      <c r="C10" s="76"/>
      <c r="D10" s="77">
        <f>AD105</f>
        <v>44.99332443257677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50.720720720720728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95.135135135135144</v>
      </c>
      <c r="P11" s="78" t="s">
        <v>87</v>
      </c>
      <c r="S11" s="111" t="s">
        <v>30</v>
      </c>
      <c r="T11" s="116"/>
      <c r="U11" s="116"/>
      <c r="V11" s="116">
        <v>1087</v>
      </c>
      <c r="W11" s="116">
        <v>1344</v>
      </c>
      <c r="X11" s="116">
        <v>1319</v>
      </c>
      <c r="Y11" s="116">
        <v>1579</v>
      </c>
      <c r="Z11" s="116">
        <v>1446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1.4414414414414414</v>
      </c>
      <c r="P12" s="78" t="s">
        <v>87</v>
      </c>
      <c r="S12" s="111" t="s">
        <v>31</v>
      </c>
      <c r="T12" s="116"/>
      <c r="U12" s="116"/>
      <c r="V12" s="116">
        <v>31</v>
      </c>
      <c r="W12" s="116">
        <v>39</v>
      </c>
      <c r="X12" s="116">
        <v>41</v>
      </c>
      <c r="Y12" s="116">
        <v>41</v>
      </c>
      <c r="Z12" s="116">
        <v>53</v>
      </c>
    </row>
    <row r="13" spans="1:32" ht="15" customHeight="1" x14ac:dyDescent="0.25">
      <c r="A13" s="32" t="s">
        <v>20</v>
      </c>
      <c r="B13" s="76"/>
      <c r="C13" s="76"/>
      <c r="D13" s="77">
        <f>AD108</f>
        <v>7.3431241655540731</v>
      </c>
      <c r="E13" s="78" t="s">
        <v>87</v>
      </c>
      <c r="F13" s="26"/>
      <c r="G13" s="144" t="s">
        <v>286</v>
      </c>
      <c r="H13" s="145"/>
      <c r="I13" s="145"/>
      <c r="J13" s="145"/>
      <c r="K13" s="145"/>
      <c r="L13" s="145"/>
      <c r="M13" s="85"/>
      <c r="N13" s="76"/>
      <c r="O13" s="77">
        <f>T132</f>
        <v>3.3333333333333335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3.9385847797062752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37.9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55.34045393858478</v>
      </c>
      <c r="E15" s="78" t="s">
        <v>87</v>
      </c>
      <c r="F15" s="26"/>
      <c r="G15" s="35" t="s">
        <v>279</v>
      </c>
      <c r="H15" s="76"/>
      <c r="I15" s="76"/>
      <c r="J15" s="76"/>
      <c r="K15" s="86"/>
      <c r="L15" s="76"/>
      <c r="M15" s="76"/>
      <c r="N15" s="76"/>
      <c r="O15" s="77">
        <f>AB38</f>
        <v>17.652329749103941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5</v>
      </c>
      <c r="Z15" s="116">
        <v>14</v>
      </c>
      <c r="AB15" s="121">
        <f t="shared" ref="AB15:AB34" si="2">IF(Z15="np",0,Z15/$Z$34)</f>
        <v>9.3209054593874838E-3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30.440587449933243</v>
      </c>
      <c r="E16" s="89" t="s">
        <v>87</v>
      </c>
      <c r="F16" s="26"/>
      <c r="G16" s="90" t="s">
        <v>280</v>
      </c>
      <c r="H16" s="37"/>
      <c r="I16" s="37"/>
      <c r="J16" s="37"/>
      <c r="K16" s="38"/>
      <c r="L16" s="37"/>
      <c r="M16" s="37"/>
      <c r="N16" s="37"/>
      <c r="O16" s="88">
        <f>AB37</f>
        <v>82.347670250896059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33</v>
      </c>
      <c r="Z16" s="116">
        <v>57</v>
      </c>
      <c r="AB16" s="121">
        <f t="shared" si="2"/>
        <v>3.7949400798934753E-2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7</v>
      </c>
      <c r="Z17" s="116">
        <v>4</v>
      </c>
      <c r="AB17" s="121">
        <f t="shared" si="2"/>
        <v>2.6631158455392811E-3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8</v>
      </c>
      <c r="Z18" s="116">
        <v>10</v>
      </c>
      <c r="AB18" s="121">
        <f t="shared" si="2"/>
        <v>6.6577896138482022E-3</v>
      </c>
    </row>
    <row r="19" spans="1:28" x14ac:dyDescent="0.25">
      <c r="A19" s="67" t="str">
        <f>$S$1&amp;" ("&amp;$V$2&amp;" to "&amp;$Z$2&amp;")"</f>
        <v>Northern Peninsula Area (2015-16 to 2019-20)</v>
      </c>
      <c r="B19" s="67"/>
      <c r="C19" s="67"/>
      <c r="D19" s="67"/>
      <c r="E19" s="67"/>
      <c r="F19" s="67"/>
      <c r="G19" s="67" t="str">
        <f>$S$1&amp;" ("&amp;$V$2&amp;" to "&amp;$Z$2&amp;")"</f>
        <v>Northern Peninsula Area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207</v>
      </c>
      <c r="Z19" s="116">
        <v>157</v>
      </c>
      <c r="AB19" s="121">
        <f t="shared" si="2"/>
        <v>0.10452729693741677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0</v>
      </c>
      <c r="Z20" s="116">
        <v>11</v>
      </c>
      <c r="AB20" s="121">
        <f t="shared" si="2"/>
        <v>7.3235685752330226E-3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145</v>
      </c>
      <c r="Z21" s="116">
        <v>134</v>
      </c>
      <c r="AB21" s="121">
        <f t="shared" si="2"/>
        <v>8.9214380825565917E-2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109</v>
      </c>
      <c r="Z22" s="116">
        <v>104</v>
      </c>
      <c r="AB22" s="121">
        <f t="shared" si="2"/>
        <v>6.92410119840213E-2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47</v>
      </c>
      <c r="Z23" s="116">
        <v>43</v>
      </c>
      <c r="AB23" s="121">
        <f t="shared" si="2"/>
        <v>2.8628495339547269E-2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0</v>
      </c>
      <c r="Z24" s="116">
        <v>0</v>
      </c>
      <c r="AB24" s="121">
        <f t="shared" si="2"/>
        <v>0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10</v>
      </c>
      <c r="Z25" s="116">
        <v>6</v>
      </c>
      <c r="AB25" s="121">
        <f t="shared" si="2"/>
        <v>3.9946737683089215E-3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3</v>
      </c>
      <c r="Z26" s="116">
        <v>11</v>
      </c>
      <c r="AB26" s="121">
        <f t="shared" si="2"/>
        <v>7.3235685752330226E-3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30</v>
      </c>
      <c r="Z27" s="116">
        <v>28</v>
      </c>
      <c r="AB27" s="121">
        <f t="shared" si="2"/>
        <v>1.8641810918774968E-2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34</v>
      </c>
      <c r="Z28" s="116">
        <v>37</v>
      </c>
      <c r="AB28" s="121">
        <f t="shared" si="2"/>
        <v>2.4633821571238348E-2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310</v>
      </c>
      <c r="Z29" s="116">
        <v>291</v>
      </c>
      <c r="AB29" s="121">
        <f t="shared" si="2"/>
        <v>0.19374167776298268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239</v>
      </c>
      <c r="Z30" s="116">
        <v>200</v>
      </c>
      <c r="AB30" s="121">
        <f t="shared" si="2"/>
        <v>0.13315579227696406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369</v>
      </c>
      <c r="Z31" s="116">
        <v>341</v>
      </c>
      <c r="AB31" s="121">
        <f t="shared" si="2"/>
        <v>0.22703062583222369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0</v>
      </c>
      <c r="Z32" s="116">
        <v>0</v>
      </c>
      <c r="AB32" s="121">
        <f t="shared" si="2"/>
        <v>0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38</v>
      </c>
      <c r="Z33" s="116">
        <v>33</v>
      </c>
      <c r="AB33" s="121">
        <f t="shared" si="2"/>
        <v>2.1970705725699067E-2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1619</v>
      </c>
      <c r="Z34" s="124">
        <v>1502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919</v>
      </c>
      <c r="AB37" s="136">
        <f>Z37/Z40*100</f>
        <v>82.347670250896059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197</v>
      </c>
      <c r="AB38" s="136">
        <f>Z38/Z40*100</f>
        <v>17.652329749103941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1116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0</v>
      </c>
      <c r="Y44" s="116">
        <v>0</v>
      </c>
      <c r="Z44" s="116">
        <v>0</v>
      </c>
    </row>
    <row r="45" spans="19:32" x14ac:dyDescent="0.25">
      <c r="S45" s="119" t="s">
        <v>38</v>
      </c>
      <c r="T45" s="119"/>
      <c r="U45" s="116"/>
      <c r="V45" s="116">
        <v>2</v>
      </c>
      <c r="W45" s="116">
        <v>9</v>
      </c>
      <c r="X45" s="116">
        <v>11</v>
      </c>
      <c r="Y45" s="116">
        <v>9</v>
      </c>
      <c r="Z45" s="116">
        <v>7</v>
      </c>
    </row>
    <row r="46" spans="19:32" x14ac:dyDescent="0.25">
      <c r="S46" s="119" t="s">
        <v>39</v>
      </c>
      <c r="T46" s="119"/>
      <c r="U46" s="116"/>
      <c r="V46" s="116">
        <v>35</v>
      </c>
      <c r="W46" s="116">
        <v>36</v>
      </c>
      <c r="X46" s="116">
        <v>36</v>
      </c>
      <c r="Y46" s="116">
        <v>58</v>
      </c>
      <c r="Z46" s="116">
        <v>48</v>
      </c>
    </row>
    <row r="47" spans="19:32" x14ac:dyDescent="0.25">
      <c r="S47" s="119" t="s">
        <v>40</v>
      </c>
      <c r="T47" s="119"/>
      <c r="U47" s="116"/>
      <c r="V47" s="116">
        <v>60</v>
      </c>
      <c r="W47" s="116">
        <v>84</v>
      </c>
      <c r="X47" s="116">
        <v>73</v>
      </c>
      <c r="Y47" s="116">
        <v>74</v>
      </c>
      <c r="Z47" s="116">
        <v>76</v>
      </c>
    </row>
    <row r="48" spans="19:32" x14ac:dyDescent="0.25">
      <c r="S48" s="119" t="s">
        <v>41</v>
      </c>
      <c r="T48" s="119"/>
      <c r="U48" s="116"/>
      <c r="V48" s="116">
        <v>75</v>
      </c>
      <c r="W48" s="116">
        <v>87</v>
      </c>
      <c r="X48" s="116">
        <v>109</v>
      </c>
      <c r="Y48" s="116">
        <v>131</v>
      </c>
      <c r="Z48" s="116">
        <v>126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62</v>
      </c>
      <c r="W49" s="116">
        <v>70</v>
      </c>
      <c r="X49" s="116">
        <v>82</v>
      </c>
      <c r="Y49" s="116">
        <v>101</v>
      </c>
      <c r="Z49" s="116">
        <v>97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Northern Peninsula Area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56</v>
      </c>
      <c r="W50" s="116">
        <v>69</v>
      </c>
      <c r="X50" s="116">
        <v>76</v>
      </c>
      <c r="Y50" s="116">
        <v>79</v>
      </c>
      <c r="Z50" s="116">
        <v>98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59</v>
      </c>
      <c r="W51" s="116">
        <v>60</v>
      </c>
      <c r="X51" s="116">
        <v>75</v>
      </c>
      <c r="Y51" s="116">
        <v>90</v>
      </c>
      <c r="Z51" s="116">
        <v>58</v>
      </c>
    </row>
    <row r="52" spans="1:26" ht="15" customHeight="1" x14ac:dyDescent="0.25">
      <c r="S52" s="119" t="s">
        <v>45</v>
      </c>
      <c r="T52" s="119"/>
      <c r="U52" s="116"/>
      <c r="V52" s="116">
        <v>47</v>
      </c>
      <c r="W52" s="116">
        <v>59</v>
      </c>
      <c r="X52" s="116">
        <v>61</v>
      </c>
      <c r="Y52" s="116">
        <v>75</v>
      </c>
      <c r="Z52" s="116">
        <v>64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45</v>
      </c>
      <c r="W53" s="116">
        <v>61</v>
      </c>
      <c r="X53" s="116">
        <v>52</v>
      </c>
      <c r="Y53" s="116">
        <v>58</v>
      </c>
      <c r="Z53" s="116">
        <v>64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38</v>
      </c>
      <c r="W54" s="116">
        <v>44</v>
      </c>
      <c r="X54" s="116">
        <v>51</v>
      </c>
      <c r="Y54" s="116">
        <v>54</v>
      </c>
      <c r="Z54" s="116">
        <v>51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31</v>
      </c>
      <c r="W55" s="116">
        <v>42</v>
      </c>
      <c r="X55" s="116">
        <v>33</v>
      </c>
      <c r="Y55" s="116">
        <v>51</v>
      </c>
      <c r="Z55" s="116">
        <v>35</v>
      </c>
    </row>
    <row r="56" spans="1:26" ht="15" customHeight="1" x14ac:dyDescent="0.25">
      <c r="S56" s="119" t="s">
        <v>49</v>
      </c>
      <c r="T56" s="119"/>
      <c r="U56" s="116"/>
      <c r="V56" s="116">
        <v>9</v>
      </c>
      <c r="W56" s="116">
        <v>16</v>
      </c>
      <c r="X56" s="116">
        <v>13</v>
      </c>
      <c r="Y56" s="116">
        <v>18</v>
      </c>
      <c r="Z56" s="116">
        <v>28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3</v>
      </c>
      <c r="W57" s="116">
        <v>5</v>
      </c>
      <c r="X57" s="116">
        <v>5</v>
      </c>
      <c r="Y57" s="116">
        <v>10</v>
      </c>
      <c r="Z57" s="116">
        <v>5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0</v>
      </c>
      <c r="W58" s="116">
        <v>0</v>
      </c>
      <c r="X58" s="116">
        <v>0</v>
      </c>
      <c r="Y58" s="116">
        <v>0</v>
      </c>
      <c r="Z58" s="116">
        <v>0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0</v>
      </c>
      <c r="X59" s="116">
        <v>0</v>
      </c>
      <c r="Y59" s="116">
        <v>0</v>
      </c>
      <c r="Z59" s="116">
        <v>0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0</v>
      </c>
      <c r="X60" s="116">
        <v>0</v>
      </c>
      <c r="Y60" s="116">
        <v>0</v>
      </c>
      <c r="Z60" s="116">
        <v>0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515</v>
      </c>
      <c r="W61" s="116">
        <v>642</v>
      </c>
      <c r="X61" s="116">
        <v>682</v>
      </c>
      <c r="Y61" s="116">
        <v>813</v>
      </c>
      <c r="Z61" s="116">
        <v>750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0</v>
      </c>
      <c r="W63" s="116">
        <v>0</v>
      </c>
      <c r="X63" s="116">
        <v>0</v>
      </c>
      <c r="Y63" s="116">
        <v>0</v>
      </c>
      <c r="Z63" s="116">
        <v>0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8</v>
      </c>
      <c r="W64" s="116">
        <v>10</v>
      </c>
      <c r="X64" s="116">
        <v>7</v>
      </c>
      <c r="Y64" s="116">
        <v>20</v>
      </c>
      <c r="Z64" s="116">
        <v>20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Northern Peninsula Area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35</v>
      </c>
      <c r="W65" s="116">
        <v>56</v>
      </c>
      <c r="X65" s="116">
        <v>47</v>
      </c>
      <c r="Y65" s="116">
        <v>41</v>
      </c>
      <c r="Z65" s="116">
        <v>47</v>
      </c>
    </row>
    <row r="66" spans="1:26" x14ac:dyDescent="0.25">
      <c r="S66" s="119" t="s">
        <v>40</v>
      </c>
      <c r="T66" s="119"/>
      <c r="U66" s="116"/>
      <c r="V66" s="116">
        <v>64</v>
      </c>
      <c r="W66" s="116">
        <v>80</v>
      </c>
      <c r="X66" s="116">
        <v>70</v>
      </c>
      <c r="Y66" s="116">
        <v>109</v>
      </c>
      <c r="Z66" s="116">
        <v>87</v>
      </c>
    </row>
    <row r="67" spans="1:26" x14ac:dyDescent="0.25">
      <c r="S67" s="119" t="s">
        <v>41</v>
      </c>
      <c r="T67" s="119"/>
      <c r="U67" s="116"/>
      <c r="V67" s="116">
        <v>101</v>
      </c>
      <c r="W67" s="116">
        <v>127</v>
      </c>
      <c r="X67" s="116">
        <v>131</v>
      </c>
      <c r="Y67" s="116">
        <v>148</v>
      </c>
      <c r="Z67" s="116">
        <v>115</v>
      </c>
    </row>
    <row r="68" spans="1:26" x14ac:dyDescent="0.25">
      <c r="S68" s="119" t="s">
        <v>42</v>
      </c>
      <c r="T68" s="119"/>
      <c r="U68" s="116"/>
      <c r="V68" s="116">
        <v>69</v>
      </c>
      <c r="W68" s="116">
        <v>78</v>
      </c>
      <c r="X68" s="116">
        <v>84</v>
      </c>
      <c r="Y68" s="116">
        <v>98</v>
      </c>
      <c r="Z68" s="116">
        <v>105</v>
      </c>
    </row>
    <row r="69" spans="1:26" x14ac:dyDescent="0.25">
      <c r="S69" s="119" t="s">
        <v>43</v>
      </c>
      <c r="T69" s="119"/>
      <c r="U69" s="116"/>
      <c r="V69" s="116">
        <v>59</v>
      </c>
      <c r="W69" s="116">
        <v>77</v>
      </c>
      <c r="X69" s="116">
        <v>54</v>
      </c>
      <c r="Y69" s="116">
        <v>82</v>
      </c>
      <c r="Z69" s="116">
        <v>71</v>
      </c>
    </row>
    <row r="70" spans="1:26" x14ac:dyDescent="0.25">
      <c r="S70" s="119" t="s">
        <v>44</v>
      </c>
      <c r="T70" s="119"/>
      <c r="U70" s="116"/>
      <c r="V70" s="116">
        <v>85</v>
      </c>
      <c r="W70" s="116">
        <v>83</v>
      </c>
      <c r="X70" s="116">
        <v>69</v>
      </c>
      <c r="Y70" s="116">
        <v>86</v>
      </c>
      <c r="Z70" s="116">
        <v>78</v>
      </c>
    </row>
    <row r="71" spans="1:26" x14ac:dyDescent="0.25">
      <c r="S71" s="119" t="s">
        <v>45</v>
      </c>
      <c r="T71" s="119"/>
      <c r="U71" s="116"/>
      <c r="V71" s="116">
        <v>67</v>
      </c>
      <c r="W71" s="116">
        <v>76</v>
      </c>
      <c r="X71" s="116">
        <v>78</v>
      </c>
      <c r="Y71" s="116">
        <v>53</v>
      </c>
      <c r="Z71" s="116">
        <v>56</v>
      </c>
    </row>
    <row r="72" spans="1:26" x14ac:dyDescent="0.25">
      <c r="S72" s="119" t="s">
        <v>46</v>
      </c>
      <c r="T72" s="119"/>
      <c r="U72" s="116"/>
      <c r="V72" s="116">
        <v>46</v>
      </c>
      <c r="W72" s="116">
        <v>65</v>
      </c>
      <c r="X72" s="116">
        <v>58</v>
      </c>
      <c r="Y72" s="116">
        <v>83</v>
      </c>
      <c r="Z72" s="116">
        <v>76</v>
      </c>
    </row>
    <row r="73" spans="1:26" x14ac:dyDescent="0.25">
      <c r="S73" s="119" t="s">
        <v>47</v>
      </c>
      <c r="T73" s="119"/>
      <c r="U73" s="116"/>
      <c r="V73" s="116">
        <v>50</v>
      </c>
      <c r="W73" s="116">
        <v>49</v>
      </c>
      <c r="X73" s="116">
        <v>47</v>
      </c>
      <c r="Y73" s="116">
        <v>44</v>
      </c>
      <c r="Z73" s="116">
        <v>45</v>
      </c>
    </row>
    <row r="74" spans="1:26" x14ac:dyDescent="0.25">
      <c r="S74" s="119" t="s">
        <v>48</v>
      </c>
      <c r="T74" s="119"/>
      <c r="U74" s="116"/>
      <c r="V74" s="116">
        <v>16</v>
      </c>
      <c r="W74" s="116">
        <v>34</v>
      </c>
      <c r="X74" s="116">
        <v>28</v>
      </c>
      <c r="Y74" s="116">
        <v>36</v>
      </c>
      <c r="Z74" s="116">
        <v>35</v>
      </c>
    </row>
    <row r="75" spans="1:26" x14ac:dyDescent="0.25">
      <c r="S75" s="119" t="s">
        <v>49</v>
      </c>
      <c r="T75" s="119"/>
      <c r="U75" s="116"/>
      <c r="V75" s="116">
        <v>0</v>
      </c>
      <c r="W75" s="116">
        <v>4</v>
      </c>
      <c r="X75" s="116">
        <v>4</v>
      </c>
      <c r="Y75" s="116">
        <v>6</v>
      </c>
      <c r="Z75" s="116">
        <v>4</v>
      </c>
    </row>
    <row r="76" spans="1:26" x14ac:dyDescent="0.25">
      <c r="S76" s="119" t="s">
        <v>50</v>
      </c>
      <c r="T76" s="119"/>
      <c r="U76" s="116"/>
      <c r="V76" s="116">
        <v>0</v>
      </c>
      <c r="W76" s="116">
        <v>0</v>
      </c>
      <c r="X76" s="116">
        <v>0</v>
      </c>
      <c r="Y76" s="116">
        <v>0</v>
      </c>
      <c r="Z76" s="116">
        <v>4</v>
      </c>
    </row>
    <row r="77" spans="1:26" x14ac:dyDescent="0.25">
      <c r="S77" s="119" t="s">
        <v>51</v>
      </c>
      <c r="T77" s="119"/>
      <c r="U77" s="116"/>
      <c r="V77" s="116">
        <v>0</v>
      </c>
      <c r="W77" s="116">
        <v>0</v>
      </c>
      <c r="X77" s="116">
        <v>0</v>
      </c>
      <c r="Y77" s="116">
        <v>0</v>
      </c>
      <c r="Z77" s="116">
        <v>0</v>
      </c>
    </row>
    <row r="78" spans="1:26" x14ac:dyDescent="0.25">
      <c r="S78" s="119" t="s">
        <v>52</v>
      </c>
      <c r="T78" s="119"/>
      <c r="U78" s="116"/>
      <c r="V78" s="116">
        <v>0</v>
      </c>
      <c r="W78" s="116">
        <v>0</v>
      </c>
      <c r="X78" s="116">
        <v>0</v>
      </c>
      <c r="Y78" s="116">
        <v>0</v>
      </c>
      <c r="Z78" s="116">
        <v>0</v>
      </c>
    </row>
    <row r="79" spans="1:26" x14ac:dyDescent="0.25">
      <c r="S79" s="119" t="s">
        <v>53</v>
      </c>
      <c r="T79" s="119"/>
      <c r="U79" s="116"/>
      <c r="V79" s="116">
        <v>0</v>
      </c>
      <c r="W79" s="116">
        <v>0</v>
      </c>
      <c r="X79" s="116">
        <v>0</v>
      </c>
      <c r="Y79" s="116">
        <v>0</v>
      </c>
      <c r="Z79" s="116">
        <v>0</v>
      </c>
    </row>
    <row r="80" spans="1:26" x14ac:dyDescent="0.25">
      <c r="S80" s="122" t="s">
        <v>54</v>
      </c>
      <c r="T80" s="122"/>
      <c r="U80" s="116"/>
      <c r="V80" s="116">
        <v>596</v>
      </c>
      <c r="W80" s="116">
        <v>741</v>
      </c>
      <c r="X80" s="116">
        <v>679</v>
      </c>
      <c r="Y80" s="116">
        <v>810</v>
      </c>
      <c r="Z80" s="116">
        <v>743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6" t="str">
        <f>S1</f>
        <v>Northern Peninsula Area</v>
      </c>
      <c r="D83" s="146"/>
      <c r="E83" s="146"/>
      <c r="F83" s="146"/>
      <c r="G83" s="146"/>
      <c r="H83" s="49"/>
      <c r="I83" s="49"/>
      <c r="J83" s="147" t="str">
        <f>'State data for spotlight'!A1</f>
        <v>Queensland</v>
      </c>
      <c r="K83" s="147"/>
      <c r="L83" s="147"/>
      <c r="M83" s="147"/>
      <c r="N83" s="147"/>
      <c r="O83" s="147"/>
      <c r="S83" s="119" t="s">
        <v>57</v>
      </c>
      <c r="T83" s="119"/>
      <c r="U83" s="116"/>
      <c r="V83" s="116">
        <v>19</v>
      </c>
      <c r="W83" s="116">
        <v>32</v>
      </c>
      <c r="X83" s="116">
        <v>33</v>
      </c>
      <c r="Y83" s="116">
        <v>37</v>
      </c>
      <c r="Z83" s="116">
        <v>34</v>
      </c>
      <c r="AD83" s="121"/>
    </row>
    <row r="84" spans="1:30" ht="15" customHeight="1" x14ac:dyDescent="0.25">
      <c r="A84" s="48"/>
      <c r="B84" s="48"/>
      <c r="C84" s="50"/>
      <c r="D84" s="141" t="s">
        <v>0</v>
      </c>
      <c r="E84" s="141"/>
      <c r="F84" s="141" t="s">
        <v>202</v>
      </c>
      <c r="G84" s="141"/>
      <c r="H84" s="50"/>
      <c r="I84" s="50"/>
      <c r="J84" s="50"/>
      <c r="K84" s="50"/>
      <c r="L84" s="141" t="s">
        <v>0</v>
      </c>
      <c r="M84" s="141"/>
      <c r="N84" s="141" t="s">
        <v>202</v>
      </c>
      <c r="O84" s="141"/>
      <c r="S84" s="119" t="s">
        <v>58</v>
      </c>
      <c r="T84" s="119"/>
      <c r="U84" s="116"/>
      <c r="V84" s="116">
        <v>48</v>
      </c>
      <c r="W84" s="116">
        <v>53</v>
      </c>
      <c r="X84" s="116">
        <v>59</v>
      </c>
      <c r="Y84" s="116">
        <v>70</v>
      </c>
      <c r="Z84" s="116">
        <v>51</v>
      </c>
    </row>
    <row r="85" spans="1:30" ht="15" customHeight="1" x14ac:dyDescent="0.25">
      <c r="A85" s="48"/>
      <c r="B85" s="48"/>
      <c r="C85" s="62" t="s">
        <v>1</v>
      </c>
      <c r="D85" s="141" t="s">
        <v>2</v>
      </c>
      <c r="E85" s="141"/>
      <c r="F85" s="141" t="str">
        <f>"since "&amp;$V$2</f>
        <v>since 2015-16</v>
      </c>
      <c r="G85" s="141"/>
      <c r="H85" s="50"/>
      <c r="I85" s="50"/>
      <c r="J85" s="50"/>
      <c r="K85" s="62" t="s">
        <v>1</v>
      </c>
      <c r="L85" s="141" t="s">
        <v>2</v>
      </c>
      <c r="M85" s="141"/>
      <c r="N85" s="141" t="str">
        <f>"since "&amp;$V$2</f>
        <v>since 2015-16</v>
      </c>
      <c r="O85" s="141"/>
      <c r="S85" s="119" t="s">
        <v>197</v>
      </c>
      <c r="T85" s="119"/>
      <c r="U85" s="116"/>
      <c r="V85" s="116">
        <v>50</v>
      </c>
      <c r="W85" s="116">
        <v>70</v>
      </c>
      <c r="X85" s="116">
        <v>69</v>
      </c>
      <c r="Y85" s="116">
        <v>84</v>
      </c>
      <c r="Z85" s="116">
        <v>89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1,498</v>
      </c>
      <c r="D86" s="100">
        <f t="shared" ref="D86:D91" si="4">AD4</f>
        <v>-7.3593073593073544E-2</v>
      </c>
      <c r="E86" s="101">
        <f t="shared" ref="E86:E91" si="5">AD4</f>
        <v>-7.3593073593073544E-2</v>
      </c>
      <c r="F86" s="100">
        <f t="shared" ref="F86:F91" si="6">AF4</f>
        <v>0.34349775784753356</v>
      </c>
      <c r="G86" s="101">
        <f t="shared" ref="G86:G91" si="7">AF4</f>
        <v>0.34349775784753356</v>
      </c>
      <c r="H86" s="61"/>
      <c r="I86" s="61"/>
      <c r="J86" s="142" t="str">
        <f>'State data for spotlight'!J4</f>
        <v>4,043,913</v>
      </c>
      <c r="K86" s="142"/>
      <c r="L86" s="100">
        <f>'State data for spotlight'!L4</f>
        <v>-5.435055282670076E-3</v>
      </c>
      <c r="M86" s="101">
        <f>'State data for spotlight'!L4</f>
        <v>-5.435055282670076E-3</v>
      </c>
      <c r="N86" s="100">
        <f>'State data for spotlight'!N4</f>
        <v>7.968076645100175E-2</v>
      </c>
      <c r="O86" s="101">
        <f>'State data for spotlight'!N4</f>
        <v>7.968076645100175E-2</v>
      </c>
      <c r="S86" s="119" t="s">
        <v>198</v>
      </c>
      <c r="T86" s="119"/>
      <c r="U86" s="116"/>
      <c r="V86" s="116">
        <v>37</v>
      </c>
      <c r="W86" s="116">
        <v>42</v>
      </c>
      <c r="X86" s="116">
        <v>45</v>
      </c>
      <c r="Y86" s="116">
        <v>44</v>
      </c>
      <c r="Z86" s="116">
        <v>41</v>
      </c>
    </row>
    <row r="87" spans="1:30" ht="15" customHeight="1" x14ac:dyDescent="0.25">
      <c r="A87" s="102" t="s">
        <v>4</v>
      </c>
      <c r="B87" s="51"/>
      <c r="C87" s="61" t="str">
        <f t="shared" si="3"/>
        <v>754</v>
      </c>
      <c r="D87" s="100">
        <f t="shared" si="4"/>
        <v>-7.1428571428571397E-2</v>
      </c>
      <c r="E87" s="101">
        <f t="shared" si="5"/>
        <v>-7.1428571428571397E-2</v>
      </c>
      <c r="F87" s="100">
        <f t="shared" si="6"/>
        <v>0.4669260700389104</v>
      </c>
      <c r="G87" s="101">
        <f t="shared" si="7"/>
        <v>0.4669260700389104</v>
      </c>
      <c r="H87" s="61"/>
      <c r="I87" s="61"/>
      <c r="J87" s="142" t="str">
        <f>'State data for spotlight'!J5</f>
        <v>2,078,086</v>
      </c>
      <c r="K87" s="142"/>
      <c r="L87" s="100">
        <f>'State data for spotlight'!L5</f>
        <v>-9.7722570444783718E-3</v>
      </c>
      <c r="M87" s="101">
        <f>'State data for spotlight'!L5</f>
        <v>-9.7722570444783718E-3</v>
      </c>
      <c r="N87" s="100">
        <f>'State data for spotlight'!N5</f>
        <v>6.0267974446456485E-2</v>
      </c>
      <c r="O87" s="101">
        <f>'State data for spotlight'!N5</f>
        <v>6.0267974446456485E-2</v>
      </c>
      <c r="S87" s="119" t="s">
        <v>199</v>
      </c>
      <c r="T87" s="119"/>
      <c r="U87" s="116"/>
      <c r="V87" s="116">
        <v>22</v>
      </c>
      <c r="W87" s="116">
        <v>18</v>
      </c>
      <c r="X87" s="116">
        <v>18</v>
      </c>
      <c r="Y87" s="116">
        <v>27</v>
      </c>
      <c r="Z87" s="116">
        <v>25</v>
      </c>
    </row>
    <row r="88" spans="1:30" ht="15" customHeight="1" x14ac:dyDescent="0.25">
      <c r="A88" s="102" t="s">
        <v>5</v>
      </c>
      <c r="B88" s="51"/>
      <c r="C88" s="61" t="str">
        <f t="shared" si="3"/>
        <v>747</v>
      </c>
      <c r="D88" s="100">
        <f t="shared" si="4"/>
        <v>-7.8914919852034471E-2</v>
      </c>
      <c r="E88" s="101">
        <f t="shared" si="5"/>
        <v>-7.8914919852034471E-2</v>
      </c>
      <c r="F88" s="100">
        <f t="shared" si="6"/>
        <v>0.25335570469798663</v>
      </c>
      <c r="G88" s="101">
        <f t="shared" si="7"/>
        <v>0.25335570469798663</v>
      </c>
      <c r="H88" s="61"/>
      <c r="I88" s="61"/>
      <c r="J88" s="142" t="str">
        <f>'State data for spotlight'!J6</f>
        <v>1,965,825</v>
      </c>
      <c r="K88" s="142"/>
      <c r="L88" s="100">
        <f>'State data for spotlight'!L6</f>
        <v>-8.0765919120229235E-4</v>
      </c>
      <c r="M88" s="101">
        <f>'State data for spotlight'!L6</f>
        <v>-8.0765919120229235E-4</v>
      </c>
      <c r="N88" s="100">
        <f>'State data for spotlight'!N6</f>
        <v>0.10099473592536312</v>
      </c>
      <c r="O88" s="101">
        <f>'State data for spotlight'!N6</f>
        <v>0.10099473592536312</v>
      </c>
      <c r="S88" s="119" t="s">
        <v>200</v>
      </c>
      <c r="T88" s="119"/>
      <c r="U88" s="116"/>
      <c r="V88" s="116">
        <v>13</v>
      </c>
      <c r="W88" s="116">
        <v>20</v>
      </c>
      <c r="X88" s="116">
        <v>22</v>
      </c>
      <c r="Y88" s="116">
        <v>27</v>
      </c>
      <c r="Z88" s="116">
        <v>27</v>
      </c>
    </row>
    <row r="89" spans="1:30" ht="15" customHeight="1" x14ac:dyDescent="0.25">
      <c r="A89" s="51" t="s">
        <v>6</v>
      </c>
      <c r="B89" s="51"/>
      <c r="C89" s="61" t="str">
        <f t="shared" si="3"/>
        <v>1,110</v>
      </c>
      <c r="D89" s="100">
        <f t="shared" si="4"/>
        <v>-2.2026431718061623E-2</v>
      </c>
      <c r="E89" s="101">
        <f t="shared" si="5"/>
        <v>-2.2026431718061623E-2</v>
      </c>
      <c r="F89" s="100">
        <f t="shared" si="6"/>
        <v>0.32300357568533977</v>
      </c>
      <c r="G89" s="101">
        <f t="shared" si="7"/>
        <v>0.32300357568533977</v>
      </c>
      <c r="H89" s="61"/>
      <c r="I89" s="61"/>
      <c r="J89" s="142" t="str">
        <f>'State data for spotlight'!J7</f>
        <v>2,876,116</v>
      </c>
      <c r="K89" s="142"/>
      <c r="L89" s="100">
        <f>'State data for spotlight'!L7</f>
        <v>1.3469152455414024E-2</v>
      </c>
      <c r="M89" s="101">
        <f>'State data for spotlight'!L7</f>
        <v>1.3469152455414024E-2</v>
      </c>
      <c r="N89" s="100">
        <f>'State data for spotlight'!N7</f>
        <v>8.3508134271230716E-2</v>
      </c>
      <c r="O89" s="101">
        <f>'State data for spotlight'!N7</f>
        <v>8.3508134271230716E-2</v>
      </c>
      <c r="S89" s="119" t="s">
        <v>201</v>
      </c>
      <c r="T89" s="119"/>
      <c r="U89" s="116"/>
      <c r="V89" s="116">
        <v>38</v>
      </c>
      <c r="W89" s="116">
        <v>35</v>
      </c>
      <c r="X89" s="116">
        <v>44</v>
      </c>
      <c r="Y89" s="116">
        <v>74</v>
      </c>
      <c r="Z89" s="116">
        <v>69</v>
      </c>
    </row>
    <row r="90" spans="1:30" ht="15" customHeight="1" x14ac:dyDescent="0.25">
      <c r="A90" s="51" t="s">
        <v>100</v>
      </c>
      <c r="B90" s="51"/>
      <c r="C90" s="61" t="str">
        <f t="shared" si="3"/>
        <v>$37,671</v>
      </c>
      <c r="D90" s="100">
        <f t="shared" si="4"/>
        <v>3.6626233496056537E-2</v>
      </c>
      <c r="E90" s="101">
        <f t="shared" si="5"/>
        <v>3.6626233496056537E-2</v>
      </c>
      <c r="F90" s="100">
        <f t="shared" si="6"/>
        <v>0.15270072697875126</v>
      </c>
      <c r="G90" s="101">
        <f t="shared" si="7"/>
        <v>0.15270072697875126</v>
      </c>
      <c r="H90" s="61"/>
      <c r="I90" s="61"/>
      <c r="J90" s="61"/>
      <c r="K90" s="61" t="str">
        <f>'State data for spotlight'!J8</f>
        <v>$45,226</v>
      </c>
      <c r="L90" s="100">
        <f>'State data for spotlight'!L8</f>
        <v>1.6409018426646327E-3</v>
      </c>
      <c r="M90" s="101">
        <f>'State data for spotlight'!L8</f>
        <v>1.6409018426646327E-3</v>
      </c>
      <c r="N90" s="100">
        <f>'State data for spotlight'!N8</f>
        <v>6.7653739613496189E-2</v>
      </c>
      <c r="O90" s="101">
        <f>'State data for spotlight'!N8</f>
        <v>6.7653739613496189E-2</v>
      </c>
      <c r="S90" s="119" t="s">
        <v>59</v>
      </c>
      <c r="T90" s="119"/>
      <c r="U90" s="116"/>
      <c r="V90" s="116">
        <v>65</v>
      </c>
      <c r="W90" s="116">
        <v>97</v>
      </c>
      <c r="X90" s="116">
        <v>101</v>
      </c>
      <c r="Y90" s="116">
        <v>111</v>
      </c>
      <c r="Z90" s="116">
        <v>93</v>
      </c>
    </row>
    <row r="91" spans="1:30" ht="15" customHeight="1" x14ac:dyDescent="0.25">
      <c r="A91" s="51" t="s">
        <v>7</v>
      </c>
      <c r="B91" s="51"/>
      <c r="C91" s="61" t="str">
        <f t="shared" si="3"/>
        <v>$52.7 mil</v>
      </c>
      <c r="D91" s="100">
        <f t="shared" si="4"/>
        <v>3.4983887055844543E-2</v>
      </c>
      <c r="E91" s="101">
        <f t="shared" si="5"/>
        <v>3.4983887055844543E-2</v>
      </c>
      <c r="F91" s="100">
        <f t="shared" si="6"/>
        <v>0.54796029422217951</v>
      </c>
      <c r="G91" s="101">
        <f t="shared" si="7"/>
        <v>0.54796029422217951</v>
      </c>
      <c r="H91" s="61"/>
      <c r="I91" s="61"/>
      <c r="J91" s="61"/>
      <c r="K91" s="61" t="str">
        <f>'State data for spotlight'!J9</f>
        <v>$174.8 bil</v>
      </c>
      <c r="L91" s="100">
        <f>'State data for spotlight'!L9</f>
        <v>4.1540468779463158E-2</v>
      </c>
      <c r="M91" s="101">
        <f>'State data for spotlight'!L9</f>
        <v>4.1540468779463158E-2</v>
      </c>
      <c r="N91" s="100">
        <f>'State data for spotlight'!N9</f>
        <v>0.18082674757676354</v>
      </c>
      <c r="O91" s="101">
        <f>'State data for spotlight'!N9</f>
        <v>0.18082674757676354</v>
      </c>
      <c r="S91" s="122" t="s">
        <v>54</v>
      </c>
      <c r="T91" s="122"/>
      <c r="U91" s="116"/>
      <c r="V91" s="116">
        <v>395</v>
      </c>
      <c r="W91" s="116">
        <v>481</v>
      </c>
      <c r="X91" s="116">
        <v>505</v>
      </c>
      <c r="Y91" s="116">
        <v>575</v>
      </c>
      <c r="Z91" s="116">
        <v>550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203</v>
      </c>
      <c r="S93" s="119" t="s">
        <v>57</v>
      </c>
      <c r="T93" s="119"/>
      <c r="U93" s="116"/>
      <c r="V93" s="116">
        <v>22</v>
      </c>
      <c r="W93" s="116">
        <v>34</v>
      </c>
      <c r="X93" s="116">
        <v>32</v>
      </c>
      <c r="Y93" s="116">
        <v>47</v>
      </c>
      <c r="Z93" s="116">
        <v>53</v>
      </c>
    </row>
    <row r="94" spans="1:30" ht="15" customHeight="1" x14ac:dyDescent="0.25">
      <c r="A94" s="60" t="s">
        <v>204</v>
      </c>
      <c r="S94" s="119" t="s">
        <v>58</v>
      </c>
      <c r="T94" s="119"/>
      <c r="U94" s="116"/>
      <c r="V94" s="116">
        <v>69</v>
      </c>
      <c r="W94" s="116">
        <v>81</v>
      </c>
      <c r="X94" s="116">
        <v>78</v>
      </c>
      <c r="Y94" s="116">
        <v>82</v>
      </c>
      <c r="Z94" s="116">
        <v>78</v>
      </c>
    </row>
    <row r="95" spans="1:30" ht="15" customHeight="1" x14ac:dyDescent="0.25">
      <c r="A95" s="138" t="s">
        <v>287</v>
      </c>
      <c r="S95" s="119" t="s">
        <v>197</v>
      </c>
      <c r="T95" s="119"/>
      <c r="U95" s="116"/>
      <c r="V95" s="116">
        <v>12</v>
      </c>
      <c r="W95" s="116">
        <v>12</v>
      </c>
      <c r="X95" s="116">
        <v>15</v>
      </c>
      <c r="Y95" s="116">
        <v>16</v>
      </c>
      <c r="Z95" s="116">
        <v>20</v>
      </c>
    </row>
    <row r="96" spans="1:30" ht="15" customHeight="1" x14ac:dyDescent="0.25">
      <c r="A96" s="19" t="s">
        <v>278</v>
      </c>
      <c r="S96" s="119" t="s">
        <v>198</v>
      </c>
      <c r="T96" s="119"/>
      <c r="U96" s="116"/>
      <c r="V96" s="116">
        <v>112</v>
      </c>
      <c r="W96" s="116">
        <v>128</v>
      </c>
      <c r="X96" s="116">
        <v>129</v>
      </c>
      <c r="Y96" s="116">
        <v>149</v>
      </c>
      <c r="Z96" s="116">
        <v>150</v>
      </c>
    </row>
    <row r="97" spans="1:32" ht="15" customHeight="1" x14ac:dyDescent="0.25">
      <c r="S97" s="119" t="s">
        <v>199</v>
      </c>
      <c r="T97" s="119"/>
      <c r="U97" s="116"/>
      <c r="V97" s="116">
        <v>72</v>
      </c>
      <c r="W97" s="116">
        <v>85</v>
      </c>
      <c r="X97" s="116">
        <v>93</v>
      </c>
      <c r="Y97" s="116">
        <v>93</v>
      </c>
      <c r="Z97" s="116">
        <v>100</v>
      </c>
    </row>
    <row r="98" spans="1:32" ht="15" customHeight="1" x14ac:dyDescent="0.25">
      <c r="S98" s="119" t="s">
        <v>200</v>
      </c>
      <c r="T98" s="119"/>
      <c r="U98" s="116"/>
      <c r="V98" s="116">
        <v>32</v>
      </c>
      <c r="W98" s="116">
        <v>43</v>
      </c>
      <c r="X98" s="116">
        <v>53</v>
      </c>
      <c r="Y98" s="116">
        <v>57</v>
      </c>
      <c r="Z98" s="116">
        <v>49</v>
      </c>
    </row>
    <row r="99" spans="1:32" ht="15" customHeight="1" x14ac:dyDescent="0.25">
      <c r="S99" s="119" t="s">
        <v>201</v>
      </c>
      <c r="T99" s="119"/>
      <c r="U99" s="116"/>
      <c r="V99" s="116">
        <v>0</v>
      </c>
      <c r="W99" s="116">
        <v>6</v>
      </c>
      <c r="X99" s="116">
        <v>0</v>
      </c>
      <c r="Y99" s="116">
        <v>0</v>
      </c>
      <c r="Z99" s="116">
        <v>0</v>
      </c>
    </row>
    <row r="100" spans="1:32" ht="15" customHeight="1" x14ac:dyDescent="0.25">
      <c r="S100" s="119" t="s">
        <v>59</v>
      </c>
      <c r="T100" s="119"/>
      <c r="U100" s="116"/>
      <c r="V100" s="116">
        <v>28</v>
      </c>
      <c r="W100" s="116">
        <v>34</v>
      </c>
      <c r="X100" s="116">
        <v>29</v>
      </c>
      <c r="Y100" s="116">
        <v>34</v>
      </c>
      <c r="Z100" s="116">
        <v>40</v>
      </c>
    </row>
    <row r="101" spans="1:32" x14ac:dyDescent="0.25">
      <c r="A101" s="20"/>
      <c r="S101" s="122" t="s">
        <v>54</v>
      </c>
      <c r="T101" s="122"/>
      <c r="U101" s="116"/>
      <c r="V101" s="116">
        <v>450</v>
      </c>
      <c r="W101" s="116">
        <v>537</v>
      </c>
      <c r="X101" s="116">
        <v>502</v>
      </c>
      <c r="Y101" s="116">
        <v>560</v>
      </c>
      <c r="Z101" s="116">
        <v>562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205</v>
      </c>
      <c r="Z103" s="110" t="s">
        <v>282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499</v>
      </c>
      <c r="W104" s="116">
        <v>664</v>
      </c>
      <c r="X104" s="116">
        <v>781</v>
      </c>
      <c r="Y104" s="116">
        <v>867</v>
      </c>
      <c r="Z104" s="116">
        <v>785</v>
      </c>
      <c r="AB104" s="113" t="str">
        <f>TEXT(Z104,"###,###")</f>
        <v>785</v>
      </c>
      <c r="AD104" s="134">
        <f>Z104/($Z$4)*100</f>
        <v>52.403204272363148</v>
      </c>
      <c r="AF104" s="113"/>
    </row>
    <row r="105" spans="1:32" x14ac:dyDescent="0.25">
      <c r="S105" s="119" t="s">
        <v>18</v>
      </c>
      <c r="T105" s="119"/>
      <c r="U105" s="116"/>
      <c r="V105" s="116">
        <v>547</v>
      </c>
      <c r="W105" s="116">
        <v>650</v>
      </c>
      <c r="X105" s="116">
        <v>411</v>
      </c>
      <c r="Y105" s="116">
        <v>729</v>
      </c>
      <c r="Z105" s="116">
        <v>674</v>
      </c>
      <c r="AB105" s="113" t="str">
        <f>TEXT(Z105,"###,###")</f>
        <v>674</v>
      </c>
      <c r="AD105" s="134">
        <f>Z105/($Z$4)*100</f>
        <v>44.99332443257677</v>
      </c>
      <c r="AF105" s="113"/>
    </row>
    <row r="106" spans="1:32" x14ac:dyDescent="0.25">
      <c r="S106" s="122" t="s">
        <v>54</v>
      </c>
      <c r="T106" s="122"/>
      <c r="U106" s="124"/>
      <c r="V106" s="124">
        <v>1046</v>
      </c>
      <c r="W106" s="124">
        <v>1314</v>
      </c>
      <c r="X106" s="124">
        <v>1192</v>
      </c>
      <c r="Y106" s="124">
        <v>1596</v>
      </c>
      <c r="Z106" s="124">
        <v>1459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67</v>
      </c>
      <c r="W108" s="116">
        <v>78</v>
      </c>
      <c r="X108" s="116">
        <v>97</v>
      </c>
      <c r="Y108" s="116">
        <v>99</v>
      </c>
      <c r="Z108" s="116">
        <v>110</v>
      </c>
      <c r="AB108" s="113" t="str">
        <f>TEXT(Z108,"###,###")</f>
        <v>110</v>
      </c>
      <c r="AD108" s="134">
        <f>Z108/($Z$4)*100</f>
        <v>7.3431241655540731</v>
      </c>
      <c r="AF108" s="113"/>
    </row>
    <row r="109" spans="1:32" x14ac:dyDescent="0.25">
      <c r="S109" s="119" t="s">
        <v>21</v>
      </c>
      <c r="T109" s="119"/>
      <c r="U109" s="116"/>
      <c r="V109" s="116">
        <v>116</v>
      </c>
      <c r="W109" s="116">
        <v>75</v>
      </c>
      <c r="X109" s="116">
        <v>120</v>
      </c>
      <c r="Y109" s="116">
        <v>65</v>
      </c>
      <c r="Z109" s="116">
        <v>59</v>
      </c>
      <c r="AB109" s="113" t="str">
        <f>TEXT(Z109,"###,###")</f>
        <v>59</v>
      </c>
      <c r="AD109" s="134">
        <f>Z109/($Z$4)*100</f>
        <v>3.9385847797062752</v>
      </c>
      <c r="AF109" s="113"/>
    </row>
    <row r="110" spans="1:32" x14ac:dyDescent="0.25">
      <c r="S110" s="119" t="s">
        <v>22</v>
      </c>
      <c r="T110" s="119"/>
      <c r="U110" s="116"/>
      <c r="V110" s="116">
        <v>498</v>
      </c>
      <c r="W110" s="116">
        <v>703</v>
      </c>
      <c r="X110" s="116">
        <v>538</v>
      </c>
      <c r="Y110" s="116">
        <v>963</v>
      </c>
      <c r="Z110" s="116">
        <v>829</v>
      </c>
      <c r="AB110" s="113" t="str">
        <f>TEXT(Z110,"###,###")</f>
        <v>829</v>
      </c>
      <c r="AD110" s="134">
        <f>Z110/($Z$4)*100</f>
        <v>55.34045393858478</v>
      </c>
      <c r="AF110" s="113"/>
    </row>
    <row r="111" spans="1:32" x14ac:dyDescent="0.25">
      <c r="S111" s="119" t="s">
        <v>23</v>
      </c>
      <c r="T111" s="119"/>
      <c r="U111" s="116"/>
      <c r="V111" s="116">
        <v>378</v>
      </c>
      <c r="W111" s="116">
        <v>458</v>
      </c>
      <c r="X111" s="116">
        <v>446</v>
      </c>
      <c r="Y111" s="116">
        <v>462</v>
      </c>
      <c r="Z111" s="116">
        <v>456</v>
      </c>
      <c r="AB111" s="113" t="str">
        <f>TEXT(Z111,"###,###")</f>
        <v>456</v>
      </c>
      <c r="AD111" s="134">
        <f>Z111/($Z$4)*100</f>
        <v>30.440587449933243</v>
      </c>
      <c r="AF111" s="113"/>
    </row>
    <row r="112" spans="1:32" x14ac:dyDescent="0.25">
      <c r="S112" s="122" t="s">
        <v>54</v>
      </c>
      <c r="T112" s="122"/>
      <c r="U112" s="116"/>
      <c r="V112" s="116">
        <v>1113</v>
      </c>
      <c r="W112" s="116">
        <v>1383</v>
      </c>
      <c r="X112" s="116">
        <v>1357</v>
      </c>
      <c r="Y112" s="116">
        <v>1622</v>
      </c>
      <c r="Z112" s="116">
        <v>1497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37.78</v>
      </c>
      <c r="W118" s="135">
        <v>37.97</v>
      </c>
      <c r="X118" s="135">
        <v>37.93</v>
      </c>
      <c r="Y118" s="135">
        <v>37.74</v>
      </c>
      <c r="Z118" s="135">
        <v>37.880000000000003</v>
      </c>
      <c r="AB118" s="113" t="str">
        <f>TEXT(Z118,"##.0")</f>
        <v>37.9</v>
      </c>
    </row>
    <row r="120" spans="19:32" x14ac:dyDescent="0.25">
      <c r="S120" s="105" t="s">
        <v>102</v>
      </c>
      <c r="T120" s="116"/>
      <c r="U120" s="116"/>
      <c r="V120" s="116">
        <v>811</v>
      </c>
      <c r="W120" s="116">
        <v>979</v>
      </c>
      <c r="X120" s="116">
        <v>972</v>
      </c>
      <c r="Y120" s="116">
        <v>1093</v>
      </c>
      <c r="Z120" s="116">
        <v>1056</v>
      </c>
      <c r="AB120" s="113" t="str">
        <f>TEXT(Z120,"###,###")</f>
        <v>1,056</v>
      </c>
    </row>
    <row r="121" spans="19:32" x14ac:dyDescent="0.25">
      <c r="S121" s="105" t="s">
        <v>103</v>
      </c>
      <c r="T121" s="116"/>
      <c r="U121" s="116"/>
      <c r="V121" s="116">
        <v>13</v>
      </c>
      <c r="W121" s="116">
        <v>22</v>
      </c>
      <c r="X121" s="116">
        <v>20</v>
      </c>
      <c r="Y121" s="116">
        <v>18</v>
      </c>
      <c r="Z121" s="116">
        <v>16</v>
      </c>
      <c r="AB121" s="113" t="str">
        <f>TEXT(Z121,"###,###")</f>
        <v>16</v>
      </c>
    </row>
    <row r="122" spans="19:32" x14ac:dyDescent="0.25">
      <c r="S122" s="105" t="s">
        <v>104</v>
      </c>
      <c r="T122" s="116"/>
      <c r="U122" s="116"/>
      <c r="V122" s="116">
        <v>17</v>
      </c>
      <c r="W122" s="116">
        <v>17</v>
      </c>
      <c r="X122" s="116">
        <v>13</v>
      </c>
      <c r="Y122" s="116">
        <v>18</v>
      </c>
      <c r="Z122" s="116">
        <v>37</v>
      </c>
      <c r="AB122" s="113" t="str">
        <f>TEXT(Z122,"###,###")</f>
        <v>37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828</v>
      </c>
      <c r="W124" s="116">
        <v>996</v>
      </c>
      <c r="X124" s="116">
        <v>985</v>
      </c>
      <c r="Y124" s="116">
        <v>1111</v>
      </c>
      <c r="Z124" s="116">
        <v>1093</v>
      </c>
      <c r="AB124" s="113" t="str">
        <f>TEXT(Z124,"###,###")</f>
        <v>1,093</v>
      </c>
      <c r="AD124" s="131">
        <f>Z124/$Z$7*100</f>
        <v>98.468468468468473</v>
      </c>
    </row>
    <row r="125" spans="19:32" x14ac:dyDescent="0.25">
      <c r="S125" s="105" t="s">
        <v>106</v>
      </c>
      <c r="T125" s="116"/>
      <c r="U125" s="116"/>
      <c r="V125" s="116">
        <v>30</v>
      </c>
      <c r="W125" s="116">
        <v>39</v>
      </c>
      <c r="X125" s="116">
        <v>33</v>
      </c>
      <c r="Y125" s="116">
        <v>36</v>
      </c>
      <c r="Z125" s="116">
        <v>53</v>
      </c>
      <c r="AB125" s="113" t="str">
        <f>TEXT(Z125,"###,###")</f>
        <v>53</v>
      </c>
      <c r="AD125" s="131">
        <f>Z125/$Z$7*100</f>
        <v>4.7747747747747749</v>
      </c>
    </row>
    <row r="127" spans="19:32" x14ac:dyDescent="0.25">
      <c r="S127" s="105" t="s">
        <v>107</v>
      </c>
      <c r="T127" s="116"/>
      <c r="U127" s="116"/>
      <c r="V127" s="116">
        <v>391</v>
      </c>
      <c r="W127" s="116">
        <v>481</v>
      </c>
      <c r="X127" s="116">
        <v>502</v>
      </c>
      <c r="Y127" s="116">
        <v>577</v>
      </c>
      <c r="Z127" s="116">
        <v>552</v>
      </c>
      <c r="AB127" s="113" t="str">
        <f>TEXT(Z127,"###,###")</f>
        <v>552</v>
      </c>
      <c r="AD127" s="131">
        <f>Z127/$Z$7*100</f>
        <v>49.729729729729733</v>
      </c>
    </row>
    <row r="128" spans="19:32" x14ac:dyDescent="0.25">
      <c r="S128" s="105" t="s">
        <v>108</v>
      </c>
      <c r="T128" s="116"/>
      <c r="U128" s="116"/>
      <c r="V128" s="116">
        <v>449</v>
      </c>
      <c r="W128" s="116">
        <v>537</v>
      </c>
      <c r="X128" s="116">
        <v>502</v>
      </c>
      <c r="Y128" s="116">
        <v>558</v>
      </c>
      <c r="Z128" s="116">
        <v>563</v>
      </c>
      <c r="AB128" s="113" t="str">
        <f>TEXT(Z128,"###,###")</f>
        <v>563</v>
      </c>
      <c r="AD128" s="131">
        <f>Z128/$Z$7*100</f>
        <v>50.720720720720728</v>
      </c>
    </row>
    <row r="130" spans="19:20" x14ac:dyDescent="0.25">
      <c r="S130" s="105" t="s">
        <v>283</v>
      </c>
      <c r="T130" s="131">
        <v>95.135135135135144</v>
      </c>
    </row>
    <row r="131" spans="19:20" x14ac:dyDescent="0.25">
      <c r="S131" s="105" t="s">
        <v>284</v>
      </c>
      <c r="T131" s="131">
        <v>1.4414414414414414</v>
      </c>
    </row>
    <row r="132" spans="19:20" x14ac:dyDescent="0.25">
      <c r="S132" s="105" t="s">
        <v>285</v>
      </c>
      <c r="T132" s="131">
        <v>3.3333333333333335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45A54B14-7771-4714-9B4D-EF5675BFA4B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7A165F52-06BA-4EBE-BA48-0F647C293BD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4985F046-513D-432D-9497-72F6D240130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53ADCB58-25E3-4516-94AE-C91D8E23D73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CA4621-24DD-4915-B324-5855DC17BFAB}">
  <sheetPr codeName="Sheet119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168</v>
      </c>
      <c r="T1" s="103"/>
      <c r="U1" s="103"/>
      <c r="V1" s="103"/>
      <c r="W1" s="103"/>
      <c r="X1" s="103"/>
      <c r="Y1" s="104" t="s">
        <v>255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205</v>
      </c>
      <c r="Z2" s="107" t="s">
        <v>282</v>
      </c>
      <c r="AB2" s="143" t="str">
        <f>$Z$2</f>
        <v>2019-20</v>
      </c>
      <c r="AC2" s="143"/>
      <c r="AD2" s="143"/>
      <c r="AE2" s="143"/>
      <c r="AF2" s="143"/>
    </row>
    <row r="3" spans="1:32" ht="15" customHeight="1" x14ac:dyDescent="0.25">
      <c r="A3" s="64" t="s">
        <v>281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168</v>
      </c>
      <c r="Y3" s="109" t="s">
        <v>255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9.55 Palm Island, Queensland,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614</v>
      </c>
      <c r="W4" s="112">
        <v>892</v>
      </c>
      <c r="X4" s="112">
        <v>887</v>
      </c>
      <c r="Y4" s="112">
        <v>867</v>
      </c>
      <c r="Z4" s="112">
        <v>824</v>
      </c>
      <c r="AB4" s="113" t="str">
        <f>TEXT(Z4,"###,###")</f>
        <v>824</v>
      </c>
      <c r="AD4" s="114">
        <f>Z4/Y4-1</f>
        <v>-4.9596309111880066E-2</v>
      </c>
      <c r="AF4" s="114">
        <f>Z4/V4-1</f>
        <v>0.3420195439739413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314</v>
      </c>
      <c r="W5" s="112">
        <v>449</v>
      </c>
      <c r="X5" s="112">
        <v>465</v>
      </c>
      <c r="Y5" s="112">
        <v>431</v>
      </c>
      <c r="Z5" s="112">
        <v>396</v>
      </c>
      <c r="AB5" s="113" t="str">
        <f>TEXT(Z5,"###,###")</f>
        <v>396</v>
      </c>
      <c r="AD5" s="114">
        <f t="shared" ref="AD5:AD9" si="0">Z5/Y5-1</f>
        <v>-8.120649651972156E-2</v>
      </c>
      <c r="AF5" s="114">
        <f t="shared" ref="AF5:AF9" si="1">Z5/V5-1</f>
        <v>0.26114649681528657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303</v>
      </c>
      <c r="W6" s="112">
        <v>443</v>
      </c>
      <c r="X6" s="112">
        <v>425</v>
      </c>
      <c r="Y6" s="112">
        <v>439</v>
      </c>
      <c r="Z6" s="112">
        <v>424</v>
      </c>
      <c r="AB6" s="113" t="str">
        <f>TEXT(Z6,"###,###")</f>
        <v>424</v>
      </c>
      <c r="AD6" s="114">
        <f t="shared" si="0"/>
        <v>-3.4168564920273314E-2</v>
      </c>
      <c r="AF6" s="114">
        <f t="shared" si="1"/>
        <v>0.3993399339933994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484</v>
      </c>
      <c r="W7" s="112">
        <v>661</v>
      </c>
      <c r="X7" s="112">
        <v>688</v>
      </c>
      <c r="Y7" s="112">
        <v>669</v>
      </c>
      <c r="Z7" s="112">
        <v>633</v>
      </c>
      <c r="AB7" s="113" t="str">
        <f>TEXT(Z7,"###,###")</f>
        <v>633</v>
      </c>
      <c r="AD7" s="114">
        <f t="shared" si="0"/>
        <v>-5.3811659192825156E-2</v>
      </c>
      <c r="AF7" s="114">
        <f t="shared" si="1"/>
        <v>0.30785123966942152</v>
      </c>
    </row>
    <row r="8" spans="1:32" ht="17.25" customHeight="1" x14ac:dyDescent="0.25">
      <c r="A8" s="68" t="s">
        <v>13</v>
      </c>
      <c r="B8" s="69"/>
      <c r="C8" s="31"/>
      <c r="D8" s="70" t="str">
        <f>AB4</f>
        <v>824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633</v>
      </c>
      <c r="P8" s="71"/>
      <c r="S8" s="111" t="s">
        <v>86</v>
      </c>
      <c r="T8" s="112"/>
      <c r="U8" s="112"/>
      <c r="V8" s="112">
        <v>38932</v>
      </c>
      <c r="W8" s="112">
        <v>30751.25</v>
      </c>
      <c r="X8" s="112">
        <v>34437.660000000003</v>
      </c>
      <c r="Y8" s="112">
        <v>35994.46</v>
      </c>
      <c r="Z8" s="112">
        <v>32433.94</v>
      </c>
      <c r="AB8" s="113" t="str">
        <f>TEXT(Z8,"$###,###")</f>
        <v>$32,434</v>
      </c>
      <c r="AD8" s="114">
        <f t="shared" si="0"/>
        <v>-9.8918555799975882E-2</v>
      </c>
      <c r="AF8" s="114">
        <f t="shared" si="1"/>
        <v>-0.16690794205281001</v>
      </c>
    </row>
    <row r="9" spans="1:32" x14ac:dyDescent="0.25">
      <c r="A9" s="32" t="s">
        <v>15</v>
      </c>
      <c r="B9" s="75"/>
      <c r="C9" s="76"/>
      <c r="D9" s="77">
        <f>AD104</f>
        <v>42.718446601941743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47.867298578199055</v>
      </c>
      <c r="P9" s="78" t="s">
        <v>87</v>
      </c>
      <c r="S9" s="111" t="s">
        <v>7</v>
      </c>
      <c r="T9" s="112"/>
      <c r="U9" s="112"/>
      <c r="V9" s="112">
        <v>21259634</v>
      </c>
      <c r="W9" s="112">
        <v>25753922</v>
      </c>
      <c r="X9" s="112">
        <v>28707306</v>
      </c>
      <c r="Y9" s="112">
        <v>28931769</v>
      </c>
      <c r="Z9" s="112">
        <v>26556570</v>
      </c>
      <c r="AB9" s="113" t="str">
        <f>TEXT(Z9/1000000,"$#,###.0")&amp;" mil"</f>
        <v>$26.6 mil</v>
      </c>
      <c r="AD9" s="114">
        <f t="shared" si="0"/>
        <v>-8.2096570036903072E-2</v>
      </c>
      <c r="AF9" s="114">
        <f t="shared" si="1"/>
        <v>0.24915461856022536</v>
      </c>
    </row>
    <row r="10" spans="1:32" x14ac:dyDescent="0.25">
      <c r="A10" s="32" t="s">
        <v>18</v>
      </c>
      <c r="B10" s="75"/>
      <c r="C10" s="76"/>
      <c r="D10" s="77">
        <f>AD105</f>
        <v>55.703883495145632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52.132701421800952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98.736176935229068</v>
      </c>
      <c r="P11" s="78" t="s">
        <v>87</v>
      </c>
      <c r="S11" s="111" t="s">
        <v>30</v>
      </c>
      <c r="T11" s="116"/>
      <c r="U11" s="116"/>
      <c r="V11" s="116">
        <v>611</v>
      </c>
      <c r="W11" s="116">
        <v>883</v>
      </c>
      <c r="X11" s="116">
        <v>879</v>
      </c>
      <c r="Y11" s="116">
        <v>864</v>
      </c>
      <c r="Z11" s="116">
        <v>813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0</v>
      </c>
      <c r="P12" s="78" t="s">
        <v>87</v>
      </c>
      <c r="S12" s="111" t="s">
        <v>31</v>
      </c>
      <c r="T12" s="116"/>
      <c r="U12" s="116"/>
      <c r="V12" s="116">
        <v>7</v>
      </c>
      <c r="W12" s="116">
        <v>8</v>
      </c>
      <c r="X12" s="116">
        <v>13</v>
      </c>
      <c r="Y12" s="116">
        <v>3</v>
      </c>
      <c r="Z12" s="116">
        <v>7</v>
      </c>
    </row>
    <row r="13" spans="1:32" ht="15" customHeight="1" x14ac:dyDescent="0.25">
      <c r="A13" s="32" t="s">
        <v>20</v>
      </c>
      <c r="B13" s="76"/>
      <c r="C13" s="76"/>
      <c r="D13" s="77">
        <f>AD108</f>
        <v>4.6116504854368934</v>
      </c>
      <c r="E13" s="78" t="s">
        <v>87</v>
      </c>
      <c r="F13" s="26"/>
      <c r="G13" s="144" t="s">
        <v>286</v>
      </c>
      <c r="H13" s="145"/>
      <c r="I13" s="145"/>
      <c r="J13" s="145"/>
      <c r="K13" s="145"/>
      <c r="L13" s="145"/>
      <c r="M13" s="85"/>
      <c r="N13" s="76"/>
      <c r="O13" s="77">
        <f>T132</f>
        <v>1.1058451816745656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5.3398058252427179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39.8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43.325242718446603</v>
      </c>
      <c r="E15" s="78" t="s">
        <v>87</v>
      </c>
      <c r="F15" s="26"/>
      <c r="G15" s="35" t="s">
        <v>279</v>
      </c>
      <c r="H15" s="76"/>
      <c r="I15" s="76"/>
      <c r="J15" s="76"/>
      <c r="K15" s="86"/>
      <c r="L15" s="76"/>
      <c r="M15" s="76"/>
      <c r="N15" s="76"/>
      <c r="O15" s="77">
        <f>AB38</f>
        <v>16.850393700787404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0</v>
      </c>
      <c r="Z15" s="116">
        <v>0</v>
      </c>
      <c r="AB15" s="121">
        <f t="shared" ref="AB15:AB34" si="2">IF(Z15="np",0,Z15/$Z$34)</f>
        <v>0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43.932038834951456</v>
      </c>
      <c r="E16" s="89" t="s">
        <v>87</v>
      </c>
      <c r="F16" s="26"/>
      <c r="G16" s="90" t="s">
        <v>280</v>
      </c>
      <c r="H16" s="37"/>
      <c r="I16" s="37"/>
      <c r="J16" s="37"/>
      <c r="K16" s="38"/>
      <c r="L16" s="37"/>
      <c r="M16" s="37"/>
      <c r="N16" s="37"/>
      <c r="O16" s="88">
        <f>AB37</f>
        <v>83.149606299212593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0</v>
      </c>
      <c r="Z16" s="116">
        <v>0</v>
      </c>
      <c r="AB16" s="121">
        <f t="shared" si="2"/>
        <v>0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5</v>
      </c>
      <c r="Z17" s="116">
        <v>0</v>
      </c>
      <c r="AB17" s="121">
        <f t="shared" si="2"/>
        <v>0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0</v>
      </c>
      <c r="Z18" s="116">
        <v>0</v>
      </c>
      <c r="AB18" s="121">
        <f t="shared" si="2"/>
        <v>0</v>
      </c>
    </row>
    <row r="19" spans="1:28" x14ac:dyDescent="0.25">
      <c r="A19" s="67" t="str">
        <f>$S$1&amp;" ("&amp;$V$2&amp;" to "&amp;$Z$2&amp;")"</f>
        <v>Palm Island (2015-16 to 2019-20)</v>
      </c>
      <c r="B19" s="67"/>
      <c r="C19" s="67"/>
      <c r="D19" s="67"/>
      <c r="E19" s="67"/>
      <c r="F19" s="67"/>
      <c r="G19" s="67" t="str">
        <f>$S$1&amp;" ("&amp;$V$2&amp;" to "&amp;$Z$2&amp;")"</f>
        <v>Palm Island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39</v>
      </c>
      <c r="Z19" s="116">
        <v>42</v>
      </c>
      <c r="AB19" s="121">
        <f t="shared" si="2"/>
        <v>5.0909090909090911E-2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9</v>
      </c>
      <c r="Z20" s="116">
        <v>0</v>
      </c>
      <c r="AB20" s="121">
        <f t="shared" si="2"/>
        <v>0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49</v>
      </c>
      <c r="Z21" s="116">
        <v>47</v>
      </c>
      <c r="AB21" s="121">
        <f t="shared" si="2"/>
        <v>5.6969696969696969E-2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17</v>
      </c>
      <c r="Z22" s="116">
        <v>15</v>
      </c>
      <c r="AB22" s="121">
        <f t="shared" si="2"/>
        <v>1.8181818181818181E-2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13</v>
      </c>
      <c r="Z23" s="116">
        <v>3</v>
      </c>
      <c r="AB23" s="121">
        <f t="shared" si="2"/>
        <v>3.6363636363636364E-3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0</v>
      </c>
      <c r="Z24" s="116">
        <v>0</v>
      </c>
      <c r="AB24" s="121">
        <f t="shared" si="2"/>
        <v>0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7</v>
      </c>
      <c r="Z25" s="116">
        <v>4</v>
      </c>
      <c r="AB25" s="121">
        <f t="shared" si="2"/>
        <v>4.8484848484848485E-3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0</v>
      </c>
      <c r="Z26" s="116">
        <v>0</v>
      </c>
      <c r="AB26" s="121">
        <f t="shared" si="2"/>
        <v>0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15</v>
      </c>
      <c r="Z27" s="116">
        <v>29</v>
      </c>
      <c r="AB27" s="121">
        <f t="shared" si="2"/>
        <v>3.5151515151515149E-2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81</v>
      </c>
      <c r="Z28" s="116">
        <v>65</v>
      </c>
      <c r="AB28" s="121">
        <f t="shared" si="2"/>
        <v>7.8787878787878782E-2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203</v>
      </c>
      <c r="Z29" s="116">
        <v>206</v>
      </c>
      <c r="AB29" s="121">
        <f t="shared" si="2"/>
        <v>0.2496969696969697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153</v>
      </c>
      <c r="Z30" s="116">
        <v>155</v>
      </c>
      <c r="AB30" s="121">
        <f t="shared" si="2"/>
        <v>0.18787878787878787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143</v>
      </c>
      <c r="Z31" s="116">
        <v>116</v>
      </c>
      <c r="AB31" s="121">
        <f t="shared" si="2"/>
        <v>0.1406060606060606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0</v>
      </c>
      <c r="Z32" s="116">
        <v>0</v>
      </c>
      <c r="AB32" s="121">
        <f t="shared" si="2"/>
        <v>0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138</v>
      </c>
      <c r="Z33" s="116">
        <v>125</v>
      </c>
      <c r="AB33" s="121">
        <f t="shared" si="2"/>
        <v>0.15151515151515152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870</v>
      </c>
      <c r="Z34" s="124">
        <v>825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528</v>
      </c>
      <c r="AB37" s="136">
        <f>Z37/Z40*100</f>
        <v>83.149606299212593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107</v>
      </c>
      <c r="AB38" s="136">
        <f>Z38/Z40*100</f>
        <v>16.850393700787404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635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0</v>
      </c>
      <c r="Y44" s="116">
        <v>0</v>
      </c>
      <c r="Z44" s="116">
        <v>0</v>
      </c>
    </row>
    <row r="45" spans="19:32" x14ac:dyDescent="0.25">
      <c r="S45" s="119" t="s">
        <v>38</v>
      </c>
      <c r="T45" s="119"/>
      <c r="U45" s="116"/>
      <c r="V45" s="116">
        <v>4</v>
      </c>
      <c r="W45" s="116">
        <v>5</v>
      </c>
      <c r="X45" s="116">
        <v>16</v>
      </c>
      <c r="Y45" s="116">
        <v>5</v>
      </c>
      <c r="Z45" s="116">
        <v>0</v>
      </c>
    </row>
    <row r="46" spans="19:32" x14ac:dyDescent="0.25">
      <c r="S46" s="119" t="s">
        <v>39</v>
      </c>
      <c r="T46" s="119"/>
      <c r="U46" s="116"/>
      <c r="V46" s="116">
        <v>10</v>
      </c>
      <c r="W46" s="116">
        <v>29</v>
      </c>
      <c r="X46" s="116">
        <v>41</v>
      </c>
      <c r="Y46" s="116">
        <v>37</v>
      </c>
      <c r="Z46" s="116">
        <v>38</v>
      </c>
    </row>
    <row r="47" spans="19:32" x14ac:dyDescent="0.25">
      <c r="S47" s="119" t="s">
        <v>40</v>
      </c>
      <c r="T47" s="119"/>
      <c r="U47" s="116"/>
      <c r="V47" s="116">
        <v>19</v>
      </c>
      <c r="W47" s="116">
        <v>27</v>
      </c>
      <c r="X47" s="116">
        <v>28</v>
      </c>
      <c r="Y47" s="116">
        <v>33</v>
      </c>
      <c r="Z47" s="116">
        <v>28</v>
      </c>
    </row>
    <row r="48" spans="19:32" x14ac:dyDescent="0.25">
      <c r="S48" s="119" t="s">
        <v>41</v>
      </c>
      <c r="T48" s="119"/>
      <c r="U48" s="116"/>
      <c r="V48" s="116">
        <v>34</v>
      </c>
      <c r="W48" s="116">
        <v>54</v>
      </c>
      <c r="X48" s="116">
        <v>64</v>
      </c>
      <c r="Y48" s="116">
        <v>47</v>
      </c>
      <c r="Z48" s="116">
        <v>51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35</v>
      </c>
      <c r="W49" s="116">
        <v>44</v>
      </c>
      <c r="X49" s="116">
        <v>47</v>
      </c>
      <c r="Y49" s="116">
        <v>41</v>
      </c>
      <c r="Z49" s="116">
        <v>47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Palm Island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39</v>
      </c>
      <c r="W50" s="116">
        <v>49</v>
      </c>
      <c r="X50" s="116">
        <v>47</v>
      </c>
      <c r="Y50" s="116">
        <v>53</v>
      </c>
      <c r="Z50" s="116">
        <v>46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33</v>
      </c>
      <c r="W51" s="116">
        <v>55</v>
      </c>
      <c r="X51" s="116">
        <v>52</v>
      </c>
      <c r="Y51" s="116">
        <v>41</v>
      </c>
      <c r="Z51" s="116">
        <v>42</v>
      </c>
    </row>
    <row r="52" spans="1:26" ht="15" customHeight="1" x14ac:dyDescent="0.25">
      <c r="S52" s="119" t="s">
        <v>45</v>
      </c>
      <c r="T52" s="119"/>
      <c r="U52" s="116"/>
      <c r="V52" s="116">
        <v>38</v>
      </c>
      <c r="W52" s="116">
        <v>58</v>
      </c>
      <c r="X52" s="116">
        <v>52</v>
      </c>
      <c r="Y52" s="116">
        <v>47</v>
      </c>
      <c r="Z52" s="116">
        <v>35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45</v>
      </c>
      <c r="W53" s="116">
        <v>55</v>
      </c>
      <c r="X53" s="116">
        <v>46</v>
      </c>
      <c r="Y53" s="116">
        <v>37</v>
      </c>
      <c r="Z53" s="116">
        <v>32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24</v>
      </c>
      <c r="W54" s="116">
        <v>38</v>
      </c>
      <c r="X54" s="116">
        <v>36</v>
      </c>
      <c r="Y54" s="116">
        <v>38</v>
      </c>
      <c r="Z54" s="116">
        <v>38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13</v>
      </c>
      <c r="W55" s="116">
        <v>20</v>
      </c>
      <c r="X55" s="116">
        <v>25</v>
      </c>
      <c r="Y55" s="116">
        <v>30</v>
      </c>
      <c r="Z55" s="116">
        <v>23</v>
      </c>
    </row>
    <row r="56" spans="1:26" ht="15" customHeight="1" x14ac:dyDescent="0.25">
      <c r="S56" s="119" t="s">
        <v>49</v>
      </c>
      <c r="T56" s="119"/>
      <c r="U56" s="116"/>
      <c r="V56" s="116">
        <v>11</v>
      </c>
      <c r="W56" s="116">
        <v>11</v>
      </c>
      <c r="X56" s="116">
        <v>13</v>
      </c>
      <c r="Y56" s="116">
        <v>14</v>
      </c>
      <c r="Z56" s="116">
        <v>11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0</v>
      </c>
      <c r="X57" s="116">
        <v>0</v>
      </c>
      <c r="Y57" s="116">
        <v>6</v>
      </c>
      <c r="Z57" s="116">
        <v>3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0</v>
      </c>
      <c r="W58" s="116">
        <v>0</v>
      </c>
      <c r="X58" s="116">
        <v>0</v>
      </c>
      <c r="Y58" s="116">
        <v>0</v>
      </c>
      <c r="Z58" s="116">
        <v>0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0</v>
      </c>
      <c r="X59" s="116">
        <v>0</v>
      </c>
      <c r="Y59" s="116">
        <v>0</v>
      </c>
      <c r="Z59" s="116">
        <v>0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0</v>
      </c>
      <c r="X60" s="116">
        <v>0</v>
      </c>
      <c r="Y60" s="116">
        <v>0</v>
      </c>
      <c r="Z60" s="116">
        <v>0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318</v>
      </c>
      <c r="W61" s="116">
        <v>449</v>
      </c>
      <c r="X61" s="116">
        <v>465</v>
      </c>
      <c r="Y61" s="116">
        <v>429</v>
      </c>
      <c r="Z61" s="116">
        <v>396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0</v>
      </c>
      <c r="W63" s="116">
        <v>0</v>
      </c>
      <c r="X63" s="116">
        <v>0</v>
      </c>
      <c r="Y63" s="116">
        <v>0</v>
      </c>
      <c r="Z63" s="116">
        <v>0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3</v>
      </c>
      <c r="X64" s="116">
        <v>9</v>
      </c>
      <c r="Y64" s="116">
        <v>7</v>
      </c>
      <c r="Z64" s="116">
        <v>0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Palm Island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22</v>
      </c>
      <c r="W65" s="116">
        <v>39</v>
      </c>
      <c r="X65" s="116">
        <v>54</v>
      </c>
      <c r="Y65" s="116">
        <v>39</v>
      </c>
      <c r="Z65" s="116">
        <v>35</v>
      </c>
    </row>
    <row r="66" spans="1:26" x14ac:dyDescent="0.25">
      <c r="S66" s="119" t="s">
        <v>40</v>
      </c>
      <c r="T66" s="119"/>
      <c r="U66" s="116"/>
      <c r="V66" s="116">
        <v>25</v>
      </c>
      <c r="W66" s="116">
        <v>37</v>
      </c>
      <c r="X66" s="116">
        <v>27</v>
      </c>
      <c r="Y66" s="116">
        <v>32</v>
      </c>
      <c r="Z66" s="116">
        <v>50</v>
      </c>
    </row>
    <row r="67" spans="1:26" x14ac:dyDescent="0.25">
      <c r="S67" s="119" t="s">
        <v>41</v>
      </c>
      <c r="T67" s="119"/>
      <c r="U67" s="116"/>
      <c r="V67" s="116">
        <v>29</v>
      </c>
      <c r="W67" s="116">
        <v>63</v>
      </c>
      <c r="X67" s="116">
        <v>59</v>
      </c>
      <c r="Y67" s="116">
        <v>64</v>
      </c>
      <c r="Z67" s="116">
        <v>45</v>
      </c>
    </row>
    <row r="68" spans="1:26" x14ac:dyDescent="0.25">
      <c r="S68" s="119" t="s">
        <v>42</v>
      </c>
      <c r="T68" s="119"/>
      <c r="U68" s="116"/>
      <c r="V68" s="116">
        <v>46</v>
      </c>
      <c r="W68" s="116">
        <v>55</v>
      </c>
      <c r="X68" s="116">
        <v>50</v>
      </c>
      <c r="Y68" s="116">
        <v>47</v>
      </c>
      <c r="Z68" s="116">
        <v>54</v>
      </c>
    </row>
    <row r="69" spans="1:26" x14ac:dyDescent="0.25">
      <c r="S69" s="119" t="s">
        <v>43</v>
      </c>
      <c r="T69" s="119"/>
      <c r="U69" s="116"/>
      <c r="V69" s="116">
        <v>32</v>
      </c>
      <c r="W69" s="116">
        <v>43</v>
      </c>
      <c r="X69" s="116">
        <v>44</v>
      </c>
      <c r="Y69" s="116">
        <v>47</v>
      </c>
      <c r="Z69" s="116">
        <v>54</v>
      </c>
    </row>
    <row r="70" spans="1:26" x14ac:dyDescent="0.25">
      <c r="S70" s="119" t="s">
        <v>44</v>
      </c>
      <c r="T70" s="119"/>
      <c r="U70" s="116"/>
      <c r="V70" s="116">
        <v>20</v>
      </c>
      <c r="W70" s="116">
        <v>36</v>
      </c>
      <c r="X70" s="116">
        <v>38</v>
      </c>
      <c r="Y70" s="116">
        <v>43</v>
      </c>
      <c r="Z70" s="116">
        <v>32</v>
      </c>
    </row>
    <row r="71" spans="1:26" x14ac:dyDescent="0.25">
      <c r="S71" s="119" t="s">
        <v>45</v>
      </c>
      <c r="T71" s="119"/>
      <c r="U71" s="116"/>
      <c r="V71" s="116">
        <v>53</v>
      </c>
      <c r="W71" s="116">
        <v>49</v>
      </c>
      <c r="X71" s="116">
        <v>38</v>
      </c>
      <c r="Y71" s="116">
        <v>42</v>
      </c>
      <c r="Z71" s="116">
        <v>42</v>
      </c>
    </row>
    <row r="72" spans="1:26" x14ac:dyDescent="0.25">
      <c r="S72" s="119" t="s">
        <v>46</v>
      </c>
      <c r="T72" s="119"/>
      <c r="U72" s="116"/>
      <c r="V72" s="116">
        <v>32</v>
      </c>
      <c r="W72" s="116">
        <v>46</v>
      </c>
      <c r="X72" s="116">
        <v>38</v>
      </c>
      <c r="Y72" s="116">
        <v>28</v>
      </c>
      <c r="Z72" s="116">
        <v>41</v>
      </c>
    </row>
    <row r="73" spans="1:26" x14ac:dyDescent="0.25">
      <c r="S73" s="119" t="s">
        <v>47</v>
      </c>
      <c r="T73" s="119"/>
      <c r="U73" s="116"/>
      <c r="V73" s="116">
        <v>23</v>
      </c>
      <c r="W73" s="116">
        <v>37</v>
      </c>
      <c r="X73" s="116">
        <v>34</v>
      </c>
      <c r="Y73" s="116">
        <v>35</v>
      </c>
      <c r="Z73" s="116">
        <v>39</v>
      </c>
    </row>
    <row r="74" spans="1:26" x14ac:dyDescent="0.25">
      <c r="S74" s="119" t="s">
        <v>48</v>
      </c>
      <c r="T74" s="119"/>
      <c r="U74" s="116"/>
      <c r="V74" s="116">
        <v>25</v>
      </c>
      <c r="W74" s="116">
        <v>29</v>
      </c>
      <c r="X74" s="116">
        <v>28</v>
      </c>
      <c r="Y74" s="116">
        <v>19</v>
      </c>
      <c r="Z74" s="116">
        <v>28</v>
      </c>
    </row>
    <row r="75" spans="1:26" x14ac:dyDescent="0.25">
      <c r="S75" s="119" t="s">
        <v>49</v>
      </c>
      <c r="T75" s="119"/>
      <c r="U75" s="116"/>
      <c r="V75" s="116">
        <v>0</v>
      </c>
      <c r="W75" s="116">
        <v>3</v>
      </c>
      <c r="X75" s="116">
        <v>6</v>
      </c>
      <c r="Y75" s="116">
        <v>17</v>
      </c>
      <c r="Z75" s="116">
        <v>10</v>
      </c>
    </row>
    <row r="76" spans="1:26" x14ac:dyDescent="0.25">
      <c r="S76" s="119" t="s">
        <v>50</v>
      </c>
      <c r="T76" s="119"/>
      <c r="U76" s="116"/>
      <c r="V76" s="116">
        <v>0</v>
      </c>
      <c r="W76" s="116">
        <v>3</v>
      </c>
      <c r="X76" s="116">
        <v>0</v>
      </c>
      <c r="Y76" s="116">
        <v>3</v>
      </c>
      <c r="Z76" s="116">
        <v>0</v>
      </c>
    </row>
    <row r="77" spans="1:26" x14ac:dyDescent="0.25">
      <c r="S77" s="119" t="s">
        <v>51</v>
      </c>
      <c r="T77" s="119"/>
      <c r="U77" s="116"/>
      <c r="V77" s="116">
        <v>0</v>
      </c>
      <c r="W77" s="116">
        <v>0</v>
      </c>
      <c r="X77" s="116">
        <v>0</v>
      </c>
      <c r="Y77" s="116">
        <v>0</v>
      </c>
      <c r="Z77" s="116">
        <v>0</v>
      </c>
    </row>
    <row r="78" spans="1:26" x14ac:dyDescent="0.25">
      <c r="S78" s="119" t="s">
        <v>52</v>
      </c>
      <c r="T78" s="119"/>
      <c r="U78" s="116"/>
      <c r="V78" s="116">
        <v>0</v>
      </c>
      <c r="W78" s="116">
        <v>0</v>
      </c>
      <c r="X78" s="116">
        <v>0</v>
      </c>
      <c r="Y78" s="116">
        <v>0</v>
      </c>
      <c r="Z78" s="116">
        <v>0</v>
      </c>
    </row>
    <row r="79" spans="1:26" x14ac:dyDescent="0.25">
      <c r="S79" s="119" t="s">
        <v>53</v>
      </c>
      <c r="T79" s="119"/>
      <c r="U79" s="116"/>
      <c r="V79" s="116">
        <v>0</v>
      </c>
      <c r="W79" s="116">
        <v>0</v>
      </c>
      <c r="X79" s="116">
        <v>0</v>
      </c>
      <c r="Y79" s="116">
        <v>0</v>
      </c>
      <c r="Z79" s="116">
        <v>0</v>
      </c>
    </row>
    <row r="80" spans="1:26" x14ac:dyDescent="0.25">
      <c r="S80" s="122" t="s">
        <v>54</v>
      </c>
      <c r="T80" s="122"/>
      <c r="U80" s="116"/>
      <c r="V80" s="116">
        <v>302</v>
      </c>
      <c r="W80" s="116">
        <v>443</v>
      </c>
      <c r="X80" s="116">
        <v>428</v>
      </c>
      <c r="Y80" s="116">
        <v>443</v>
      </c>
      <c r="Z80" s="116">
        <v>428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6" t="str">
        <f>S1</f>
        <v>Palm Island</v>
      </c>
      <c r="D83" s="146"/>
      <c r="E83" s="146"/>
      <c r="F83" s="146"/>
      <c r="G83" s="146"/>
      <c r="H83" s="49"/>
      <c r="I83" s="49"/>
      <c r="J83" s="147" t="str">
        <f>'State data for spotlight'!A1</f>
        <v>Queensland</v>
      </c>
      <c r="K83" s="147"/>
      <c r="L83" s="147"/>
      <c r="M83" s="147"/>
      <c r="N83" s="147"/>
      <c r="O83" s="147"/>
      <c r="S83" s="119" t="s">
        <v>57</v>
      </c>
      <c r="T83" s="119"/>
      <c r="U83" s="116"/>
      <c r="V83" s="116">
        <v>9</v>
      </c>
      <c r="W83" s="116">
        <v>12</v>
      </c>
      <c r="X83" s="116">
        <v>13</v>
      </c>
      <c r="Y83" s="116">
        <v>17</v>
      </c>
      <c r="Z83" s="116">
        <v>16</v>
      </c>
      <c r="AD83" s="121"/>
    </row>
    <row r="84" spans="1:30" ht="15" customHeight="1" x14ac:dyDescent="0.25">
      <c r="A84" s="48"/>
      <c r="B84" s="48"/>
      <c r="C84" s="50"/>
      <c r="D84" s="141" t="s">
        <v>0</v>
      </c>
      <c r="E84" s="141"/>
      <c r="F84" s="141" t="s">
        <v>202</v>
      </c>
      <c r="G84" s="141"/>
      <c r="H84" s="50"/>
      <c r="I84" s="50"/>
      <c r="J84" s="50"/>
      <c r="K84" s="50"/>
      <c r="L84" s="141" t="s">
        <v>0</v>
      </c>
      <c r="M84" s="141"/>
      <c r="N84" s="141" t="s">
        <v>202</v>
      </c>
      <c r="O84" s="141"/>
      <c r="S84" s="119" t="s">
        <v>58</v>
      </c>
      <c r="T84" s="119"/>
      <c r="U84" s="116"/>
      <c r="V84" s="116">
        <v>20</v>
      </c>
      <c r="W84" s="116">
        <v>21</v>
      </c>
      <c r="X84" s="116">
        <v>27</v>
      </c>
      <c r="Y84" s="116">
        <v>27</v>
      </c>
      <c r="Z84" s="116">
        <v>28</v>
      </c>
    </row>
    <row r="85" spans="1:30" ht="15" customHeight="1" x14ac:dyDescent="0.25">
      <c r="A85" s="48"/>
      <c r="B85" s="48"/>
      <c r="C85" s="62" t="s">
        <v>1</v>
      </c>
      <c r="D85" s="141" t="s">
        <v>2</v>
      </c>
      <c r="E85" s="141"/>
      <c r="F85" s="141" t="str">
        <f>"since "&amp;$V$2</f>
        <v>since 2015-16</v>
      </c>
      <c r="G85" s="141"/>
      <c r="H85" s="50"/>
      <c r="I85" s="50"/>
      <c r="J85" s="50"/>
      <c r="K85" s="62" t="s">
        <v>1</v>
      </c>
      <c r="L85" s="141" t="s">
        <v>2</v>
      </c>
      <c r="M85" s="141"/>
      <c r="N85" s="141" t="str">
        <f>"since "&amp;$V$2</f>
        <v>since 2015-16</v>
      </c>
      <c r="O85" s="141"/>
      <c r="S85" s="119" t="s">
        <v>197</v>
      </c>
      <c r="T85" s="119"/>
      <c r="U85" s="116"/>
      <c r="V85" s="116">
        <v>22</v>
      </c>
      <c r="W85" s="116">
        <v>40</v>
      </c>
      <c r="X85" s="116">
        <v>41</v>
      </c>
      <c r="Y85" s="116">
        <v>42</v>
      </c>
      <c r="Z85" s="116">
        <v>39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824</v>
      </c>
      <c r="D86" s="100">
        <f t="shared" ref="D86:D91" si="4">AD4</f>
        <v>-4.9596309111880066E-2</v>
      </c>
      <c r="E86" s="101">
        <f t="shared" ref="E86:E91" si="5">AD4</f>
        <v>-4.9596309111880066E-2</v>
      </c>
      <c r="F86" s="100">
        <f t="shared" ref="F86:F91" si="6">AF4</f>
        <v>0.3420195439739413</v>
      </c>
      <c r="G86" s="101">
        <f t="shared" ref="G86:G91" si="7">AF4</f>
        <v>0.3420195439739413</v>
      </c>
      <c r="H86" s="61"/>
      <c r="I86" s="61"/>
      <c r="J86" s="142" t="str">
        <f>'State data for spotlight'!J4</f>
        <v>4,043,913</v>
      </c>
      <c r="K86" s="142"/>
      <c r="L86" s="100">
        <f>'State data for spotlight'!L4</f>
        <v>-5.435055282670076E-3</v>
      </c>
      <c r="M86" s="101">
        <f>'State data for spotlight'!L4</f>
        <v>-5.435055282670076E-3</v>
      </c>
      <c r="N86" s="100">
        <f>'State data for spotlight'!N4</f>
        <v>7.968076645100175E-2</v>
      </c>
      <c r="O86" s="101">
        <f>'State data for spotlight'!N4</f>
        <v>7.968076645100175E-2</v>
      </c>
      <c r="S86" s="119" t="s">
        <v>198</v>
      </c>
      <c r="T86" s="119"/>
      <c r="U86" s="116"/>
      <c r="V86" s="116">
        <v>44</v>
      </c>
      <c r="W86" s="116">
        <v>56</v>
      </c>
      <c r="X86" s="116">
        <v>70</v>
      </c>
      <c r="Y86" s="116">
        <v>72</v>
      </c>
      <c r="Z86" s="116">
        <v>53</v>
      </c>
    </row>
    <row r="87" spans="1:30" ht="15" customHeight="1" x14ac:dyDescent="0.25">
      <c r="A87" s="102" t="s">
        <v>4</v>
      </c>
      <c r="B87" s="51"/>
      <c r="C87" s="61" t="str">
        <f t="shared" si="3"/>
        <v>396</v>
      </c>
      <c r="D87" s="100">
        <f t="shared" si="4"/>
        <v>-8.120649651972156E-2</v>
      </c>
      <c r="E87" s="101">
        <f t="shared" si="5"/>
        <v>-8.120649651972156E-2</v>
      </c>
      <c r="F87" s="100">
        <f t="shared" si="6"/>
        <v>0.26114649681528657</v>
      </c>
      <c r="G87" s="101">
        <f t="shared" si="7"/>
        <v>0.26114649681528657</v>
      </c>
      <c r="H87" s="61"/>
      <c r="I87" s="61"/>
      <c r="J87" s="142" t="str">
        <f>'State data for spotlight'!J5</f>
        <v>2,078,086</v>
      </c>
      <c r="K87" s="142"/>
      <c r="L87" s="100">
        <f>'State data for spotlight'!L5</f>
        <v>-9.7722570444783718E-3</v>
      </c>
      <c r="M87" s="101">
        <f>'State data for spotlight'!L5</f>
        <v>-9.7722570444783718E-3</v>
      </c>
      <c r="N87" s="100">
        <f>'State data for spotlight'!N5</f>
        <v>6.0267974446456485E-2</v>
      </c>
      <c r="O87" s="101">
        <f>'State data for spotlight'!N5</f>
        <v>6.0267974446456485E-2</v>
      </c>
      <c r="S87" s="119" t="s">
        <v>199</v>
      </c>
      <c r="T87" s="119"/>
      <c r="U87" s="116"/>
      <c r="V87" s="116">
        <v>7</v>
      </c>
      <c r="W87" s="116">
        <v>7</v>
      </c>
      <c r="X87" s="116">
        <v>9</v>
      </c>
      <c r="Y87" s="116">
        <v>14</v>
      </c>
      <c r="Z87" s="116">
        <v>7</v>
      </c>
    </row>
    <row r="88" spans="1:30" ht="15" customHeight="1" x14ac:dyDescent="0.25">
      <c r="A88" s="102" t="s">
        <v>5</v>
      </c>
      <c r="B88" s="51"/>
      <c r="C88" s="61" t="str">
        <f t="shared" si="3"/>
        <v>424</v>
      </c>
      <c r="D88" s="100">
        <f t="shared" si="4"/>
        <v>-3.4168564920273314E-2</v>
      </c>
      <c r="E88" s="101">
        <f t="shared" si="5"/>
        <v>-3.4168564920273314E-2</v>
      </c>
      <c r="F88" s="100">
        <f t="shared" si="6"/>
        <v>0.3993399339933994</v>
      </c>
      <c r="G88" s="101">
        <f t="shared" si="7"/>
        <v>0.3993399339933994</v>
      </c>
      <c r="H88" s="61"/>
      <c r="I88" s="61"/>
      <c r="J88" s="142" t="str">
        <f>'State data for spotlight'!J6</f>
        <v>1,965,825</v>
      </c>
      <c r="K88" s="142"/>
      <c r="L88" s="100">
        <f>'State data for spotlight'!L6</f>
        <v>-8.0765919120229235E-4</v>
      </c>
      <c r="M88" s="101">
        <f>'State data for spotlight'!L6</f>
        <v>-8.0765919120229235E-4</v>
      </c>
      <c r="N88" s="100">
        <f>'State data for spotlight'!N6</f>
        <v>0.10099473592536312</v>
      </c>
      <c r="O88" s="101">
        <f>'State data for spotlight'!N6</f>
        <v>0.10099473592536312</v>
      </c>
      <c r="S88" s="119" t="s">
        <v>200</v>
      </c>
      <c r="T88" s="119"/>
      <c r="U88" s="116"/>
      <c r="V88" s="116">
        <v>6</v>
      </c>
      <c r="W88" s="116">
        <v>5</v>
      </c>
      <c r="X88" s="116">
        <v>5</v>
      </c>
      <c r="Y88" s="116">
        <v>8</v>
      </c>
      <c r="Z88" s="116">
        <v>6</v>
      </c>
    </row>
    <row r="89" spans="1:30" ht="15" customHeight="1" x14ac:dyDescent="0.25">
      <c r="A89" s="51" t="s">
        <v>6</v>
      </c>
      <c r="B89" s="51"/>
      <c r="C89" s="61" t="str">
        <f t="shared" si="3"/>
        <v>633</v>
      </c>
      <c r="D89" s="100">
        <f t="shared" si="4"/>
        <v>-5.3811659192825156E-2</v>
      </c>
      <c r="E89" s="101">
        <f t="shared" si="5"/>
        <v>-5.3811659192825156E-2</v>
      </c>
      <c r="F89" s="100">
        <f t="shared" si="6"/>
        <v>0.30785123966942152</v>
      </c>
      <c r="G89" s="101">
        <f t="shared" si="7"/>
        <v>0.30785123966942152</v>
      </c>
      <c r="H89" s="61"/>
      <c r="I89" s="61"/>
      <c r="J89" s="142" t="str">
        <f>'State data for spotlight'!J7</f>
        <v>2,876,116</v>
      </c>
      <c r="K89" s="142"/>
      <c r="L89" s="100">
        <f>'State data for spotlight'!L7</f>
        <v>1.3469152455414024E-2</v>
      </c>
      <c r="M89" s="101">
        <f>'State data for spotlight'!L7</f>
        <v>1.3469152455414024E-2</v>
      </c>
      <c r="N89" s="100">
        <f>'State data for spotlight'!N7</f>
        <v>8.3508134271230716E-2</v>
      </c>
      <c r="O89" s="101">
        <f>'State data for spotlight'!N7</f>
        <v>8.3508134271230716E-2</v>
      </c>
      <c r="S89" s="119" t="s">
        <v>201</v>
      </c>
      <c r="T89" s="119"/>
      <c r="U89" s="116"/>
      <c r="V89" s="116">
        <v>22</v>
      </c>
      <c r="W89" s="116">
        <v>27</v>
      </c>
      <c r="X89" s="116">
        <v>25</v>
      </c>
      <c r="Y89" s="116">
        <v>27</v>
      </c>
      <c r="Z89" s="116">
        <v>21</v>
      </c>
    </row>
    <row r="90" spans="1:30" ht="15" customHeight="1" x14ac:dyDescent="0.25">
      <c r="A90" s="51" t="s">
        <v>100</v>
      </c>
      <c r="B90" s="51"/>
      <c r="C90" s="61" t="str">
        <f t="shared" si="3"/>
        <v>$32,434</v>
      </c>
      <c r="D90" s="100">
        <f t="shared" si="4"/>
        <v>-9.8918555799975882E-2</v>
      </c>
      <c r="E90" s="101">
        <f t="shared" si="5"/>
        <v>-9.8918555799975882E-2</v>
      </c>
      <c r="F90" s="100">
        <f t="shared" si="6"/>
        <v>-0.16690794205281001</v>
      </c>
      <c r="G90" s="101">
        <f t="shared" si="7"/>
        <v>-0.16690794205281001</v>
      </c>
      <c r="H90" s="61"/>
      <c r="I90" s="61"/>
      <c r="J90" s="61"/>
      <c r="K90" s="61" t="str">
        <f>'State data for spotlight'!J8</f>
        <v>$45,226</v>
      </c>
      <c r="L90" s="100">
        <f>'State data for spotlight'!L8</f>
        <v>1.6409018426646327E-3</v>
      </c>
      <c r="M90" s="101">
        <f>'State data for spotlight'!L8</f>
        <v>1.6409018426646327E-3</v>
      </c>
      <c r="N90" s="100">
        <f>'State data for spotlight'!N8</f>
        <v>6.7653739613496189E-2</v>
      </c>
      <c r="O90" s="101">
        <f>'State data for spotlight'!N8</f>
        <v>6.7653739613496189E-2</v>
      </c>
      <c r="S90" s="119" t="s">
        <v>59</v>
      </c>
      <c r="T90" s="119"/>
      <c r="U90" s="116"/>
      <c r="V90" s="116">
        <v>66</v>
      </c>
      <c r="W90" s="116">
        <v>81</v>
      </c>
      <c r="X90" s="116">
        <v>94</v>
      </c>
      <c r="Y90" s="116">
        <v>79</v>
      </c>
      <c r="Z90" s="116">
        <v>74</v>
      </c>
    </row>
    <row r="91" spans="1:30" ht="15" customHeight="1" x14ac:dyDescent="0.25">
      <c r="A91" s="51" t="s">
        <v>7</v>
      </c>
      <c r="B91" s="51"/>
      <c r="C91" s="61" t="str">
        <f t="shared" si="3"/>
        <v>$26.6 mil</v>
      </c>
      <c r="D91" s="100">
        <f t="shared" si="4"/>
        <v>-8.2096570036903072E-2</v>
      </c>
      <c r="E91" s="101">
        <f t="shared" si="5"/>
        <v>-8.2096570036903072E-2</v>
      </c>
      <c r="F91" s="100">
        <f t="shared" si="6"/>
        <v>0.24915461856022536</v>
      </c>
      <c r="G91" s="101">
        <f t="shared" si="7"/>
        <v>0.24915461856022536</v>
      </c>
      <c r="H91" s="61"/>
      <c r="I91" s="61"/>
      <c r="J91" s="61"/>
      <c r="K91" s="61" t="str">
        <f>'State data for spotlight'!J9</f>
        <v>$174.8 bil</v>
      </c>
      <c r="L91" s="100">
        <f>'State data for spotlight'!L9</f>
        <v>4.1540468779463158E-2</v>
      </c>
      <c r="M91" s="101">
        <f>'State data for spotlight'!L9</f>
        <v>4.1540468779463158E-2</v>
      </c>
      <c r="N91" s="100">
        <f>'State data for spotlight'!N9</f>
        <v>0.18082674757676354</v>
      </c>
      <c r="O91" s="101">
        <f>'State data for spotlight'!N9</f>
        <v>0.18082674757676354</v>
      </c>
      <c r="S91" s="122" t="s">
        <v>54</v>
      </c>
      <c r="T91" s="122"/>
      <c r="U91" s="116"/>
      <c r="V91" s="116">
        <v>245</v>
      </c>
      <c r="W91" s="116">
        <v>331</v>
      </c>
      <c r="X91" s="116">
        <v>352</v>
      </c>
      <c r="Y91" s="116">
        <v>330</v>
      </c>
      <c r="Z91" s="116">
        <v>303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203</v>
      </c>
      <c r="S93" s="119" t="s">
        <v>57</v>
      </c>
      <c r="T93" s="119"/>
      <c r="U93" s="116"/>
      <c r="V93" s="116">
        <v>9</v>
      </c>
      <c r="W93" s="116">
        <v>10</v>
      </c>
      <c r="X93" s="116">
        <v>14</v>
      </c>
      <c r="Y93" s="116">
        <v>13</v>
      </c>
      <c r="Z93" s="116">
        <v>8</v>
      </c>
    </row>
    <row r="94" spans="1:30" ht="15" customHeight="1" x14ac:dyDescent="0.25">
      <c r="A94" s="60" t="s">
        <v>204</v>
      </c>
      <c r="S94" s="119" t="s">
        <v>58</v>
      </c>
      <c r="T94" s="119"/>
      <c r="U94" s="116"/>
      <c r="V94" s="116">
        <v>47</v>
      </c>
      <c r="W94" s="116">
        <v>51</v>
      </c>
      <c r="X94" s="116">
        <v>58</v>
      </c>
      <c r="Y94" s="116">
        <v>58</v>
      </c>
      <c r="Z94" s="116">
        <v>65</v>
      </c>
    </row>
    <row r="95" spans="1:30" ht="15" customHeight="1" x14ac:dyDescent="0.25">
      <c r="A95" s="138" t="s">
        <v>287</v>
      </c>
      <c r="S95" s="119" t="s">
        <v>197</v>
      </c>
      <c r="T95" s="119"/>
      <c r="U95" s="116"/>
      <c r="V95" s="116">
        <v>0</v>
      </c>
      <c r="W95" s="116">
        <v>6</v>
      </c>
      <c r="X95" s="116">
        <v>8</v>
      </c>
      <c r="Y95" s="116">
        <v>12</v>
      </c>
      <c r="Z95" s="116">
        <v>5</v>
      </c>
    </row>
    <row r="96" spans="1:30" ht="15" customHeight="1" x14ac:dyDescent="0.25">
      <c r="A96" s="19" t="s">
        <v>278</v>
      </c>
      <c r="S96" s="119" t="s">
        <v>198</v>
      </c>
      <c r="T96" s="119"/>
      <c r="U96" s="116"/>
      <c r="V96" s="116">
        <v>75</v>
      </c>
      <c r="W96" s="116">
        <v>106</v>
      </c>
      <c r="X96" s="116">
        <v>109</v>
      </c>
      <c r="Y96" s="116">
        <v>109</v>
      </c>
      <c r="Z96" s="116">
        <v>116</v>
      </c>
    </row>
    <row r="97" spans="1:32" ht="15" customHeight="1" x14ac:dyDescent="0.25">
      <c r="S97" s="119" t="s">
        <v>199</v>
      </c>
      <c r="T97" s="119"/>
      <c r="U97" s="116"/>
      <c r="V97" s="116">
        <v>28</v>
      </c>
      <c r="W97" s="116">
        <v>46</v>
      </c>
      <c r="X97" s="116">
        <v>39</v>
      </c>
      <c r="Y97" s="116">
        <v>41</v>
      </c>
      <c r="Z97" s="116">
        <v>38</v>
      </c>
    </row>
    <row r="98" spans="1:32" ht="15" customHeight="1" x14ac:dyDescent="0.25">
      <c r="S98" s="119" t="s">
        <v>200</v>
      </c>
      <c r="T98" s="119"/>
      <c r="U98" s="116"/>
      <c r="V98" s="116">
        <v>7</v>
      </c>
      <c r="W98" s="116">
        <v>14</v>
      </c>
      <c r="X98" s="116">
        <v>19</v>
      </c>
      <c r="Y98" s="116">
        <v>17</v>
      </c>
      <c r="Z98" s="116">
        <v>19</v>
      </c>
    </row>
    <row r="99" spans="1:32" ht="15" customHeight="1" x14ac:dyDescent="0.25">
      <c r="S99" s="119" t="s">
        <v>201</v>
      </c>
      <c r="T99" s="119"/>
      <c r="U99" s="116"/>
      <c r="V99" s="116">
        <v>0</v>
      </c>
      <c r="W99" s="116">
        <v>0</v>
      </c>
      <c r="X99" s="116">
        <v>0</v>
      </c>
      <c r="Y99" s="116">
        <v>6</v>
      </c>
      <c r="Z99" s="116">
        <v>4</v>
      </c>
    </row>
    <row r="100" spans="1:32" ht="15" customHeight="1" x14ac:dyDescent="0.25">
      <c r="S100" s="119" t="s">
        <v>59</v>
      </c>
      <c r="T100" s="119"/>
      <c r="U100" s="116"/>
      <c r="V100" s="116">
        <v>21</v>
      </c>
      <c r="W100" s="116">
        <v>30</v>
      </c>
      <c r="X100" s="116">
        <v>30</v>
      </c>
      <c r="Y100" s="116">
        <v>35</v>
      </c>
      <c r="Z100" s="116">
        <v>34</v>
      </c>
    </row>
    <row r="101" spans="1:32" x14ac:dyDescent="0.25">
      <c r="A101" s="20"/>
      <c r="S101" s="122" t="s">
        <v>54</v>
      </c>
      <c r="T101" s="122"/>
      <c r="U101" s="116"/>
      <c r="V101" s="116">
        <v>242</v>
      </c>
      <c r="W101" s="116">
        <v>330</v>
      </c>
      <c r="X101" s="116">
        <v>336</v>
      </c>
      <c r="Y101" s="116">
        <v>332</v>
      </c>
      <c r="Z101" s="116">
        <v>328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205</v>
      </c>
      <c r="Z103" s="110" t="s">
        <v>282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262</v>
      </c>
      <c r="W104" s="116">
        <v>360</v>
      </c>
      <c r="X104" s="116">
        <v>364</v>
      </c>
      <c r="Y104" s="116">
        <v>374</v>
      </c>
      <c r="Z104" s="116">
        <v>352</v>
      </c>
      <c r="AB104" s="113" t="str">
        <f>TEXT(Z104,"###,###")</f>
        <v>352</v>
      </c>
      <c r="AD104" s="134">
        <f>Z104/($Z$4)*100</f>
        <v>42.718446601941743</v>
      </c>
      <c r="AF104" s="113"/>
    </row>
    <row r="105" spans="1:32" x14ac:dyDescent="0.25">
      <c r="S105" s="119" t="s">
        <v>18</v>
      </c>
      <c r="T105" s="119"/>
      <c r="U105" s="116"/>
      <c r="V105" s="116">
        <v>349</v>
      </c>
      <c r="W105" s="116">
        <v>522</v>
      </c>
      <c r="X105" s="116">
        <v>514</v>
      </c>
      <c r="Y105" s="116">
        <v>498</v>
      </c>
      <c r="Z105" s="116">
        <v>459</v>
      </c>
      <c r="AB105" s="113" t="str">
        <f>TEXT(Z105,"###,###")</f>
        <v>459</v>
      </c>
      <c r="AD105" s="134">
        <f>Z105/($Z$4)*100</f>
        <v>55.703883495145632</v>
      </c>
      <c r="AF105" s="113"/>
    </row>
    <row r="106" spans="1:32" x14ac:dyDescent="0.25">
      <c r="S106" s="122" t="s">
        <v>54</v>
      </c>
      <c r="T106" s="122"/>
      <c r="U106" s="124"/>
      <c r="V106" s="124">
        <v>611</v>
      </c>
      <c r="W106" s="124">
        <v>882</v>
      </c>
      <c r="X106" s="124">
        <v>878</v>
      </c>
      <c r="Y106" s="124">
        <v>872</v>
      </c>
      <c r="Z106" s="124">
        <v>811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14</v>
      </c>
      <c r="W108" s="116">
        <v>34</v>
      </c>
      <c r="X108" s="116">
        <v>53</v>
      </c>
      <c r="Y108" s="116">
        <v>27</v>
      </c>
      <c r="Z108" s="116">
        <v>38</v>
      </c>
      <c r="AB108" s="113" t="str">
        <f>TEXT(Z108,"###,###")</f>
        <v>38</v>
      </c>
      <c r="AD108" s="134">
        <f>Z108/($Z$4)*100</f>
        <v>4.6116504854368934</v>
      </c>
      <c r="AF108" s="113"/>
    </row>
    <row r="109" spans="1:32" x14ac:dyDescent="0.25">
      <c r="S109" s="119" t="s">
        <v>21</v>
      </c>
      <c r="T109" s="119"/>
      <c r="U109" s="116"/>
      <c r="V109" s="116">
        <v>38</v>
      </c>
      <c r="W109" s="116">
        <v>75</v>
      </c>
      <c r="X109" s="116">
        <v>71</v>
      </c>
      <c r="Y109" s="116">
        <v>69</v>
      </c>
      <c r="Z109" s="116">
        <v>44</v>
      </c>
      <c r="AB109" s="113" t="str">
        <f>TEXT(Z109,"###,###")</f>
        <v>44</v>
      </c>
      <c r="AD109" s="134">
        <f>Z109/($Z$4)*100</f>
        <v>5.3398058252427179</v>
      </c>
      <c r="AF109" s="113"/>
    </row>
    <row r="110" spans="1:32" x14ac:dyDescent="0.25">
      <c r="S110" s="119" t="s">
        <v>22</v>
      </c>
      <c r="T110" s="119"/>
      <c r="U110" s="116"/>
      <c r="V110" s="116">
        <v>276</v>
      </c>
      <c r="W110" s="116">
        <v>393</v>
      </c>
      <c r="X110" s="116">
        <v>374</v>
      </c>
      <c r="Y110" s="116">
        <v>348</v>
      </c>
      <c r="Z110" s="116">
        <v>357</v>
      </c>
      <c r="AB110" s="113" t="str">
        <f>TEXT(Z110,"###,###")</f>
        <v>357</v>
      </c>
      <c r="AD110" s="134">
        <f>Z110/($Z$4)*100</f>
        <v>43.325242718446603</v>
      </c>
      <c r="AF110" s="113"/>
    </row>
    <row r="111" spans="1:32" x14ac:dyDescent="0.25">
      <c r="S111" s="119" t="s">
        <v>23</v>
      </c>
      <c r="T111" s="119"/>
      <c r="U111" s="116"/>
      <c r="V111" s="116">
        <v>274</v>
      </c>
      <c r="W111" s="116">
        <v>380</v>
      </c>
      <c r="X111" s="116">
        <v>379</v>
      </c>
      <c r="Y111" s="116">
        <v>423</v>
      </c>
      <c r="Z111" s="116">
        <v>362</v>
      </c>
      <c r="AB111" s="113" t="str">
        <f>TEXT(Z111,"###,###")</f>
        <v>362</v>
      </c>
      <c r="AD111" s="134">
        <f>Z111/($Z$4)*100</f>
        <v>43.932038834951456</v>
      </c>
      <c r="AF111" s="113"/>
    </row>
    <row r="112" spans="1:32" x14ac:dyDescent="0.25">
      <c r="S112" s="122" t="s">
        <v>54</v>
      </c>
      <c r="T112" s="122"/>
      <c r="U112" s="116"/>
      <c r="V112" s="116">
        <v>613</v>
      </c>
      <c r="W112" s="116">
        <v>892</v>
      </c>
      <c r="X112" s="116">
        <v>891</v>
      </c>
      <c r="Y112" s="116">
        <v>869</v>
      </c>
      <c r="Z112" s="116">
        <v>820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42.73</v>
      </c>
      <c r="W118" s="135">
        <v>39.369999999999997</v>
      </c>
      <c r="X118" s="135">
        <v>38.74</v>
      </c>
      <c r="Y118" s="135">
        <v>39.43</v>
      </c>
      <c r="Z118" s="135">
        <v>39.82</v>
      </c>
      <c r="AB118" s="113" t="str">
        <f>TEXT(Z118,"##.0")</f>
        <v>39.8</v>
      </c>
    </row>
    <row r="120" spans="19:32" x14ac:dyDescent="0.25">
      <c r="S120" s="105" t="s">
        <v>102</v>
      </c>
      <c r="T120" s="116"/>
      <c r="U120" s="116"/>
      <c r="V120" s="116">
        <v>483</v>
      </c>
      <c r="W120" s="116">
        <v>652</v>
      </c>
      <c r="X120" s="116">
        <v>680</v>
      </c>
      <c r="Y120" s="116">
        <v>665</v>
      </c>
      <c r="Z120" s="116">
        <v>625</v>
      </c>
      <c r="AB120" s="113" t="str">
        <f>TEXT(Z120,"###,###")</f>
        <v>625</v>
      </c>
    </row>
    <row r="121" spans="19:32" x14ac:dyDescent="0.25">
      <c r="S121" s="105" t="s">
        <v>103</v>
      </c>
      <c r="T121" s="116"/>
      <c r="U121" s="116"/>
      <c r="V121" s="116">
        <v>0</v>
      </c>
      <c r="W121" s="116">
        <v>3</v>
      </c>
      <c r="X121" s="116">
        <v>0</v>
      </c>
      <c r="Y121" s="116">
        <v>0</v>
      </c>
      <c r="Z121" s="116">
        <v>0</v>
      </c>
      <c r="AB121" s="113" t="str">
        <f>TEXT(Z121,"###,###")</f>
        <v/>
      </c>
    </row>
    <row r="122" spans="19:32" x14ac:dyDescent="0.25">
      <c r="S122" s="105" t="s">
        <v>104</v>
      </c>
      <c r="T122" s="116"/>
      <c r="U122" s="116"/>
      <c r="V122" s="116">
        <v>2</v>
      </c>
      <c r="W122" s="116">
        <v>8</v>
      </c>
      <c r="X122" s="116">
        <v>12</v>
      </c>
      <c r="Y122" s="116">
        <v>8</v>
      </c>
      <c r="Z122" s="116">
        <v>7</v>
      </c>
      <c r="AB122" s="113" t="str">
        <f>TEXT(Z122,"###,###")</f>
        <v>7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485</v>
      </c>
      <c r="W124" s="116">
        <v>660</v>
      </c>
      <c r="X124" s="116">
        <v>692</v>
      </c>
      <c r="Y124" s="116">
        <v>673</v>
      </c>
      <c r="Z124" s="116">
        <v>632</v>
      </c>
      <c r="AB124" s="113" t="str">
        <f>TEXT(Z124,"###,###")</f>
        <v>632</v>
      </c>
      <c r="AD124" s="131">
        <f>Z124/$Z$7*100</f>
        <v>99.842022116903621</v>
      </c>
    </row>
    <row r="125" spans="19:32" x14ac:dyDescent="0.25">
      <c r="S125" s="105" t="s">
        <v>106</v>
      </c>
      <c r="T125" s="116"/>
      <c r="U125" s="116"/>
      <c r="V125" s="116">
        <v>2</v>
      </c>
      <c r="W125" s="116">
        <v>11</v>
      </c>
      <c r="X125" s="116">
        <v>12</v>
      </c>
      <c r="Y125" s="116">
        <v>8</v>
      </c>
      <c r="Z125" s="116">
        <v>7</v>
      </c>
      <c r="AB125" s="113" t="str">
        <f>TEXT(Z125,"###,###")</f>
        <v>7</v>
      </c>
      <c r="AD125" s="131">
        <f>Z125/$Z$7*100</f>
        <v>1.1058451816745656</v>
      </c>
    </row>
    <row r="127" spans="19:32" x14ac:dyDescent="0.25">
      <c r="S127" s="105" t="s">
        <v>107</v>
      </c>
      <c r="T127" s="116"/>
      <c r="U127" s="116"/>
      <c r="V127" s="116">
        <v>241</v>
      </c>
      <c r="W127" s="116">
        <v>331</v>
      </c>
      <c r="X127" s="116">
        <v>355</v>
      </c>
      <c r="Y127" s="116">
        <v>333</v>
      </c>
      <c r="Z127" s="116">
        <v>303</v>
      </c>
      <c r="AB127" s="113" t="str">
        <f>TEXT(Z127,"###,###")</f>
        <v>303</v>
      </c>
      <c r="AD127" s="131">
        <f>Z127/$Z$7*100</f>
        <v>47.867298578199055</v>
      </c>
    </row>
    <row r="128" spans="19:32" x14ac:dyDescent="0.25">
      <c r="S128" s="105" t="s">
        <v>108</v>
      </c>
      <c r="T128" s="116"/>
      <c r="U128" s="116"/>
      <c r="V128" s="116">
        <v>244</v>
      </c>
      <c r="W128" s="116">
        <v>330</v>
      </c>
      <c r="X128" s="116">
        <v>335</v>
      </c>
      <c r="Y128" s="116">
        <v>334</v>
      </c>
      <c r="Z128" s="116">
        <v>330</v>
      </c>
      <c r="AB128" s="113" t="str">
        <f>TEXT(Z128,"###,###")</f>
        <v>330</v>
      </c>
      <c r="AD128" s="131">
        <f>Z128/$Z$7*100</f>
        <v>52.132701421800952</v>
      </c>
    </row>
    <row r="130" spans="19:20" x14ac:dyDescent="0.25">
      <c r="S130" s="105" t="s">
        <v>283</v>
      </c>
      <c r="T130" s="131">
        <v>98.736176935229068</v>
      </c>
    </row>
    <row r="131" spans="19:20" x14ac:dyDescent="0.25">
      <c r="S131" s="105" t="s">
        <v>284</v>
      </c>
      <c r="T131" s="131">
        <v>0</v>
      </c>
    </row>
    <row r="132" spans="19:20" x14ac:dyDescent="0.25">
      <c r="S132" s="105" t="s">
        <v>285</v>
      </c>
      <c r="T132" s="131">
        <v>1.1058451816745656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5B1E060C-0294-4FCC-85D0-26F5C345E51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04D7A9F7-F3AE-4274-B240-9E86A6C24E8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9D7D60A0-0BD9-4119-87BF-C5ACFD93A62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D6663DD6-589A-434F-8743-4EE0238E894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C9D8A5-7C78-4761-B7D7-3AEBA14E07F4}">
  <sheetPr codeName="Sheet120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169</v>
      </c>
      <c r="T1" s="103"/>
      <c r="U1" s="103"/>
      <c r="V1" s="103"/>
      <c r="W1" s="103"/>
      <c r="X1" s="103"/>
      <c r="Y1" s="104" t="s">
        <v>256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205</v>
      </c>
      <c r="Z2" s="107" t="s">
        <v>282</v>
      </c>
      <c r="AB2" s="143" t="str">
        <f>$Z$2</f>
        <v>2019-20</v>
      </c>
      <c r="AC2" s="143"/>
      <c r="AD2" s="143"/>
      <c r="AE2" s="143"/>
      <c r="AF2" s="143"/>
    </row>
    <row r="3" spans="1:32" ht="15" customHeight="1" x14ac:dyDescent="0.25">
      <c r="A3" s="64" t="s">
        <v>281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169</v>
      </c>
      <c r="Y3" s="109" t="s">
        <v>256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9.56 Paroo, Queensland,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943</v>
      </c>
      <c r="W4" s="112">
        <v>1054</v>
      </c>
      <c r="X4" s="112">
        <v>1230</v>
      </c>
      <c r="Y4" s="112">
        <v>1082</v>
      </c>
      <c r="Z4" s="112">
        <v>1174</v>
      </c>
      <c r="AB4" s="113" t="str">
        <f>TEXT(Z4,"###,###")</f>
        <v>1,174</v>
      </c>
      <c r="AD4" s="114">
        <f>Z4/Y4-1</f>
        <v>8.5027726432532313E-2</v>
      </c>
      <c r="AF4" s="114">
        <f>Z4/V4-1</f>
        <v>0.24496288441145286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460</v>
      </c>
      <c r="W5" s="112">
        <v>548</v>
      </c>
      <c r="X5" s="112">
        <v>620</v>
      </c>
      <c r="Y5" s="112">
        <v>549</v>
      </c>
      <c r="Z5" s="112">
        <v>569</v>
      </c>
      <c r="AB5" s="113" t="str">
        <f>TEXT(Z5,"###,###")</f>
        <v>569</v>
      </c>
      <c r="AD5" s="114">
        <f t="shared" ref="AD5:AD9" si="0">Z5/Y5-1</f>
        <v>3.6429872495446158E-2</v>
      </c>
      <c r="AF5" s="114">
        <f t="shared" ref="AF5:AF9" si="1">Z5/V5-1</f>
        <v>0.23695652173913051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485</v>
      </c>
      <c r="W6" s="112">
        <v>506</v>
      </c>
      <c r="X6" s="112">
        <v>608</v>
      </c>
      <c r="Y6" s="112">
        <v>540</v>
      </c>
      <c r="Z6" s="112">
        <v>604</v>
      </c>
      <c r="AB6" s="113" t="str">
        <f>TEXT(Z6,"###,###")</f>
        <v>604</v>
      </c>
      <c r="AD6" s="114">
        <f t="shared" si="0"/>
        <v>0.11851851851851847</v>
      </c>
      <c r="AF6" s="114">
        <f t="shared" si="1"/>
        <v>0.24536082474226806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646</v>
      </c>
      <c r="W7" s="112">
        <v>707</v>
      </c>
      <c r="X7" s="112">
        <v>813</v>
      </c>
      <c r="Y7" s="112">
        <v>725</v>
      </c>
      <c r="Z7" s="112">
        <v>804</v>
      </c>
      <c r="AB7" s="113" t="str">
        <f>TEXT(Z7,"###,###")</f>
        <v>804</v>
      </c>
      <c r="AD7" s="114">
        <f t="shared" si="0"/>
        <v>0.10896551724137926</v>
      </c>
      <c r="AF7" s="114">
        <f t="shared" si="1"/>
        <v>0.24458204334365319</v>
      </c>
    </row>
    <row r="8" spans="1:32" ht="17.25" customHeight="1" x14ac:dyDescent="0.25">
      <c r="A8" s="68" t="s">
        <v>13</v>
      </c>
      <c r="B8" s="69"/>
      <c r="C8" s="31"/>
      <c r="D8" s="70" t="str">
        <f>AB4</f>
        <v>1,174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804</v>
      </c>
      <c r="P8" s="71"/>
      <c r="S8" s="111" t="s">
        <v>86</v>
      </c>
      <c r="T8" s="112"/>
      <c r="U8" s="112"/>
      <c r="V8" s="112">
        <v>31283.25</v>
      </c>
      <c r="W8" s="112">
        <v>32883.29</v>
      </c>
      <c r="X8" s="112">
        <v>33966</v>
      </c>
      <c r="Y8" s="112">
        <v>35802.07</v>
      </c>
      <c r="Z8" s="112">
        <v>37750.57</v>
      </c>
      <c r="AB8" s="113" t="str">
        <f>TEXT(Z8,"$###,###")</f>
        <v>$37,751</v>
      </c>
      <c r="AD8" s="114">
        <f t="shared" si="0"/>
        <v>5.4424227425956095E-2</v>
      </c>
      <c r="AF8" s="114">
        <f t="shared" si="1"/>
        <v>0.20673427473168537</v>
      </c>
    </row>
    <row r="9" spans="1:32" x14ac:dyDescent="0.25">
      <c r="A9" s="32" t="s">
        <v>15</v>
      </c>
      <c r="B9" s="75"/>
      <c r="C9" s="76"/>
      <c r="D9" s="77">
        <f>AD104</f>
        <v>52.725724020442932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49.75124378109453</v>
      </c>
      <c r="P9" s="78" t="s">
        <v>87</v>
      </c>
      <c r="S9" s="111" t="s">
        <v>7</v>
      </c>
      <c r="T9" s="112"/>
      <c r="U9" s="112"/>
      <c r="V9" s="112">
        <v>26777131</v>
      </c>
      <c r="W9" s="112">
        <v>30757596</v>
      </c>
      <c r="X9" s="112">
        <v>32128674</v>
      </c>
      <c r="Y9" s="112">
        <v>27110640</v>
      </c>
      <c r="Z9" s="112">
        <v>34033112</v>
      </c>
      <c r="AB9" s="113" t="str">
        <f>TEXT(Z9/1000000,"$#,###.0")&amp;" mil"</f>
        <v>$34.0 mil</v>
      </c>
      <c r="AD9" s="114">
        <f t="shared" si="0"/>
        <v>0.25534151904934732</v>
      </c>
      <c r="AF9" s="114">
        <f t="shared" si="1"/>
        <v>0.27097678985848028</v>
      </c>
    </row>
    <row r="10" spans="1:32" x14ac:dyDescent="0.25">
      <c r="A10" s="32" t="s">
        <v>18</v>
      </c>
      <c r="B10" s="75"/>
      <c r="C10" s="76"/>
      <c r="D10" s="77">
        <f>AD105</f>
        <v>30.749574105621807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50.870646766169159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68.905472636815929</v>
      </c>
      <c r="P11" s="78" t="s">
        <v>87</v>
      </c>
      <c r="S11" s="111" t="s">
        <v>30</v>
      </c>
      <c r="T11" s="116"/>
      <c r="U11" s="116"/>
      <c r="V11" s="116">
        <v>758</v>
      </c>
      <c r="W11" s="116">
        <v>850</v>
      </c>
      <c r="X11" s="116">
        <v>973</v>
      </c>
      <c r="Y11" s="116">
        <v>881</v>
      </c>
      <c r="Z11" s="116">
        <v>923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19.776119402985074</v>
      </c>
      <c r="P12" s="78" t="s">
        <v>87</v>
      </c>
      <c r="S12" s="111" t="s">
        <v>31</v>
      </c>
      <c r="T12" s="116"/>
      <c r="U12" s="116"/>
      <c r="V12" s="116">
        <v>186</v>
      </c>
      <c r="W12" s="116">
        <v>204</v>
      </c>
      <c r="X12" s="116">
        <v>256</v>
      </c>
      <c r="Y12" s="116">
        <v>203</v>
      </c>
      <c r="Z12" s="116">
        <v>253</v>
      </c>
    </row>
    <row r="13" spans="1:32" ht="15" customHeight="1" x14ac:dyDescent="0.25">
      <c r="A13" s="32" t="s">
        <v>20</v>
      </c>
      <c r="B13" s="76"/>
      <c r="C13" s="76"/>
      <c r="D13" s="77">
        <f>AD108</f>
        <v>17.291311754684838</v>
      </c>
      <c r="E13" s="78" t="s">
        <v>87</v>
      </c>
      <c r="F13" s="26"/>
      <c r="G13" s="144" t="s">
        <v>286</v>
      </c>
      <c r="H13" s="145"/>
      <c r="I13" s="145"/>
      <c r="J13" s="145"/>
      <c r="K13" s="145"/>
      <c r="L13" s="145"/>
      <c r="M13" s="85"/>
      <c r="N13" s="76"/>
      <c r="O13" s="77">
        <f>T132</f>
        <v>12.064676616915424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22.061328790459967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44.4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22.061328790459967</v>
      </c>
      <c r="E15" s="78" t="s">
        <v>87</v>
      </c>
      <c r="F15" s="26"/>
      <c r="G15" s="35" t="s">
        <v>279</v>
      </c>
      <c r="H15" s="76"/>
      <c r="I15" s="76"/>
      <c r="J15" s="76"/>
      <c r="K15" s="86"/>
      <c r="L15" s="76"/>
      <c r="M15" s="76"/>
      <c r="N15" s="76"/>
      <c r="O15" s="77">
        <f>AB38</f>
        <v>18.125770653514181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228</v>
      </c>
      <c r="Z15" s="116">
        <v>216</v>
      </c>
      <c r="AB15" s="121">
        <f t="shared" ref="AB15:AB34" si="2">IF(Z15="np",0,Z15/$Z$34)</f>
        <v>0.18398637137989779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21.465076660988075</v>
      </c>
      <c r="E16" s="89" t="s">
        <v>87</v>
      </c>
      <c r="F16" s="26"/>
      <c r="G16" s="90" t="s">
        <v>280</v>
      </c>
      <c r="H16" s="37"/>
      <c r="I16" s="37"/>
      <c r="J16" s="37"/>
      <c r="K16" s="38"/>
      <c r="L16" s="37"/>
      <c r="M16" s="37"/>
      <c r="N16" s="37"/>
      <c r="O16" s="88">
        <f>AB37</f>
        <v>81.874229346485819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11</v>
      </c>
      <c r="Z16" s="116">
        <v>10</v>
      </c>
      <c r="AB16" s="121">
        <f t="shared" si="2"/>
        <v>8.5178875638841564E-3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14</v>
      </c>
      <c r="Z17" s="116">
        <v>16</v>
      </c>
      <c r="AB17" s="121">
        <f t="shared" si="2"/>
        <v>1.3628620102214651E-2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13</v>
      </c>
      <c r="Z18" s="116">
        <v>17</v>
      </c>
      <c r="AB18" s="121">
        <f t="shared" si="2"/>
        <v>1.4480408858603067E-2</v>
      </c>
    </row>
    <row r="19" spans="1:28" x14ac:dyDescent="0.25">
      <c r="A19" s="67" t="str">
        <f>$S$1&amp;" ("&amp;$V$2&amp;" to "&amp;$Z$2&amp;")"</f>
        <v>Paroo (2015-16 to 2019-20)</v>
      </c>
      <c r="B19" s="67"/>
      <c r="C19" s="67"/>
      <c r="D19" s="67"/>
      <c r="E19" s="67"/>
      <c r="F19" s="67"/>
      <c r="G19" s="67" t="str">
        <f>$S$1&amp;" ("&amp;$V$2&amp;" to "&amp;$Z$2&amp;")"</f>
        <v>Paroo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32</v>
      </c>
      <c r="Z19" s="116">
        <v>64</v>
      </c>
      <c r="AB19" s="121">
        <f t="shared" si="2"/>
        <v>5.4514480408858604E-2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27</v>
      </c>
      <c r="Z20" s="116">
        <v>26</v>
      </c>
      <c r="AB20" s="121">
        <f t="shared" si="2"/>
        <v>2.2146507666098807E-2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78</v>
      </c>
      <c r="Z21" s="116">
        <v>68</v>
      </c>
      <c r="AB21" s="121">
        <f t="shared" si="2"/>
        <v>5.7921635434412269E-2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34</v>
      </c>
      <c r="Z22" s="116">
        <v>53</v>
      </c>
      <c r="AB22" s="121">
        <f t="shared" si="2"/>
        <v>4.5144804088586031E-2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44</v>
      </c>
      <c r="Z23" s="116">
        <v>35</v>
      </c>
      <c r="AB23" s="121">
        <f t="shared" si="2"/>
        <v>2.9812606473594547E-2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0</v>
      </c>
      <c r="Z24" s="116">
        <v>0</v>
      </c>
      <c r="AB24" s="121">
        <f t="shared" si="2"/>
        <v>0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20</v>
      </c>
      <c r="Z25" s="116">
        <v>14</v>
      </c>
      <c r="AB25" s="121">
        <f t="shared" si="2"/>
        <v>1.192504258943782E-2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22</v>
      </c>
      <c r="Z26" s="116">
        <v>43</v>
      </c>
      <c r="AB26" s="121">
        <f t="shared" si="2"/>
        <v>3.6626916524701875E-2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38</v>
      </c>
      <c r="Z27" s="116">
        <v>32</v>
      </c>
      <c r="AB27" s="121">
        <f t="shared" si="2"/>
        <v>2.7257240204429302E-2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23</v>
      </c>
      <c r="Z28" s="116">
        <v>37</v>
      </c>
      <c r="AB28" s="121">
        <f t="shared" si="2"/>
        <v>3.1516183986371377E-2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133</v>
      </c>
      <c r="Z29" s="116">
        <v>153</v>
      </c>
      <c r="AB29" s="121">
        <f t="shared" si="2"/>
        <v>0.13032367972742759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112</v>
      </c>
      <c r="Z30" s="116">
        <v>89</v>
      </c>
      <c r="AB30" s="121">
        <f t="shared" si="2"/>
        <v>7.5809199318568998E-2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117</v>
      </c>
      <c r="Z31" s="116">
        <v>142</v>
      </c>
      <c r="AB31" s="121">
        <f t="shared" si="2"/>
        <v>0.12095400340715502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5</v>
      </c>
      <c r="Z32" s="116">
        <v>8</v>
      </c>
      <c r="AB32" s="121">
        <f t="shared" si="2"/>
        <v>6.8143100511073255E-3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32</v>
      </c>
      <c r="Z33" s="116">
        <v>51</v>
      </c>
      <c r="AB33" s="121">
        <f t="shared" si="2"/>
        <v>4.3441226575809198E-2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1088</v>
      </c>
      <c r="Z34" s="124">
        <v>1174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664</v>
      </c>
      <c r="AB37" s="136">
        <f>Z37/Z40*100</f>
        <v>81.874229346485819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147</v>
      </c>
      <c r="AB38" s="136">
        <f>Z38/Z40*100</f>
        <v>18.125770653514181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811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0</v>
      </c>
      <c r="Y44" s="116">
        <v>0</v>
      </c>
      <c r="Z44" s="116">
        <v>0</v>
      </c>
    </row>
    <row r="45" spans="19:32" x14ac:dyDescent="0.25">
      <c r="S45" s="119" t="s">
        <v>38</v>
      </c>
      <c r="T45" s="119"/>
      <c r="U45" s="116"/>
      <c r="V45" s="116">
        <v>10</v>
      </c>
      <c r="W45" s="116">
        <v>14</v>
      </c>
      <c r="X45" s="116">
        <v>12</v>
      </c>
      <c r="Y45" s="116">
        <v>8</v>
      </c>
      <c r="Z45" s="116">
        <v>10</v>
      </c>
    </row>
    <row r="46" spans="19:32" x14ac:dyDescent="0.25">
      <c r="S46" s="119" t="s">
        <v>39</v>
      </c>
      <c r="T46" s="119"/>
      <c r="U46" s="116"/>
      <c r="V46" s="116">
        <v>11</v>
      </c>
      <c r="W46" s="116">
        <v>28</v>
      </c>
      <c r="X46" s="116">
        <v>33</v>
      </c>
      <c r="Y46" s="116">
        <v>24</v>
      </c>
      <c r="Z46" s="116">
        <v>24</v>
      </c>
    </row>
    <row r="47" spans="19:32" x14ac:dyDescent="0.25">
      <c r="S47" s="119" t="s">
        <v>40</v>
      </c>
      <c r="T47" s="119"/>
      <c r="U47" s="116"/>
      <c r="V47" s="116">
        <v>40</v>
      </c>
      <c r="W47" s="116">
        <v>39</v>
      </c>
      <c r="X47" s="116">
        <v>36</v>
      </c>
      <c r="Y47" s="116">
        <v>38</v>
      </c>
      <c r="Z47" s="116">
        <v>37</v>
      </c>
    </row>
    <row r="48" spans="19:32" x14ac:dyDescent="0.25">
      <c r="S48" s="119" t="s">
        <v>41</v>
      </c>
      <c r="T48" s="119"/>
      <c r="U48" s="116"/>
      <c r="V48" s="116">
        <v>50</v>
      </c>
      <c r="W48" s="116">
        <v>88</v>
      </c>
      <c r="X48" s="116">
        <v>88</v>
      </c>
      <c r="Y48" s="116">
        <v>106</v>
      </c>
      <c r="Z48" s="116">
        <v>70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52</v>
      </c>
      <c r="W49" s="116">
        <v>52</v>
      </c>
      <c r="X49" s="116">
        <v>56</v>
      </c>
      <c r="Y49" s="116">
        <v>45</v>
      </c>
      <c r="Z49" s="116">
        <v>65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Paroo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38</v>
      </c>
      <c r="W50" s="116">
        <v>44</v>
      </c>
      <c r="X50" s="116">
        <v>60</v>
      </c>
      <c r="Y50" s="116">
        <v>46</v>
      </c>
      <c r="Z50" s="116">
        <v>46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38</v>
      </c>
      <c r="W51" s="116">
        <v>57</v>
      </c>
      <c r="X51" s="116">
        <v>53</v>
      </c>
      <c r="Y51" s="116">
        <v>34</v>
      </c>
      <c r="Z51" s="116">
        <v>43</v>
      </c>
    </row>
    <row r="52" spans="1:26" ht="15" customHeight="1" x14ac:dyDescent="0.25">
      <c r="S52" s="119" t="s">
        <v>45</v>
      </c>
      <c r="T52" s="119"/>
      <c r="U52" s="116"/>
      <c r="V52" s="116">
        <v>45</v>
      </c>
      <c r="W52" s="116">
        <v>35</v>
      </c>
      <c r="X52" s="116">
        <v>52</v>
      </c>
      <c r="Y52" s="116">
        <v>41</v>
      </c>
      <c r="Z52" s="116">
        <v>54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36</v>
      </c>
      <c r="W53" s="116">
        <v>41</v>
      </c>
      <c r="X53" s="116">
        <v>40</v>
      </c>
      <c r="Y53" s="116">
        <v>45</v>
      </c>
      <c r="Z53" s="116">
        <v>53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59</v>
      </c>
      <c r="W54" s="116">
        <v>61</v>
      </c>
      <c r="X54" s="116">
        <v>66</v>
      </c>
      <c r="Y54" s="116">
        <v>57</v>
      </c>
      <c r="Z54" s="116">
        <v>68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38</v>
      </c>
      <c r="W55" s="116">
        <v>49</v>
      </c>
      <c r="X55" s="116">
        <v>65</v>
      </c>
      <c r="Y55" s="116">
        <v>64</v>
      </c>
      <c r="Z55" s="116">
        <v>40</v>
      </c>
    </row>
    <row r="56" spans="1:26" ht="15" customHeight="1" x14ac:dyDescent="0.25">
      <c r="S56" s="119" t="s">
        <v>49</v>
      </c>
      <c r="T56" s="119"/>
      <c r="U56" s="116"/>
      <c r="V56" s="116">
        <v>14</v>
      </c>
      <c r="W56" s="116">
        <v>15</v>
      </c>
      <c r="X56" s="116">
        <v>24</v>
      </c>
      <c r="Y56" s="116">
        <v>22</v>
      </c>
      <c r="Z56" s="116">
        <v>36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15</v>
      </c>
      <c r="W57" s="116">
        <v>18</v>
      </c>
      <c r="X57" s="116">
        <v>21</v>
      </c>
      <c r="Y57" s="116">
        <v>7</v>
      </c>
      <c r="Z57" s="116">
        <v>19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3</v>
      </c>
      <c r="W58" s="116">
        <v>6</v>
      </c>
      <c r="X58" s="116">
        <v>12</v>
      </c>
      <c r="Y58" s="116">
        <v>9</v>
      </c>
      <c r="Z58" s="116">
        <v>13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0</v>
      </c>
      <c r="X59" s="116">
        <v>0</v>
      </c>
      <c r="Y59" s="116">
        <v>0</v>
      </c>
      <c r="Z59" s="116">
        <v>0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3</v>
      </c>
      <c r="X60" s="116">
        <v>0</v>
      </c>
      <c r="Y60" s="116">
        <v>0</v>
      </c>
      <c r="Z60" s="116">
        <v>0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464</v>
      </c>
      <c r="W61" s="116">
        <v>548</v>
      </c>
      <c r="X61" s="116">
        <v>616</v>
      </c>
      <c r="Y61" s="116">
        <v>547</v>
      </c>
      <c r="Z61" s="116">
        <v>568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0</v>
      </c>
      <c r="W63" s="116">
        <v>0</v>
      </c>
      <c r="X63" s="116">
        <v>0</v>
      </c>
      <c r="Y63" s="116">
        <v>0</v>
      </c>
      <c r="Z63" s="116">
        <v>0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13</v>
      </c>
      <c r="W64" s="116">
        <v>4</v>
      </c>
      <c r="X64" s="116">
        <v>8</v>
      </c>
      <c r="Y64" s="116">
        <v>9</v>
      </c>
      <c r="Z64" s="116">
        <v>0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Paroo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28</v>
      </c>
      <c r="W65" s="116">
        <v>28</v>
      </c>
      <c r="X65" s="116">
        <v>40</v>
      </c>
      <c r="Y65" s="116">
        <v>31</v>
      </c>
      <c r="Z65" s="116">
        <v>39</v>
      </c>
    </row>
    <row r="66" spans="1:26" x14ac:dyDescent="0.25">
      <c r="S66" s="119" t="s">
        <v>40</v>
      </c>
      <c r="T66" s="119"/>
      <c r="U66" s="116"/>
      <c r="V66" s="116">
        <v>42</v>
      </c>
      <c r="W66" s="116">
        <v>51</v>
      </c>
      <c r="X66" s="116">
        <v>47</v>
      </c>
      <c r="Y66" s="116">
        <v>31</v>
      </c>
      <c r="Z66" s="116">
        <v>50</v>
      </c>
    </row>
    <row r="67" spans="1:26" x14ac:dyDescent="0.25">
      <c r="S67" s="119" t="s">
        <v>41</v>
      </c>
      <c r="T67" s="119"/>
      <c r="U67" s="116"/>
      <c r="V67" s="116">
        <v>69</v>
      </c>
      <c r="W67" s="116">
        <v>66</v>
      </c>
      <c r="X67" s="116">
        <v>73</v>
      </c>
      <c r="Y67" s="116">
        <v>55</v>
      </c>
      <c r="Z67" s="116">
        <v>76</v>
      </c>
    </row>
    <row r="68" spans="1:26" x14ac:dyDescent="0.25">
      <c r="S68" s="119" t="s">
        <v>42</v>
      </c>
      <c r="T68" s="119"/>
      <c r="U68" s="116"/>
      <c r="V68" s="116">
        <v>25</v>
      </c>
      <c r="W68" s="116">
        <v>29</v>
      </c>
      <c r="X68" s="116">
        <v>56</v>
      </c>
      <c r="Y68" s="116">
        <v>60</v>
      </c>
      <c r="Z68" s="116">
        <v>64</v>
      </c>
    </row>
    <row r="69" spans="1:26" x14ac:dyDescent="0.25">
      <c r="S69" s="119" t="s">
        <v>43</v>
      </c>
      <c r="T69" s="119"/>
      <c r="U69" s="116"/>
      <c r="V69" s="116">
        <v>38</v>
      </c>
      <c r="W69" s="116">
        <v>35</v>
      </c>
      <c r="X69" s="116">
        <v>41</v>
      </c>
      <c r="Y69" s="116">
        <v>52</v>
      </c>
      <c r="Z69" s="116">
        <v>52</v>
      </c>
    </row>
    <row r="70" spans="1:26" x14ac:dyDescent="0.25">
      <c r="S70" s="119" t="s">
        <v>44</v>
      </c>
      <c r="T70" s="119"/>
      <c r="U70" s="116"/>
      <c r="V70" s="116">
        <v>47</v>
      </c>
      <c r="W70" s="116">
        <v>42</v>
      </c>
      <c r="X70" s="116">
        <v>46</v>
      </c>
      <c r="Y70" s="116">
        <v>44</v>
      </c>
      <c r="Z70" s="116">
        <v>40</v>
      </c>
    </row>
    <row r="71" spans="1:26" x14ac:dyDescent="0.25">
      <c r="S71" s="119" t="s">
        <v>45</v>
      </c>
      <c r="T71" s="119"/>
      <c r="U71" s="116"/>
      <c r="V71" s="116">
        <v>48</v>
      </c>
      <c r="W71" s="116">
        <v>45</v>
      </c>
      <c r="X71" s="116">
        <v>73</v>
      </c>
      <c r="Y71" s="116">
        <v>62</v>
      </c>
      <c r="Z71" s="116">
        <v>73</v>
      </c>
    </row>
    <row r="72" spans="1:26" x14ac:dyDescent="0.25">
      <c r="S72" s="119" t="s">
        <v>46</v>
      </c>
      <c r="T72" s="119"/>
      <c r="U72" s="116"/>
      <c r="V72" s="116">
        <v>51</v>
      </c>
      <c r="W72" s="116">
        <v>60</v>
      </c>
      <c r="X72" s="116">
        <v>66</v>
      </c>
      <c r="Y72" s="116">
        <v>54</v>
      </c>
      <c r="Z72" s="116">
        <v>52</v>
      </c>
    </row>
    <row r="73" spans="1:26" x14ac:dyDescent="0.25">
      <c r="S73" s="119" t="s">
        <v>47</v>
      </c>
      <c r="T73" s="119"/>
      <c r="U73" s="116"/>
      <c r="V73" s="116">
        <v>49</v>
      </c>
      <c r="W73" s="116">
        <v>62</v>
      </c>
      <c r="X73" s="116">
        <v>63</v>
      </c>
      <c r="Y73" s="116">
        <v>53</v>
      </c>
      <c r="Z73" s="116">
        <v>61</v>
      </c>
    </row>
    <row r="74" spans="1:26" x14ac:dyDescent="0.25">
      <c r="S74" s="119" t="s">
        <v>48</v>
      </c>
      <c r="T74" s="119"/>
      <c r="U74" s="116"/>
      <c r="V74" s="116">
        <v>36</v>
      </c>
      <c r="W74" s="116">
        <v>38</v>
      </c>
      <c r="X74" s="116">
        <v>43</v>
      </c>
      <c r="Y74" s="116">
        <v>52</v>
      </c>
      <c r="Z74" s="116">
        <v>55</v>
      </c>
    </row>
    <row r="75" spans="1:26" x14ac:dyDescent="0.25">
      <c r="S75" s="119" t="s">
        <v>49</v>
      </c>
      <c r="T75" s="119"/>
      <c r="U75" s="116"/>
      <c r="V75" s="116">
        <v>21</v>
      </c>
      <c r="W75" s="116">
        <v>19</v>
      </c>
      <c r="X75" s="116">
        <v>26</v>
      </c>
      <c r="Y75" s="116">
        <v>29</v>
      </c>
      <c r="Z75" s="116">
        <v>29</v>
      </c>
    </row>
    <row r="76" spans="1:26" x14ac:dyDescent="0.25">
      <c r="S76" s="119" t="s">
        <v>50</v>
      </c>
      <c r="T76" s="119"/>
      <c r="U76" s="116"/>
      <c r="V76" s="116">
        <v>8</v>
      </c>
      <c r="W76" s="116">
        <v>19</v>
      </c>
      <c r="X76" s="116">
        <v>14</v>
      </c>
      <c r="Y76" s="116">
        <v>12</v>
      </c>
      <c r="Z76" s="116">
        <v>18</v>
      </c>
    </row>
    <row r="77" spans="1:26" x14ac:dyDescent="0.25">
      <c r="S77" s="119" t="s">
        <v>51</v>
      </c>
      <c r="T77" s="119"/>
      <c r="U77" s="116"/>
      <c r="V77" s="116">
        <v>2</v>
      </c>
      <c r="W77" s="116">
        <v>5</v>
      </c>
      <c r="X77" s="116">
        <v>3</v>
      </c>
      <c r="Y77" s="116">
        <v>3</v>
      </c>
      <c r="Z77" s="116">
        <v>3</v>
      </c>
    </row>
    <row r="78" spans="1:26" x14ac:dyDescent="0.25">
      <c r="S78" s="119" t="s">
        <v>52</v>
      </c>
      <c r="T78" s="119"/>
      <c r="U78" s="116"/>
      <c r="V78" s="116">
        <v>0</v>
      </c>
      <c r="W78" s="116">
        <v>0</v>
      </c>
      <c r="X78" s="116">
        <v>0</v>
      </c>
      <c r="Y78" s="116">
        <v>0</v>
      </c>
      <c r="Z78" s="116">
        <v>0</v>
      </c>
    </row>
    <row r="79" spans="1:26" x14ac:dyDescent="0.25">
      <c r="S79" s="119" t="s">
        <v>53</v>
      </c>
      <c r="T79" s="119"/>
      <c r="U79" s="116"/>
      <c r="V79" s="116">
        <v>0</v>
      </c>
      <c r="W79" s="116">
        <v>0</v>
      </c>
      <c r="X79" s="116">
        <v>0</v>
      </c>
      <c r="Y79" s="116">
        <v>0</v>
      </c>
      <c r="Z79" s="116">
        <v>0</v>
      </c>
    </row>
    <row r="80" spans="1:26" x14ac:dyDescent="0.25">
      <c r="S80" s="122" t="s">
        <v>54</v>
      </c>
      <c r="T80" s="122"/>
      <c r="U80" s="116"/>
      <c r="V80" s="116">
        <v>481</v>
      </c>
      <c r="W80" s="116">
        <v>506</v>
      </c>
      <c r="X80" s="116">
        <v>611</v>
      </c>
      <c r="Y80" s="116">
        <v>540</v>
      </c>
      <c r="Z80" s="116">
        <v>605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6" t="str">
        <f>S1</f>
        <v>Paroo</v>
      </c>
      <c r="D83" s="146"/>
      <c r="E83" s="146"/>
      <c r="F83" s="146"/>
      <c r="G83" s="146"/>
      <c r="H83" s="49"/>
      <c r="I83" s="49"/>
      <c r="J83" s="147" t="str">
        <f>'State data for spotlight'!A1</f>
        <v>Queensland</v>
      </c>
      <c r="K83" s="147"/>
      <c r="L83" s="147"/>
      <c r="M83" s="147"/>
      <c r="N83" s="147"/>
      <c r="O83" s="147"/>
      <c r="S83" s="119" t="s">
        <v>57</v>
      </c>
      <c r="T83" s="119"/>
      <c r="U83" s="116"/>
      <c r="V83" s="116">
        <v>24</v>
      </c>
      <c r="W83" s="116">
        <v>28</v>
      </c>
      <c r="X83" s="116">
        <v>40</v>
      </c>
      <c r="Y83" s="116">
        <v>28</v>
      </c>
      <c r="Z83" s="116">
        <v>37</v>
      </c>
      <c r="AD83" s="121"/>
    </row>
    <row r="84" spans="1:30" ht="15" customHeight="1" x14ac:dyDescent="0.25">
      <c r="A84" s="48"/>
      <c r="B84" s="48"/>
      <c r="C84" s="50"/>
      <c r="D84" s="141" t="s">
        <v>0</v>
      </c>
      <c r="E84" s="141"/>
      <c r="F84" s="141" t="s">
        <v>202</v>
      </c>
      <c r="G84" s="141"/>
      <c r="H84" s="50"/>
      <c r="I84" s="50"/>
      <c r="J84" s="50"/>
      <c r="K84" s="50"/>
      <c r="L84" s="141" t="s">
        <v>0</v>
      </c>
      <c r="M84" s="141"/>
      <c r="N84" s="141" t="s">
        <v>202</v>
      </c>
      <c r="O84" s="141"/>
      <c r="S84" s="119" t="s">
        <v>58</v>
      </c>
      <c r="T84" s="119"/>
      <c r="U84" s="116"/>
      <c r="V84" s="116">
        <v>4</v>
      </c>
      <c r="W84" s="116">
        <v>11</v>
      </c>
      <c r="X84" s="116">
        <v>5</v>
      </c>
      <c r="Y84" s="116">
        <v>14</v>
      </c>
      <c r="Z84" s="116">
        <v>9</v>
      </c>
    </row>
    <row r="85" spans="1:30" ht="15" customHeight="1" x14ac:dyDescent="0.25">
      <c r="A85" s="48"/>
      <c r="B85" s="48"/>
      <c r="C85" s="62" t="s">
        <v>1</v>
      </c>
      <c r="D85" s="141" t="s">
        <v>2</v>
      </c>
      <c r="E85" s="141"/>
      <c r="F85" s="141" t="str">
        <f>"since "&amp;$V$2</f>
        <v>since 2015-16</v>
      </c>
      <c r="G85" s="141"/>
      <c r="H85" s="50"/>
      <c r="I85" s="50"/>
      <c r="J85" s="50"/>
      <c r="K85" s="62" t="s">
        <v>1</v>
      </c>
      <c r="L85" s="141" t="s">
        <v>2</v>
      </c>
      <c r="M85" s="141"/>
      <c r="N85" s="141" t="str">
        <f>"since "&amp;$V$2</f>
        <v>since 2015-16</v>
      </c>
      <c r="O85" s="141"/>
      <c r="S85" s="119" t="s">
        <v>197</v>
      </c>
      <c r="T85" s="119"/>
      <c r="U85" s="116"/>
      <c r="V85" s="116">
        <v>36</v>
      </c>
      <c r="W85" s="116">
        <v>39</v>
      </c>
      <c r="X85" s="116">
        <v>46</v>
      </c>
      <c r="Y85" s="116">
        <v>51</v>
      </c>
      <c r="Z85" s="116">
        <v>50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1,174</v>
      </c>
      <c r="D86" s="100">
        <f t="shared" ref="D86:D91" si="4">AD4</f>
        <v>8.5027726432532313E-2</v>
      </c>
      <c r="E86" s="101">
        <f t="shared" ref="E86:E91" si="5">AD4</f>
        <v>8.5027726432532313E-2</v>
      </c>
      <c r="F86" s="100">
        <f t="shared" ref="F86:F91" si="6">AF4</f>
        <v>0.24496288441145286</v>
      </c>
      <c r="G86" s="101">
        <f t="shared" ref="G86:G91" si="7">AF4</f>
        <v>0.24496288441145286</v>
      </c>
      <c r="H86" s="61"/>
      <c r="I86" s="61"/>
      <c r="J86" s="142" t="str">
        <f>'State data for spotlight'!J4</f>
        <v>4,043,913</v>
      </c>
      <c r="K86" s="142"/>
      <c r="L86" s="100">
        <f>'State data for spotlight'!L4</f>
        <v>-5.435055282670076E-3</v>
      </c>
      <c r="M86" s="101">
        <f>'State data for spotlight'!L4</f>
        <v>-5.435055282670076E-3</v>
      </c>
      <c r="N86" s="100">
        <f>'State data for spotlight'!N4</f>
        <v>7.968076645100175E-2</v>
      </c>
      <c r="O86" s="101">
        <f>'State data for spotlight'!N4</f>
        <v>7.968076645100175E-2</v>
      </c>
      <c r="S86" s="119" t="s">
        <v>198</v>
      </c>
      <c r="T86" s="119"/>
      <c r="U86" s="116"/>
      <c r="V86" s="116">
        <v>24</v>
      </c>
      <c r="W86" s="116">
        <v>26</v>
      </c>
      <c r="X86" s="116">
        <v>27</v>
      </c>
      <c r="Y86" s="116">
        <v>25</v>
      </c>
      <c r="Z86" s="116">
        <v>24</v>
      </c>
    </row>
    <row r="87" spans="1:30" ht="15" customHeight="1" x14ac:dyDescent="0.25">
      <c r="A87" s="102" t="s">
        <v>4</v>
      </c>
      <c r="B87" s="51"/>
      <c r="C87" s="61" t="str">
        <f t="shared" si="3"/>
        <v>569</v>
      </c>
      <c r="D87" s="100">
        <f t="shared" si="4"/>
        <v>3.6429872495446158E-2</v>
      </c>
      <c r="E87" s="101">
        <f t="shared" si="5"/>
        <v>3.6429872495446158E-2</v>
      </c>
      <c r="F87" s="100">
        <f t="shared" si="6"/>
        <v>0.23695652173913051</v>
      </c>
      <c r="G87" s="101">
        <f t="shared" si="7"/>
        <v>0.23695652173913051</v>
      </c>
      <c r="H87" s="61"/>
      <c r="I87" s="61"/>
      <c r="J87" s="142" t="str">
        <f>'State data for spotlight'!J5</f>
        <v>2,078,086</v>
      </c>
      <c r="K87" s="142"/>
      <c r="L87" s="100">
        <f>'State data for spotlight'!L5</f>
        <v>-9.7722570444783718E-3</v>
      </c>
      <c r="M87" s="101">
        <f>'State data for spotlight'!L5</f>
        <v>-9.7722570444783718E-3</v>
      </c>
      <c r="N87" s="100">
        <f>'State data for spotlight'!N5</f>
        <v>6.0267974446456485E-2</v>
      </c>
      <c r="O87" s="101">
        <f>'State data for spotlight'!N5</f>
        <v>6.0267974446456485E-2</v>
      </c>
      <c r="S87" s="119" t="s">
        <v>199</v>
      </c>
      <c r="T87" s="119"/>
      <c r="U87" s="116"/>
      <c r="V87" s="116">
        <v>12</v>
      </c>
      <c r="W87" s="116">
        <v>12</v>
      </c>
      <c r="X87" s="116">
        <v>12</v>
      </c>
      <c r="Y87" s="116">
        <v>6</v>
      </c>
      <c r="Z87" s="116">
        <v>9</v>
      </c>
    </row>
    <row r="88" spans="1:30" ht="15" customHeight="1" x14ac:dyDescent="0.25">
      <c r="A88" s="102" t="s">
        <v>5</v>
      </c>
      <c r="B88" s="51"/>
      <c r="C88" s="61" t="str">
        <f t="shared" si="3"/>
        <v>604</v>
      </c>
      <c r="D88" s="100">
        <f t="shared" si="4"/>
        <v>0.11851851851851847</v>
      </c>
      <c r="E88" s="101">
        <f t="shared" si="5"/>
        <v>0.11851851851851847</v>
      </c>
      <c r="F88" s="100">
        <f t="shared" si="6"/>
        <v>0.24536082474226806</v>
      </c>
      <c r="G88" s="101">
        <f t="shared" si="7"/>
        <v>0.24536082474226806</v>
      </c>
      <c r="H88" s="61"/>
      <c r="I88" s="61"/>
      <c r="J88" s="142" t="str">
        <f>'State data for spotlight'!J6</f>
        <v>1,965,825</v>
      </c>
      <c r="K88" s="142"/>
      <c r="L88" s="100">
        <f>'State data for spotlight'!L6</f>
        <v>-8.0765919120229235E-4</v>
      </c>
      <c r="M88" s="101">
        <f>'State data for spotlight'!L6</f>
        <v>-8.0765919120229235E-4</v>
      </c>
      <c r="N88" s="100">
        <f>'State data for spotlight'!N6</f>
        <v>0.10099473592536312</v>
      </c>
      <c r="O88" s="101">
        <f>'State data for spotlight'!N6</f>
        <v>0.10099473592536312</v>
      </c>
      <c r="S88" s="119" t="s">
        <v>200</v>
      </c>
      <c r="T88" s="119"/>
      <c r="U88" s="116"/>
      <c r="V88" s="116">
        <v>13</v>
      </c>
      <c r="W88" s="116">
        <v>10</v>
      </c>
      <c r="X88" s="116">
        <v>8</v>
      </c>
      <c r="Y88" s="116">
        <v>5</v>
      </c>
      <c r="Z88" s="116">
        <v>9</v>
      </c>
    </row>
    <row r="89" spans="1:30" ht="15" customHeight="1" x14ac:dyDescent="0.25">
      <c r="A89" s="51" t="s">
        <v>6</v>
      </c>
      <c r="B89" s="51"/>
      <c r="C89" s="61" t="str">
        <f t="shared" si="3"/>
        <v>804</v>
      </c>
      <c r="D89" s="100">
        <f t="shared" si="4"/>
        <v>0.10896551724137926</v>
      </c>
      <c r="E89" s="101">
        <f t="shared" si="5"/>
        <v>0.10896551724137926</v>
      </c>
      <c r="F89" s="100">
        <f t="shared" si="6"/>
        <v>0.24458204334365319</v>
      </c>
      <c r="G89" s="101">
        <f t="shared" si="7"/>
        <v>0.24458204334365319</v>
      </c>
      <c r="H89" s="61"/>
      <c r="I89" s="61"/>
      <c r="J89" s="142" t="str">
        <f>'State data for spotlight'!J7</f>
        <v>2,876,116</v>
      </c>
      <c r="K89" s="142"/>
      <c r="L89" s="100">
        <f>'State data for spotlight'!L7</f>
        <v>1.3469152455414024E-2</v>
      </c>
      <c r="M89" s="101">
        <f>'State data for spotlight'!L7</f>
        <v>1.3469152455414024E-2</v>
      </c>
      <c r="N89" s="100">
        <f>'State data for spotlight'!N7</f>
        <v>8.3508134271230716E-2</v>
      </c>
      <c r="O89" s="101">
        <f>'State data for spotlight'!N7</f>
        <v>8.3508134271230716E-2</v>
      </c>
      <c r="S89" s="119" t="s">
        <v>201</v>
      </c>
      <c r="T89" s="119"/>
      <c r="U89" s="116"/>
      <c r="V89" s="116">
        <v>31</v>
      </c>
      <c r="W89" s="116">
        <v>30</v>
      </c>
      <c r="X89" s="116">
        <v>31</v>
      </c>
      <c r="Y89" s="116">
        <v>38</v>
      </c>
      <c r="Z89" s="116">
        <v>37</v>
      </c>
    </row>
    <row r="90" spans="1:30" ht="15" customHeight="1" x14ac:dyDescent="0.25">
      <c r="A90" s="51" t="s">
        <v>100</v>
      </c>
      <c r="B90" s="51"/>
      <c r="C90" s="61" t="str">
        <f t="shared" si="3"/>
        <v>$37,751</v>
      </c>
      <c r="D90" s="100">
        <f t="shared" si="4"/>
        <v>5.4424227425956095E-2</v>
      </c>
      <c r="E90" s="101">
        <f t="shared" si="5"/>
        <v>5.4424227425956095E-2</v>
      </c>
      <c r="F90" s="100">
        <f t="shared" si="6"/>
        <v>0.20673427473168537</v>
      </c>
      <c r="G90" s="101">
        <f t="shared" si="7"/>
        <v>0.20673427473168537</v>
      </c>
      <c r="H90" s="61"/>
      <c r="I90" s="61"/>
      <c r="J90" s="61"/>
      <c r="K90" s="61" t="str">
        <f>'State data for spotlight'!J8</f>
        <v>$45,226</v>
      </c>
      <c r="L90" s="100">
        <f>'State data for spotlight'!L8</f>
        <v>1.6409018426646327E-3</v>
      </c>
      <c r="M90" s="101">
        <f>'State data for spotlight'!L8</f>
        <v>1.6409018426646327E-3</v>
      </c>
      <c r="N90" s="100">
        <f>'State data for spotlight'!N8</f>
        <v>6.7653739613496189E-2</v>
      </c>
      <c r="O90" s="101">
        <f>'State data for spotlight'!N8</f>
        <v>6.7653739613496189E-2</v>
      </c>
      <c r="S90" s="119" t="s">
        <v>59</v>
      </c>
      <c r="T90" s="119"/>
      <c r="U90" s="116"/>
      <c r="V90" s="116">
        <v>57</v>
      </c>
      <c r="W90" s="116">
        <v>71</v>
      </c>
      <c r="X90" s="116">
        <v>78</v>
      </c>
      <c r="Y90" s="116">
        <v>64</v>
      </c>
      <c r="Z90" s="116">
        <v>66</v>
      </c>
    </row>
    <row r="91" spans="1:30" ht="15" customHeight="1" x14ac:dyDescent="0.25">
      <c r="A91" s="51" t="s">
        <v>7</v>
      </c>
      <c r="B91" s="51"/>
      <c r="C91" s="61" t="str">
        <f t="shared" si="3"/>
        <v>$34.0 mil</v>
      </c>
      <c r="D91" s="100">
        <f t="shared" si="4"/>
        <v>0.25534151904934732</v>
      </c>
      <c r="E91" s="101">
        <f t="shared" si="5"/>
        <v>0.25534151904934732</v>
      </c>
      <c r="F91" s="100">
        <f t="shared" si="6"/>
        <v>0.27097678985848028</v>
      </c>
      <c r="G91" s="101">
        <f t="shared" si="7"/>
        <v>0.27097678985848028</v>
      </c>
      <c r="H91" s="61"/>
      <c r="I91" s="61"/>
      <c r="J91" s="61"/>
      <c r="K91" s="61" t="str">
        <f>'State data for spotlight'!J9</f>
        <v>$174.8 bil</v>
      </c>
      <c r="L91" s="100">
        <f>'State data for spotlight'!L9</f>
        <v>4.1540468779463158E-2</v>
      </c>
      <c r="M91" s="101">
        <f>'State data for spotlight'!L9</f>
        <v>4.1540468779463158E-2</v>
      </c>
      <c r="N91" s="100">
        <f>'State data for spotlight'!N9</f>
        <v>0.18082674757676354</v>
      </c>
      <c r="O91" s="101">
        <f>'State data for spotlight'!N9</f>
        <v>0.18082674757676354</v>
      </c>
      <c r="S91" s="122" t="s">
        <v>54</v>
      </c>
      <c r="T91" s="122"/>
      <c r="U91" s="116"/>
      <c r="V91" s="116">
        <v>320</v>
      </c>
      <c r="W91" s="116">
        <v>360</v>
      </c>
      <c r="X91" s="116">
        <v>410</v>
      </c>
      <c r="Y91" s="116">
        <v>349</v>
      </c>
      <c r="Z91" s="116">
        <v>402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203</v>
      </c>
      <c r="S93" s="119" t="s">
        <v>57</v>
      </c>
      <c r="T93" s="119"/>
      <c r="U93" s="116"/>
      <c r="V93" s="116">
        <v>19</v>
      </c>
      <c r="W93" s="116">
        <v>19</v>
      </c>
      <c r="X93" s="116">
        <v>29</v>
      </c>
      <c r="Y93" s="116">
        <v>29</v>
      </c>
      <c r="Z93" s="116">
        <v>27</v>
      </c>
    </row>
    <row r="94" spans="1:30" ht="15" customHeight="1" x14ac:dyDescent="0.25">
      <c r="A94" s="60" t="s">
        <v>204</v>
      </c>
      <c r="S94" s="119" t="s">
        <v>58</v>
      </c>
      <c r="T94" s="119"/>
      <c r="U94" s="116"/>
      <c r="V94" s="116">
        <v>35</v>
      </c>
      <c r="W94" s="116">
        <v>51</v>
      </c>
      <c r="X94" s="116">
        <v>63</v>
      </c>
      <c r="Y94" s="116">
        <v>55</v>
      </c>
      <c r="Z94" s="116">
        <v>57</v>
      </c>
    </row>
    <row r="95" spans="1:30" ht="15" customHeight="1" x14ac:dyDescent="0.25">
      <c r="A95" s="138" t="s">
        <v>287</v>
      </c>
      <c r="S95" s="119" t="s">
        <v>197</v>
      </c>
      <c r="T95" s="119"/>
      <c r="U95" s="116"/>
      <c r="V95" s="116">
        <v>12</v>
      </c>
      <c r="W95" s="116">
        <v>6</v>
      </c>
      <c r="X95" s="116">
        <v>7</v>
      </c>
      <c r="Y95" s="116">
        <v>10</v>
      </c>
      <c r="Z95" s="116">
        <v>8</v>
      </c>
    </row>
    <row r="96" spans="1:30" ht="15" customHeight="1" x14ac:dyDescent="0.25">
      <c r="A96" s="19" t="s">
        <v>278</v>
      </c>
      <c r="S96" s="119" t="s">
        <v>198</v>
      </c>
      <c r="T96" s="119"/>
      <c r="U96" s="116"/>
      <c r="V96" s="116">
        <v>58</v>
      </c>
      <c r="W96" s="116">
        <v>65</v>
      </c>
      <c r="X96" s="116">
        <v>85</v>
      </c>
      <c r="Y96" s="116">
        <v>76</v>
      </c>
      <c r="Z96" s="116">
        <v>81</v>
      </c>
    </row>
    <row r="97" spans="1:32" ht="15" customHeight="1" x14ac:dyDescent="0.25">
      <c r="S97" s="119" t="s">
        <v>199</v>
      </c>
      <c r="T97" s="119"/>
      <c r="U97" s="116"/>
      <c r="V97" s="116">
        <v>43</v>
      </c>
      <c r="W97" s="116">
        <v>45</v>
      </c>
      <c r="X97" s="116">
        <v>47</v>
      </c>
      <c r="Y97" s="116">
        <v>39</v>
      </c>
      <c r="Z97" s="116">
        <v>43</v>
      </c>
    </row>
    <row r="98" spans="1:32" ht="15" customHeight="1" x14ac:dyDescent="0.25">
      <c r="S98" s="119" t="s">
        <v>200</v>
      </c>
      <c r="T98" s="119"/>
      <c r="U98" s="116"/>
      <c r="V98" s="116">
        <v>25</v>
      </c>
      <c r="W98" s="116">
        <v>26</v>
      </c>
      <c r="X98" s="116">
        <v>26</v>
      </c>
      <c r="Y98" s="116">
        <v>33</v>
      </c>
      <c r="Z98" s="116">
        <v>18</v>
      </c>
    </row>
    <row r="99" spans="1:32" ht="15" customHeight="1" x14ac:dyDescent="0.25">
      <c r="S99" s="119" t="s">
        <v>201</v>
      </c>
      <c r="T99" s="119"/>
      <c r="U99" s="116"/>
      <c r="V99" s="116">
        <v>0</v>
      </c>
      <c r="W99" s="116">
        <v>0</v>
      </c>
      <c r="X99" s="116">
        <v>0</v>
      </c>
      <c r="Y99" s="116">
        <v>3</v>
      </c>
      <c r="Z99" s="116">
        <v>4</v>
      </c>
    </row>
    <row r="100" spans="1:32" ht="15" customHeight="1" x14ac:dyDescent="0.25">
      <c r="S100" s="119" t="s">
        <v>59</v>
      </c>
      <c r="T100" s="119"/>
      <c r="U100" s="116"/>
      <c r="V100" s="116">
        <v>32</v>
      </c>
      <c r="W100" s="116">
        <v>33</v>
      </c>
      <c r="X100" s="116">
        <v>35</v>
      </c>
      <c r="Y100" s="116">
        <v>35</v>
      </c>
      <c r="Z100" s="116">
        <v>56</v>
      </c>
    </row>
    <row r="101" spans="1:32" x14ac:dyDescent="0.25">
      <c r="A101" s="20"/>
      <c r="S101" s="122" t="s">
        <v>54</v>
      </c>
      <c r="T101" s="122"/>
      <c r="U101" s="116"/>
      <c r="V101" s="116">
        <v>326</v>
      </c>
      <c r="W101" s="116">
        <v>347</v>
      </c>
      <c r="X101" s="116">
        <v>406</v>
      </c>
      <c r="Y101" s="116">
        <v>368</v>
      </c>
      <c r="Z101" s="116">
        <v>403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205</v>
      </c>
      <c r="Z103" s="110" t="s">
        <v>282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488</v>
      </c>
      <c r="W104" s="116">
        <v>580</v>
      </c>
      <c r="X104" s="116">
        <v>649</v>
      </c>
      <c r="Y104" s="116">
        <v>585</v>
      </c>
      <c r="Z104" s="116">
        <v>619</v>
      </c>
      <c r="AB104" s="113" t="str">
        <f>TEXT(Z104,"###,###")</f>
        <v>619</v>
      </c>
      <c r="AD104" s="134">
        <f>Z104/($Z$4)*100</f>
        <v>52.725724020442932</v>
      </c>
      <c r="AF104" s="113"/>
    </row>
    <row r="105" spans="1:32" x14ac:dyDescent="0.25">
      <c r="S105" s="119" t="s">
        <v>18</v>
      </c>
      <c r="T105" s="119"/>
      <c r="U105" s="116"/>
      <c r="V105" s="116">
        <v>295</v>
      </c>
      <c r="W105" s="116">
        <v>328</v>
      </c>
      <c r="X105" s="116">
        <v>368</v>
      </c>
      <c r="Y105" s="116">
        <v>338</v>
      </c>
      <c r="Z105" s="116">
        <v>361</v>
      </c>
      <c r="AB105" s="113" t="str">
        <f>TEXT(Z105,"###,###")</f>
        <v>361</v>
      </c>
      <c r="AD105" s="134">
        <f>Z105/($Z$4)*100</f>
        <v>30.749574105621807</v>
      </c>
      <c r="AF105" s="113"/>
    </row>
    <row r="106" spans="1:32" x14ac:dyDescent="0.25">
      <c r="S106" s="122" t="s">
        <v>54</v>
      </c>
      <c r="T106" s="122"/>
      <c r="U106" s="124"/>
      <c r="V106" s="124">
        <v>783</v>
      </c>
      <c r="W106" s="124">
        <v>908</v>
      </c>
      <c r="X106" s="124">
        <v>1017</v>
      </c>
      <c r="Y106" s="124">
        <v>923</v>
      </c>
      <c r="Z106" s="124">
        <v>980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209</v>
      </c>
      <c r="W108" s="116">
        <v>229</v>
      </c>
      <c r="X108" s="116">
        <v>265</v>
      </c>
      <c r="Y108" s="116">
        <v>223</v>
      </c>
      <c r="Z108" s="116">
        <v>203</v>
      </c>
      <c r="AB108" s="113" t="str">
        <f>TEXT(Z108,"###,###")</f>
        <v>203</v>
      </c>
      <c r="AD108" s="134">
        <f>Z108/($Z$4)*100</f>
        <v>17.291311754684838</v>
      </c>
      <c r="AF108" s="113"/>
    </row>
    <row r="109" spans="1:32" x14ac:dyDescent="0.25">
      <c r="S109" s="119" t="s">
        <v>21</v>
      </c>
      <c r="T109" s="119"/>
      <c r="U109" s="116"/>
      <c r="V109" s="116">
        <v>185</v>
      </c>
      <c r="W109" s="116">
        <v>214</v>
      </c>
      <c r="X109" s="116">
        <v>253</v>
      </c>
      <c r="Y109" s="116">
        <v>202</v>
      </c>
      <c r="Z109" s="116">
        <v>259</v>
      </c>
      <c r="AB109" s="113" t="str">
        <f>TEXT(Z109,"###,###")</f>
        <v>259</v>
      </c>
      <c r="AD109" s="134">
        <f>Z109/($Z$4)*100</f>
        <v>22.061328790459967</v>
      </c>
      <c r="AF109" s="113"/>
    </row>
    <row r="110" spans="1:32" x14ac:dyDescent="0.25">
      <c r="S110" s="119" t="s">
        <v>22</v>
      </c>
      <c r="T110" s="119"/>
      <c r="U110" s="116"/>
      <c r="V110" s="116">
        <v>186</v>
      </c>
      <c r="W110" s="116">
        <v>218</v>
      </c>
      <c r="X110" s="116">
        <v>223</v>
      </c>
      <c r="Y110" s="116">
        <v>239</v>
      </c>
      <c r="Z110" s="116">
        <v>259</v>
      </c>
      <c r="AB110" s="113" t="str">
        <f>TEXT(Z110,"###,###")</f>
        <v>259</v>
      </c>
      <c r="AD110" s="134">
        <f>Z110/($Z$4)*100</f>
        <v>22.061328790459967</v>
      </c>
      <c r="AF110" s="113"/>
    </row>
    <row r="111" spans="1:32" x14ac:dyDescent="0.25">
      <c r="S111" s="119" t="s">
        <v>23</v>
      </c>
      <c r="T111" s="119"/>
      <c r="U111" s="116"/>
      <c r="V111" s="116">
        <v>203</v>
      </c>
      <c r="W111" s="116">
        <v>247</v>
      </c>
      <c r="X111" s="116">
        <v>278</v>
      </c>
      <c r="Y111" s="116">
        <v>260</v>
      </c>
      <c r="Z111" s="116">
        <v>252</v>
      </c>
      <c r="AB111" s="113" t="str">
        <f>TEXT(Z111,"###,###")</f>
        <v>252</v>
      </c>
      <c r="AD111" s="134">
        <f>Z111/($Z$4)*100</f>
        <v>21.465076660988075</v>
      </c>
      <c r="AF111" s="113"/>
    </row>
    <row r="112" spans="1:32" x14ac:dyDescent="0.25">
      <c r="S112" s="122" t="s">
        <v>54</v>
      </c>
      <c r="T112" s="122"/>
      <c r="U112" s="116"/>
      <c r="V112" s="116">
        <v>942</v>
      </c>
      <c r="W112" s="116">
        <v>1054</v>
      </c>
      <c r="X112" s="116">
        <v>1230</v>
      </c>
      <c r="Y112" s="116">
        <v>1085</v>
      </c>
      <c r="Z112" s="116">
        <v>1173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45.21</v>
      </c>
      <c r="W118" s="135">
        <v>44.16</v>
      </c>
      <c r="X118" s="135">
        <v>44.34</v>
      </c>
      <c r="Y118" s="135">
        <v>44.35</v>
      </c>
      <c r="Z118" s="135">
        <v>44.43</v>
      </c>
      <c r="AB118" s="113" t="str">
        <f>TEXT(Z118,"##.0")</f>
        <v>44.4</v>
      </c>
    </row>
    <row r="120" spans="19:32" x14ac:dyDescent="0.25">
      <c r="S120" s="105" t="s">
        <v>102</v>
      </c>
      <c r="T120" s="116"/>
      <c r="U120" s="116"/>
      <c r="V120" s="116">
        <v>466</v>
      </c>
      <c r="W120" s="116">
        <v>503</v>
      </c>
      <c r="X120" s="116">
        <v>553</v>
      </c>
      <c r="Y120" s="116">
        <v>518</v>
      </c>
      <c r="Z120" s="116">
        <v>554</v>
      </c>
      <c r="AB120" s="113" t="str">
        <f>TEXT(Z120,"###,###")</f>
        <v>554</v>
      </c>
    </row>
    <row r="121" spans="19:32" x14ac:dyDescent="0.25">
      <c r="S121" s="105" t="s">
        <v>103</v>
      </c>
      <c r="T121" s="116"/>
      <c r="U121" s="116"/>
      <c r="V121" s="116">
        <v>118</v>
      </c>
      <c r="W121" s="116">
        <v>123</v>
      </c>
      <c r="X121" s="116">
        <v>153</v>
      </c>
      <c r="Y121" s="116">
        <v>122</v>
      </c>
      <c r="Z121" s="116">
        <v>159</v>
      </c>
      <c r="AB121" s="113" t="str">
        <f>TEXT(Z121,"###,###")</f>
        <v>159</v>
      </c>
    </row>
    <row r="122" spans="19:32" x14ac:dyDescent="0.25">
      <c r="S122" s="105" t="s">
        <v>104</v>
      </c>
      <c r="T122" s="116"/>
      <c r="U122" s="116"/>
      <c r="V122" s="116">
        <v>68</v>
      </c>
      <c r="W122" s="116">
        <v>81</v>
      </c>
      <c r="X122" s="116">
        <v>102</v>
      </c>
      <c r="Y122" s="116">
        <v>81</v>
      </c>
      <c r="Z122" s="116">
        <v>97</v>
      </c>
      <c r="AB122" s="113" t="str">
        <f>TEXT(Z122,"###,###")</f>
        <v>97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534</v>
      </c>
      <c r="W124" s="116">
        <v>584</v>
      </c>
      <c r="X124" s="116">
        <v>655</v>
      </c>
      <c r="Y124" s="116">
        <v>599</v>
      </c>
      <c r="Z124" s="116">
        <v>651</v>
      </c>
      <c r="AB124" s="113" t="str">
        <f>TEXT(Z124,"###,###")</f>
        <v>651</v>
      </c>
      <c r="AD124" s="131">
        <f>Z124/$Z$7*100</f>
        <v>80.970149253731336</v>
      </c>
    </row>
    <row r="125" spans="19:32" x14ac:dyDescent="0.25">
      <c r="S125" s="105" t="s">
        <v>106</v>
      </c>
      <c r="T125" s="116"/>
      <c r="U125" s="116"/>
      <c r="V125" s="116">
        <v>186</v>
      </c>
      <c r="W125" s="116">
        <v>204</v>
      </c>
      <c r="X125" s="116">
        <v>255</v>
      </c>
      <c r="Y125" s="116">
        <v>203</v>
      </c>
      <c r="Z125" s="116">
        <v>256</v>
      </c>
      <c r="AB125" s="113" t="str">
        <f>TEXT(Z125,"###,###")</f>
        <v>256</v>
      </c>
      <c r="AD125" s="131">
        <f>Z125/$Z$7*100</f>
        <v>31.840796019900498</v>
      </c>
    </row>
    <row r="127" spans="19:32" x14ac:dyDescent="0.25">
      <c r="S127" s="105" t="s">
        <v>107</v>
      </c>
      <c r="T127" s="116"/>
      <c r="U127" s="116"/>
      <c r="V127" s="116">
        <v>322</v>
      </c>
      <c r="W127" s="116">
        <v>360</v>
      </c>
      <c r="X127" s="116">
        <v>407</v>
      </c>
      <c r="Y127" s="116">
        <v>349</v>
      </c>
      <c r="Z127" s="116">
        <v>400</v>
      </c>
      <c r="AB127" s="113" t="str">
        <f>TEXT(Z127,"###,###")</f>
        <v>400</v>
      </c>
      <c r="AD127" s="131">
        <f>Z127/$Z$7*100</f>
        <v>49.75124378109453</v>
      </c>
    </row>
    <row r="128" spans="19:32" x14ac:dyDescent="0.25">
      <c r="S128" s="105" t="s">
        <v>108</v>
      </c>
      <c r="T128" s="116"/>
      <c r="U128" s="116"/>
      <c r="V128" s="116">
        <v>327</v>
      </c>
      <c r="W128" s="116">
        <v>347</v>
      </c>
      <c r="X128" s="116">
        <v>402</v>
      </c>
      <c r="Y128" s="116">
        <v>373</v>
      </c>
      <c r="Z128" s="116">
        <v>409</v>
      </c>
      <c r="AB128" s="113" t="str">
        <f>TEXT(Z128,"###,###")</f>
        <v>409</v>
      </c>
      <c r="AD128" s="131">
        <f>Z128/$Z$7*100</f>
        <v>50.870646766169159</v>
      </c>
    </row>
    <row r="130" spans="19:20" x14ac:dyDescent="0.25">
      <c r="S130" s="105" t="s">
        <v>283</v>
      </c>
      <c r="T130" s="131">
        <v>68.905472636815929</v>
      </c>
    </row>
    <row r="131" spans="19:20" x14ac:dyDescent="0.25">
      <c r="S131" s="105" t="s">
        <v>284</v>
      </c>
      <c r="T131" s="131">
        <v>19.776119402985074</v>
      </c>
    </row>
    <row r="132" spans="19:20" x14ac:dyDescent="0.25">
      <c r="S132" s="105" t="s">
        <v>285</v>
      </c>
      <c r="T132" s="131">
        <v>12.064676616915424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CF1D404A-460F-42B6-A82D-4D8FBFF14BA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34089D8B-A6AF-4938-AB51-C7F6438E7AE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21B20823-07F9-42C0-883B-2F707E658E9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D82C32DE-88E8-46C3-8E94-7D6ED97DC0B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50C757-D99C-4B85-A3A5-49BFE8CEFB14}">
  <sheetPr codeName="Sheet121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170</v>
      </c>
      <c r="T1" s="103"/>
      <c r="U1" s="103"/>
      <c r="V1" s="103"/>
      <c r="W1" s="103"/>
      <c r="X1" s="103"/>
      <c r="Y1" s="104" t="s">
        <v>257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205</v>
      </c>
      <c r="Z2" s="107" t="s">
        <v>282</v>
      </c>
      <c r="AB2" s="143" t="str">
        <f>$Z$2</f>
        <v>2019-20</v>
      </c>
      <c r="AC2" s="143"/>
      <c r="AD2" s="143"/>
      <c r="AE2" s="143"/>
      <c r="AF2" s="143"/>
    </row>
    <row r="3" spans="1:32" ht="15" customHeight="1" x14ac:dyDescent="0.25">
      <c r="A3" s="64" t="s">
        <v>281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170</v>
      </c>
      <c r="Y3" s="109" t="s">
        <v>257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9.57 Pormpuraaw, Queensland,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390</v>
      </c>
      <c r="W4" s="112">
        <v>428</v>
      </c>
      <c r="X4" s="112">
        <v>336</v>
      </c>
      <c r="Y4" s="112">
        <v>419</v>
      </c>
      <c r="Z4" s="112">
        <v>405</v>
      </c>
      <c r="AB4" s="113" t="str">
        <f>TEXT(Z4,"###,###")</f>
        <v>405</v>
      </c>
      <c r="AD4" s="114">
        <f>Z4/Y4-1</f>
        <v>-3.3412887828162319E-2</v>
      </c>
      <c r="AF4" s="114">
        <f>Z4/V4-1</f>
        <v>3.8461538461538547E-2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197</v>
      </c>
      <c r="W5" s="112">
        <v>205</v>
      </c>
      <c r="X5" s="112">
        <v>175</v>
      </c>
      <c r="Y5" s="112">
        <v>206</v>
      </c>
      <c r="Z5" s="112">
        <v>199</v>
      </c>
      <c r="AB5" s="113" t="str">
        <f>TEXT(Z5,"###,###")</f>
        <v>199</v>
      </c>
      <c r="AD5" s="114">
        <f t="shared" ref="AD5:AD9" si="0">Z5/Y5-1</f>
        <v>-3.398058252427183E-2</v>
      </c>
      <c r="AF5" s="114">
        <f t="shared" ref="AF5:AF9" si="1">Z5/V5-1</f>
        <v>1.0152284263959421E-2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196</v>
      </c>
      <c r="W6" s="112">
        <v>223</v>
      </c>
      <c r="X6" s="112">
        <v>163</v>
      </c>
      <c r="Y6" s="112">
        <v>211</v>
      </c>
      <c r="Z6" s="112">
        <v>206</v>
      </c>
      <c r="AB6" s="113" t="str">
        <f>TEXT(Z6,"###,###")</f>
        <v>206</v>
      </c>
      <c r="AD6" s="114">
        <f t="shared" si="0"/>
        <v>-2.3696682464454999E-2</v>
      </c>
      <c r="AF6" s="114">
        <f t="shared" si="1"/>
        <v>5.1020408163265252E-2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286</v>
      </c>
      <c r="W7" s="112">
        <v>297</v>
      </c>
      <c r="X7" s="112">
        <v>253</v>
      </c>
      <c r="Y7" s="112">
        <v>281</v>
      </c>
      <c r="Z7" s="112">
        <v>284</v>
      </c>
      <c r="AB7" s="113" t="str">
        <f>TEXT(Z7,"###,###")</f>
        <v>284</v>
      </c>
      <c r="AD7" s="114">
        <f t="shared" si="0"/>
        <v>1.067615658362997E-2</v>
      </c>
      <c r="AF7" s="114">
        <f t="shared" si="1"/>
        <v>-6.9930069930069783E-3</v>
      </c>
    </row>
    <row r="8" spans="1:32" ht="17.25" customHeight="1" x14ac:dyDescent="0.25">
      <c r="A8" s="68" t="s">
        <v>13</v>
      </c>
      <c r="B8" s="69"/>
      <c r="C8" s="31"/>
      <c r="D8" s="70" t="str">
        <f>AB4</f>
        <v>405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284</v>
      </c>
      <c r="P8" s="71"/>
      <c r="S8" s="111" t="s">
        <v>86</v>
      </c>
      <c r="T8" s="112"/>
      <c r="U8" s="112"/>
      <c r="V8" s="112">
        <v>23008.09</v>
      </c>
      <c r="W8" s="112">
        <v>22368</v>
      </c>
      <c r="X8" s="112">
        <v>27963.94</v>
      </c>
      <c r="Y8" s="112">
        <v>18320.04</v>
      </c>
      <c r="Z8" s="112">
        <v>20478.89</v>
      </c>
      <c r="AB8" s="113" t="str">
        <f>TEXT(Z8,"$###,###")</f>
        <v>$20,479</v>
      </c>
      <c r="AD8" s="114">
        <f t="shared" si="0"/>
        <v>0.11784089991069879</v>
      </c>
      <c r="AF8" s="114">
        <f t="shared" si="1"/>
        <v>-0.10992655192151979</v>
      </c>
    </row>
    <row r="9" spans="1:32" x14ac:dyDescent="0.25">
      <c r="A9" s="32" t="s">
        <v>15</v>
      </c>
      <c r="B9" s="75"/>
      <c r="C9" s="76"/>
      <c r="D9" s="77">
        <f>AD104</f>
        <v>28.148148148148149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48.943661971830984</v>
      </c>
      <c r="P9" s="78" t="s">
        <v>87</v>
      </c>
      <c r="S9" s="111" t="s">
        <v>7</v>
      </c>
      <c r="T9" s="112"/>
      <c r="U9" s="112"/>
      <c r="V9" s="112">
        <v>8068614</v>
      </c>
      <c r="W9" s="112">
        <v>8915833</v>
      </c>
      <c r="X9" s="112">
        <v>8874217</v>
      </c>
      <c r="Y9" s="112">
        <v>9396459</v>
      </c>
      <c r="Z9" s="112">
        <v>10061993</v>
      </c>
      <c r="AB9" s="113" t="str">
        <f>TEXT(Z9/1000000,"$#,###.0")&amp;" mil"</f>
        <v>$10.1 mil</v>
      </c>
      <c r="AD9" s="114">
        <f t="shared" si="0"/>
        <v>7.0828170484221742E-2</v>
      </c>
      <c r="AF9" s="114">
        <f t="shared" si="1"/>
        <v>0.24705345924343391</v>
      </c>
    </row>
    <row r="10" spans="1:32" x14ac:dyDescent="0.25">
      <c r="A10" s="32" t="s">
        <v>18</v>
      </c>
      <c r="B10" s="75"/>
      <c r="C10" s="76"/>
      <c r="D10" s="77">
        <f>AD105</f>
        <v>71.851851851851862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49.295774647887328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98.943661971830991</v>
      </c>
      <c r="P11" s="78" t="s">
        <v>87</v>
      </c>
      <c r="S11" s="111" t="s">
        <v>30</v>
      </c>
      <c r="T11" s="116"/>
      <c r="U11" s="116"/>
      <c r="V11" s="116">
        <v>388</v>
      </c>
      <c r="W11" s="116">
        <v>424</v>
      </c>
      <c r="X11" s="116">
        <v>334</v>
      </c>
      <c r="Y11" s="116">
        <v>408</v>
      </c>
      <c r="Z11" s="116">
        <v>402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0</v>
      </c>
      <c r="P12" s="78" t="s">
        <v>87</v>
      </c>
      <c r="S12" s="111" t="s">
        <v>31</v>
      </c>
      <c r="T12" s="116"/>
      <c r="U12" s="116"/>
      <c r="V12" s="116">
        <v>0</v>
      </c>
      <c r="W12" s="116">
        <v>6</v>
      </c>
      <c r="X12" s="116">
        <v>6</v>
      </c>
      <c r="Y12" s="116">
        <v>11</v>
      </c>
      <c r="Z12" s="116">
        <v>4</v>
      </c>
    </row>
    <row r="13" spans="1:32" ht="15" customHeight="1" x14ac:dyDescent="0.25">
      <c r="A13" s="32" t="s">
        <v>20</v>
      </c>
      <c r="B13" s="76"/>
      <c r="C13" s="76"/>
      <c r="D13" s="77">
        <f>AD108</f>
        <v>2.7160493827160495</v>
      </c>
      <c r="E13" s="78" t="s">
        <v>87</v>
      </c>
      <c r="F13" s="26"/>
      <c r="G13" s="144" t="s">
        <v>286</v>
      </c>
      <c r="H13" s="145"/>
      <c r="I13" s="145"/>
      <c r="J13" s="145"/>
      <c r="K13" s="145"/>
      <c r="L13" s="145"/>
      <c r="M13" s="85"/>
      <c r="N13" s="76"/>
      <c r="O13" s="77">
        <f>T132</f>
        <v>1.4084507042253522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6.666666666666667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39.4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61.728395061728392</v>
      </c>
      <c r="E15" s="78" t="s">
        <v>87</v>
      </c>
      <c r="F15" s="26"/>
      <c r="G15" s="35" t="s">
        <v>279</v>
      </c>
      <c r="H15" s="76"/>
      <c r="I15" s="76"/>
      <c r="J15" s="76"/>
      <c r="K15" s="86"/>
      <c r="L15" s="76"/>
      <c r="M15" s="76"/>
      <c r="N15" s="76"/>
      <c r="O15" s="77">
        <f>AB38</f>
        <v>23.843416370106763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8</v>
      </c>
      <c r="Z15" s="116">
        <v>7</v>
      </c>
      <c r="AB15" s="121">
        <f t="shared" ref="AB15:AB34" si="2">IF(Z15="np",0,Z15/$Z$34)</f>
        <v>1.7412935323383085E-2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30.123456790123459</v>
      </c>
      <c r="E16" s="89" t="s">
        <v>87</v>
      </c>
      <c r="F16" s="26"/>
      <c r="G16" s="90" t="s">
        <v>280</v>
      </c>
      <c r="H16" s="37"/>
      <c r="I16" s="37"/>
      <c r="J16" s="37"/>
      <c r="K16" s="38"/>
      <c r="L16" s="37"/>
      <c r="M16" s="37"/>
      <c r="N16" s="37"/>
      <c r="O16" s="88">
        <f>AB37</f>
        <v>76.156583629893234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0</v>
      </c>
      <c r="Z16" s="116">
        <v>0</v>
      </c>
      <c r="AB16" s="121">
        <f t="shared" si="2"/>
        <v>0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0</v>
      </c>
      <c r="Z17" s="116">
        <v>0</v>
      </c>
      <c r="AB17" s="121">
        <f t="shared" si="2"/>
        <v>0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0</v>
      </c>
      <c r="Z18" s="116">
        <v>0</v>
      </c>
      <c r="AB18" s="121">
        <f t="shared" si="2"/>
        <v>0</v>
      </c>
    </row>
    <row r="19" spans="1:28" x14ac:dyDescent="0.25">
      <c r="A19" s="67" t="str">
        <f>$S$1&amp;" ("&amp;$V$2&amp;" to "&amp;$Z$2&amp;")"</f>
        <v>Pormpuraaw (2015-16 to 2019-20)</v>
      </c>
      <c r="B19" s="67"/>
      <c r="C19" s="67"/>
      <c r="D19" s="67"/>
      <c r="E19" s="67"/>
      <c r="F19" s="67"/>
      <c r="G19" s="67" t="str">
        <f>$S$1&amp;" ("&amp;$V$2&amp;" to "&amp;$Z$2&amp;")"</f>
        <v>Pormpuraaw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15</v>
      </c>
      <c r="Z19" s="116">
        <v>14</v>
      </c>
      <c r="AB19" s="121">
        <f t="shared" si="2"/>
        <v>3.482587064676617E-2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0</v>
      </c>
      <c r="Z20" s="116">
        <v>0</v>
      </c>
      <c r="AB20" s="121">
        <f t="shared" si="2"/>
        <v>0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43</v>
      </c>
      <c r="Z21" s="116">
        <v>39</v>
      </c>
      <c r="AB21" s="121">
        <f t="shared" si="2"/>
        <v>9.7014925373134331E-2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12</v>
      </c>
      <c r="Z22" s="116">
        <v>9</v>
      </c>
      <c r="AB22" s="121">
        <f t="shared" si="2"/>
        <v>2.2388059701492536E-2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0</v>
      </c>
      <c r="Z23" s="116">
        <v>0</v>
      </c>
      <c r="AB23" s="121">
        <f t="shared" si="2"/>
        <v>0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0</v>
      </c>
      <c r="Z24" s="116">
        <v>0</v>
      </c>
      <c r="AB24" s="121">
        <f t="shared" si="2"/>
        <v>0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0</v>
      </c>
      <c r="Z25" s="116">
        <v>0</v>
      </c>
      <c r="AB25" s="121">
        <f t="shared" si="2"/>
        <v>0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0</v>
      </c>
      <c r="Z26" s="116">
        <v>0</v>
      </c>
      <c r="AB26" s="121">
        <f t="shared" si="2"/>
        <v>0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0</v>
      </c>
      <c r="Z27" s="116">
        <v>0</v>
      </c>
      <c r="AB27" s="121">
        <f t="shared" si="2"/>
        <v>0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20</v>
      </c>
      <c r="Z28" s="116">
        <v>17</v>
      </c>
      <c r="AB28" s="121">
        <f t="shared" si="2"/>
        <v>4.228855721393035E-2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98</v>
      </c>
      <c r="Z29" s="116">
        <v>100</v>
      </c>
      <c r="AB29" s="121">
        <f t="shared" si="2"/>
        <v>0.24875621890547264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32</v>
      </c>
      <c r="Z30" s="116">
        <v>40</v>
      </c>
      <c r="AB30" s="121">
        <f t="shared" si="2"/>
        <v>9.950248756218906E-2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34</v>
      </c>
      <c r="Z31" s="116">
        <v>29</v>
      </c>
      <c r="AB31" s="121">
        <f t="shared" si="2"/>
        <v>7.2139303482587069E-2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32</v>
      </c>
      <c r="Z32" s="116">
        <v>38</v>
      </c>
      <c r="AB32" s="121">
        <f t="shared" si="2"/>
        <v>9.4527363184079602E-2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103</v>
      </c>
      <c r="Z33" s="116">
        <v>110</v>
      </c>
      <c r="AB33" s="121">
        <f t="shared" si="2"/>
        <v>0.27363184079601988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421</v>
      </c>
      <c r="Z34" s="124">
        <v>402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214</v>
      </c>
      <c r="AB37" s="136">
        <f>Z37/Z40*100</f>
        <v>76.156583629893234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67</v>
      </c>
      <c r="AB38" s="136">
        <f>Z38/Z40*100</f>
        <v>23.843416370106763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281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0</v>
      </c>
      <c r="Y44" s="116">
        <v>0</v>
      </c>
      <c r="Z44" s="116">
        <v>0</v>
      </c>
    </row>
    <row r="45" spans="19:32" x14ac:dyDescent="0.25">
      <c r="S45" s="119" t="s">
        <v>38</v>
      </c>
      <c r="T45" s="119"/>
      <c r="U45" s="116"/>
      <c r="V45" s="116">
        <v>0</v>
      </c>
      <c r="W45" s="116">
        <v>3</v>
      </c>
      <c r="X45" s="116">
        <v>0</v>
      </c>
      <c r="Y45" s="116">
        <v>0</v>
      </c>
      <c r="Z45" s="116">
        <v>0</v>
      </c>
    </row>
    <row r="46" spans="19:32" x14ac:dyDescent="0.25">
      <c r="S46" s="119" t="s">
        <v>39</v>
      </c>
      <c r="T46" s="119"/>
      <c r="U46" s="116"/>
      <c r="V46" s="116">
        <v>13</v>
      </c>
      <c r="W46" s="116">
        <v>27</v>
      </c>
      <c r="X46" s="116">
        <v>26</v>
      </c>
      <c r="Y46" s="116">
        <v>11</v>
      </c>
      <c r="Z46" s="116">
        <v>10</v>
      </c>
    </row>
    <row r="47" spans="19:32" x14ac:dyDescent="0.25">
      <c r="S47" s="119" t="s">
        <v>40</v>
      </c>
      <c r="T47" s="119"/>
      <c r="U47" s="116"/>
      <c r="V47" s="116">
        <v>15</v>
      </c>
      <c r="W47" s="116">
        <v>13</v>
      </c>
      <c r="X47" s="116">
        <v>11</v>
      </c>
      <c r="Y47" s="116">
        <v>30</v>
      </c>
      <c r="Z47" s="116">
        <v>18</v>
      </c>
    </row>
    <row r="48" spans="19:32" x14ac:dyDescent="0.25">
      <c r="S48" s="119" t="s">
        <v>41</v>
      </c>
      <c r="T48" s="119"/>
      <c r="U48" s="116"/>
      <c r="V48" s="116">
        <v>28</v>
      </c>
      <c r="W48" s="116">
        <v>14</v>
      </c>
      <c r="X48" s="116">
        <v>13</v>
      </c>
      <c r="Y48" s="116">
        <v>21</v>
      </c>
      <c r="Z48" s="116">
        <v>19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9</v>
      </c>
      <c r="W49" s="116">
        <v>17</v>
      </c>
      <c r="X49" s="116">
        <v>10</v>
      </c>
      <c r="Y49" s="116">
        <v>12</v>
      </c>
      <c r="Z49" s="116">
        <v>25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Pormpuraaw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21</v>
      </c>
      <c r="W50" s="116">
        <v>27</v>
      </c>
      <c r="X50" s="116">
        <v>21</v>
      </c>
      <c r="Y50" s="116">
        <v>18</v>
      </c>
      <c r="Z50" s="116">
        <v>17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38</v>
      </c>
      <c r="W51" s="116">
        <v>23</v>
      </c>
      <c r="X51" s="116">
        <v>23</v>
      </c>
      <c r="Y51" s="116">
        <v>39</v>
      </c>
      <c r="Z51" s="116">
        <v>23</v>
      </c>
    </row>
    <row r="52" spans="1:26" ht="15" customHeight="1" x14ac:dyDescent="0.25">
      <c r="S52" s="119" t="s">
        <v>45</v>
      </c>
      <c r="T52" s="119"/>
      <c r="U52" s="116"/>
      <c r="V52" s="116">
        <v>28</v>
      </c>
      <c r="W52" s="116">
        <v>37</v>
      </c>
      <c r="X52" s="116">
        <v>28</v>
      </c>
      <c r="Y52" s="116">
        <v>25</v>
      </c>
      <c r="Z52" s="116">
        <v>35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25</v>
      </c>
      <c r="W53" s="116">
        <v>26</v>
      </c>
      <c r="X53" s="116">
        <v>26</v>
      </c>
      <c r="Y53" s="116">
        <v>25</v>
      </c>
      <c r="Z53" s="116">
        <v>26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7</v>
      </c>
      <c r="W54" s="116">
        <v>10</v>
      </c>
      <c r="X54" s="116">
        <v>8</v>
      </c>
      <c r="Y54" s="116">
        <v>13</v>
      </c>
      <c r="Z54" s="116">
        <v>16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5</v>
      </c>
      <c r="W55" s="116">
        <v>0</v>
      </c>
      <c r="X55" s="116">
        <v>7</v>
      </c>
      <c r="Y55" s="116">
        <v>8</v>
      </c>
      <c r="Z55" s="116">
        <v>10</v>
      </c>
    </row>
    <row r="56" spans="1:26" ht="15" customHeight="1" x14ac:dyDescent="0.25">
      <c r="S56" s="119" t="s">
        <v>49</v>
      </c>
      <c r="T56" s="119"/>
      <c r="U56" s="116"/>
      <c r="V56" s="116">
        <v>6</v>
      </c>
      <c r="W56" s="116">
        <v>0</v>
      </c>
      <c r="X56" s="116">
        <v>0</v>
      </c>
      <c r="Y56" s="116">
        <v>0</v>
      </c>
      <c r="Z56" s="116">
        <v>0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0</v>
      </c>
      <c r="X57" s="116">
        <v>0</v>
      </c>
      <c r="Y57" s="116">
        <v>0</v>
      </c>
      <c r="Z57" s="116">
        <v>0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0</v>
      </c>
      <c r="W58" s="116">
        <v>0</v>
      </c>
      <c r="X58" s="116">
        <v>0</v>
      </c>
      <c r="Y58" s="116">
        <v>0</v>
      </c>
      <c r="Z58" s="116">
        <v>0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0</v>
      </c>
      <c r="X59" s="116">
        <v>0</v>
      </c>
      <c r="Y59" s="116">
        <v>0</v>
      </c>
      <c r="Z59" s="116">
        <v>0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0</v>
      </c>
      <c r="X60" s="116">
        <v>0</v>
      </c>
      <c r="Y60" s="116">
        <v>0</v>
      </c>
      <c r="Z60" s="116">
        <v>0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201</v>
      </c>
      <c r="W61" s="116">
        <v>205</v>
      </c>
      <c r="X61" s="116">
        <v>174</v>
      </c>
      <c r="Y61" s="116">
        <v>207</v>
      </c>
      <c r="Z61" s="116">
        <v>200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0</v>
      </c>
      <c r="W63" s="116">
        <v>0</v>
      </c>
      <c r="X63" s="116">
        <v>0</v>
      </c>
      <c r="Y63" s="116">
        <v>0</v>
      </c>
      <c r="Z63" s="116">
        <v>0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5</v>
      </c>
      <c r="W64" s="116">
        <v>3</v>
      </c>
      <c r="X64" s="116">
        <v>0</v>
      </c>
      <c r="Y64" s="116">
        <v>6</v>
      </c>
      <c r="Z64" s="116">
        <v>0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Pormpuraaw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8</v>
      </c>
      <c r="W65" s="116">
        <v>14</v>
      </c>
      <c r="X65" s="116">
        <v>13</v>
      </c>
      <c r="Y65" s="116">
        <v>21</v>
      </c>
      <c r="Z65" s="116">
        <v>8</v>
      </c>
    </row>
    <row r="66" spans="1:26" x14ac:dyDescent="0.25">
      <c r="S66" s="119" t="s">
        <v>40</v>
      </c>
      <c r="T66" s="119"/>
      <c r="U66" s="116"/>
      <c r="V66" s="116">
        <v>29</v>
      </c>
      <c r="W66" s="116">
        <v>36</v>
      </c>
      <c r="X66" s="116">
        <v>12</v>
      </c>
      <c r="Y66" s="116">
        <v>11</v>
      </c>
      <c r="Z66" s="116">
        <v>21</v>
      </c>
    </row>
    <row r="67" spans="1:26" x14ac:dyDescent="0.25">
      <c r="S67" s="119" t="s">
        <v>41</v>
      </c>
      <c r="T67" s="119"/>
      <c r="U67" s="116"/>
      <c r="V67" s="116">
        <v>25</v>
      </c>
      <c r="W67" s="116">
        <v>18</v>
      </c>
      <c r="X67" s="116">
        <v>18</v>
      </c>
      <c r="Y67" s="116">
        <v>19</v>
      </c>
      <c r="Z67" s="116">
        <v>27</v>
      </c>
    </row>
    <row r="68" spans="1:26" x14ac:dyDescent="0.25">
      <c r="S68" s="119" t="s">
        <v>42</v>
      </c>
      <c r="T68" s="119"/>
      <c r="U68" s="116"/>
      <c r="V68" s="116">
        <v>33</v>
      </c>
      <c r="W68" s="116">
        <v>39</v>
      </c>
      <c r="X68" s="116">
        <v>25</v>
      </c>
      <c r="Y68" s="116">
        <v>30</v>
      </c>
      <c r="Z68" s="116">
        <v>34</v>
      </c>
    </row>
    <row r="69" spans="1:26" x14ac:dyDescent="0.25">
      <c r="S69" s="119" t="s">
        <v>43</v>
      </c>
      <c r="T69" s="119"/>
      <c r="U69" s="116"/>
      <c r="V69" s="116">
        <v>19</v>
      </c>
      <c r="W69" s="116">
        <v>20</v>
      </c>
      <c r="X69" s="116">
        <v>19</v>
      </c>
      <c r="Y69" s="116">
        <v>27</v>
      </c>
      <c r="Z69" s="116">
        <v>30</v>
      </c>
    </row>
    <row r="70" spans="1:26" x14ac:dyDescent="0.25">
      <c r="S70" s="119" t="s">
        <v>44</v>
      </c>
      <c r="T70" s="119"/>
      <c r="U70" s="116"/>
      <c r="V70" s="116">
        <v>26</v>
      </c>
      <c r="W70" s="116">
        <v>32</v>
      </c>
      <c r="X70" s="116">
        <v>26</v>
      </c>
      <c r="Y70" s="116">
        <v>27</v>
      </c>
      <c r="Z70" s="116">
        <v>29</v>
      </c>
    </row>
    <row r="71" spans="1:26" x14ac:dyDescent="0.25">
      <c r="S71" s="119" t="s">
        <v>45</v>
      </c>
      <c r="T71" s="119"/>
      <c r="U71" s="116"/>
      <c r="V71" s="116">
        <v>24</v>
      </c>
      <c r="W71" s="116">
        <v>30</v>
      </c>
      <c r="X71" s="116">
        <v>13</v>
      </c>
      <c r="Y71" s="116">
        <v>34</v>
      </c>
      <c r="Z71" s="116">
        <v>23</v>
      </c>
    </row>
    <row r="72" spans="1:26" x14ac:dyDescent="0.25">
      <c r="S72" s="119" t="s">
        <v>46</v>
      </c>
      <c r="T72" s="119"/>
      <c r="U72" s="116"/>
      <c r="V72" s="116">
        <v>12</v>
      </c>
      <c r="W72" s="116">
        <v>12</v>
      </c>
      <c r="X72" s="116">
        <v>12</v>
      </c>
      <c r="Y72" s="116">
        <v>23</v>
      </c>
      <c r="Z72" s="116">
        <v>19</v>
      </c>
    </row>
    <row r="73" spans="1:26" x14ac:dyDescent="0.25">
      <c r="S73" s="119" t="s">
        <v>47</v>
      </c>
      <c r="T73" s="119"/>
      <c r="U73" s="116"/>
      <c r="V73" s="116">
        <v>15</v>
      </c>
      <c r="W73" s="116">
        <v>13</v>
      </c>
      <c r="X73" s="116">
        <v>10</v>
      </c>
      <c r="Y73" s="116">
        <v>6</v>
      </c>
      <c r="Z73" s="116">
        <v>16</v>
      </c>
    </row>
    <row r="74" spans="1:26" x14ac:dyDescent="0.25">
      <c r="S74" s="119" t="s">
        <v>48</v>
      </c>
      <c r="T74" s="119"/>
      <c r="U74" s="116"/>
      <c r="V74" s="116">
        <v>0</v>
      </c>
      <c r="W74" s="116">
        <v>6</v>
      </c>
      <c r="X74" s="116">
        <v>8</v>
      </c>
      <c r="Y74" s="116">
        <v>6</v>
      </c>
      <c r="Z74" s="116">
        <v>5</v>
      </c>
    </row>
    <row r="75" spans="1:26" x14ac:dyDescent="0.25">
      <c r="S75" s="119" t="s">
        <v>49</v>
      </c>
      <c r="T75" s="119"/>
      <c r="U75" s="116"/>
      <c r="V75" s="116">
        <v>0</v>
      </c>
      <c r="W75" s="116">
        <v>3</v>
      </c>
      <c r="X75" s="116">
        <v>0</v>
      </c>
      <c r="Y75" s="116">
        <v>0</v>
      </c>
      <c r="Z75" s="116">
        <v>0</v>
      </c>
    </row>
    <row r="76" spans="1:26" x14ac:dyDescent="0.25">
      <c r="S76" s="119" t="s">
        <v>50</v>
      </c>
      <c r="T76" s="119"/>
      <c r="U76" s="116"/>
      <c r="V76" s="116">
        <v>0</v>
      </c>
      <c r="W76" s="116">
        <v>0</v>
      </c>
      <c r="X76" s="116">
        <v>0</v>
      </c>
      <c r="Y76" s="116">
        <v>0</v>
      </c>
      <c r="Z76" s="116">
        <v>0</v>
      </c>
    </row>
    <row r="77" spans="1:26" x14ac:dyDescent="0.25">
      <c r="S77" s="119" t="s">
        <v>51</v>
      </c>
      <c r="T77" s="119"/>
      <c r="U77" s="116"/>
      <c r="V77" s="116">
        <v>0</v>
      </c>
      <c r="W77" s="116">
        <v>0</v>
      </c>
      <c r="X77" s="116">
        <v>0</v>
      </c>
      <c r="Y77" s="116">
        <v>0</v>
      </c>
      <c r="Z77" s="116">
        <v>0</v>
      </c>
    </row>
    <row r="78" spans="1:26" x14ac:dyDescent="0.25">
      <c r="S78" s="119" t="s">
        <v>52</v>
      </c>
      <c r="T78" s="119"/>
      <c r="U78" s="116"/>
      <c r="V78" s="116">
        <v>0</v>
      </c>
      <c r="W78" s="116">
        <v>0</v>
      </c>
      <c r="X78" s="116">
        <v>0</v>
      </c>
      <c r="Y78" s="116">
        <v>0</v>
      </c>
      <c r="Z78" s="116">
        <v>0</v>
      </c>
    </row>
    <row r="79" spans="1:26" x14ac:dyDescent="0.25">
      <c r="S79" s="119" t="s">
        <v>53</v>
      </c>
      <c r="T79" s="119"/>
      <c r="U79" s="116"/>
      <c r="V79" s="116">
        <v>0</v>
      </c>
      <c r="W79" s="116">
        <v>0</v>
      </c>
      <c r="X79" s="116">
        <v>0</v>
      </c>
      <c r="Y79" s="116">
        <v>0</v>
      </c>
      <c r="Z79" s="116">
        <v>0</v>
      </c>
    </row>
    <row r="80" spans="1:26" x14ac:dyDescent="0.25">
      <c r="S80" s="122" t="s">
        <v>54</v>
      </c>
      <c r="T80" s="122"/>
      <c r="U80" s="116"/>
      <c r="V80" s="116">
        <v>193</v>
      </c>
      <c r="W80" s="116">
        <v>223</v>
      </c>
      <c r="X80" s="116">
        <v>159</v>
      </c>
      <c r="Y80" s="116">
        <v>212</v>
      </c>
      <c r="Z80" s="116">
        <v>209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6" t="str">
        <f>S1</f>
        <v>Pormpuraaw</v>
      </c>
      <c r="D83" s="146"/>
      <c r="E83" s="146"/>
      <c r="F83" s="146"/>
      <c r="G83" s="146"/>
      <c r="H83" s="49"/>
      <c r="I83" s="49"/>
      <c r="J83" s="147" t="str">
        <f>'State data for spotlight'!A1</f>
        <v>Queensland</v>
      </c>
      <c r="K83" s="147"/>
      <c r="L83" s="147"/>
      <c r="M83" s="147"/>
      <c r="N83" s="147"/>
      <c r="O83" s="147"/>
      <c r="S83" s="119" t="s">
        <v>57</v>
      </c>
      <c r="T83" s="119"/>
      <c r="U83" s="116"/>
      <c r="V83" s="116">
        <v>12</v>
      </c>
      <c r="W83" s="116">
        <v>14</v>
      </c>
      <c r="X83" s="116">
        <v>12</v>
      </c>
      <c r="Y83" s="116">
        <v>12</v>
      </c>
      <c r="Z83" s="116">
        <v>14</v>
      </c>
      <c r="AD83" s="121"/>
    </row>
    <row r="84" spans="1:30" ht="15" customHeight="1" x14ac:dyDescent="0.25">
      <c r="A84" s="48"/>
      <c r="B84" s="48"/>
      <c r="C84" s="50"/>
      <c r="D84" s="141" t="s">
        <v>0</v>
      </c>
      <c r="E84" s="141"/>
      <c r="F84" s="141" t="s">
        <v>202</v>
      </c>
      <c r="G84" s="141"/>
      <c r="H84" s="50"/>
      <c r="I84" s="50"/>
      <c r="J84" s="50"/>
      <c r="K84" s="50"/>
      <c r="L84" s="141" t="s">
        <v>0</v>
      </c>
      <c r="M84" s="141"/>
      <c r="N84" s="141" t="s">
        <v>202</v>
      </c>
      <c r="O84" s="141"/>
      <c r="S84" s="119" t="s">
        <v>58</v>
      </c>
      <c r="T84" s="119"/>
      <c r="U84" s="116"/>
      <c r="V84" s="116">
        <v>13</v>
      </c>
      <c r="W84" s="116">
        <v>18</v>
      </c>
      <c r="X84" s="116">
        <v>10</v>
      </c>
      <c r="Y84" s="116">
        <v>19</v>
      </c>
      <c r="Z84" s="116">
        <v>20</v>
      </c>
    </row>
    <row r="85" spans="1:30" ht="15" customHeight="1" x14ac:dyDescent="0.25">
      <c r="A85" s="48"/>
      <c r="B85" s="48"/>
      <c r="C85" s="62" t="s">
        <v>1</v>
      </c>
      <c r="D85" s="141" t="s">
        <v>2</v>
      </c>
      <c r="E85" s="141"/>
      <c r="F85" s="141" t="str">
        <f>"since "&amp;$V$2</f>
        <v>since 2015-16</v>
      </c>
      <c r="G85" s="141"/>
      <c r="H85" s="50"/>
      <c r="I85" s="50"/>
      <c r="J85" s="50"/>
      <c r="K85" s="62" t="s">
        <v>1</v>
      </c>
      <c r="L85" s="141" t="s">
        <v>2</v>
      </c>
      <c r="M85" s="141"/>
      <c r="N85" s="141" t="str">
        <f>"since "&amp;$V$2</f>
        <v>since 2015-16</v>
      </c>
      <c r="O85" s="141"/>
      <c r="S85" s="119" t="s">
        <v>197</v>
      </c>
      <c r="T85" s="119"/>
      <c r="U85" s="116"/>
      <c r="V85" s="116">
        <v>9</v>
      </c>
      <c r="W85" s="116">
        <v>8</v>
      </c>
      <c r="X85" s="116">
        <v>12</v>
      </c>
      <c r="Y85" s="116">
        <v>11</v>
      </c>
      <c r="Z85" s="116">
        <v>15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405</v>
      </c>
      <c r="D86" s="100">
        <f t="shared" ref="D86:D91" si="4">AD4</f>
        <v>-3.3412887828162319E-2</v>
      </c>
      <c r="E86" s="101">
        <f t="shared" ref="E86:E91" si="5">AD4</f>
        <v>-3.3412887828162319E-2</v>
      </c>
      <c r="F86" s="100">
        <f t="shared" ref="F86:F91" si="6">AF4</f>
        <v>3.8461538461538547E-2</v>
      </c>
      <c r="G86" s="101">
        <f t="shared" ref="G86:G91" si="7">AF4</f>
        <v>3.8461538461538547E-2</v>
      </c>
      <c r="H86" s="61"/>
      <c r="I86" s="61"/>
      <c r="J86" s="142" t="str">
        <f>'State data for spotlight'!J4</f>
        <v>4,043,913</v>
      </c>
      <c r="K86" s="142"/>
      <c r="L86" s="100">
        <f>'State data for spotlight'!L4</f>
        <v>-5.435055282670076E-3</v>
      </c>
      <c r="M86" s="101">
        <f>'State data for spotlight'!L4</f>
        <v>-5.435055282670076E-3</v>
      </c>
      <c r="N86" s="100">
        <f>'State data for spotlight'!N4</f>
        <v>7.968076645100175E-2</v>
      </c>
      <c r="O86" s="101">
        <f>'State data for spotlight'!N4</f>
        <v>7.968076645100175E-2</v>
      </c>
      <c r="S86" s="119" t="s">
        <v>198</v>
      </c>
      <c r="T86" s="119"/>
      <c r="U86" s="116"/>
      <c r="V86" s="116">
        <v>43</v>
      </c>
      <c r="W86" s="116">
        <v>35</v>
      </c>
      <c r="X86" s="116">
        <v>37</v>
      </c>
      <c r="Y86" s="116">
        <v>32</v>
      </c>
      <c r="Z86" s="116">
        <v>28</v>
      </c>
    </row>
    <row r="87" spans="1:30" ht="15" customHeight="1" x14ac:dyDescent="0.25">
      <c r="A87" s="102" t="s">
        <v>4</v>
      </c>
      <c r="B87" s="51"/>
      <c r="C87" s="61" t="str">
        <f t="shared" si="3"/>
        <v>199</v>
      </c>
      <c r="D87" s="100">
        <f t="shared" si="4"/>
        <v>-3.398058252427183E-2</v>
      </c>
      <c r="E87" s="101">
        <f t="shared" si="5"/>
        <v>-3.398058252427183E-2</v>
      </c>
      <c r="F87" s="100">
        <f t="shared" si="6"/>
        <v>1.0152284263959421E-2</v>
      </c>
      <c r="G87" s="101">
        <f t="shared" si="7"/>
        <v>1.0152284263959421E-2</v>
      </c>
      <c r="H87" s="61"/>
      <c r="I87" s="61"/>
      <c r="J87" s="142" t="str">
        <f>'State data for spotlight'!J5</f>
        <v>2,078,086</v>
      </c>
      <c r="K87" s="142"/>
      <c r="L87" s="100">
        <f>'State data for spotlight'!L5</f>
        <v>-9.7722570444783718E-3</v>
      </c>
      <c r="M87" s="101">
        <f>'State data for spotlight'!L5</f>
        <v>-9.7722570444783718E-3</v>
      </c>
      <c r="N87" s="100">
        <f>'State data for spotlight'!N5</f>
        <v>6.0267974446456485E-2</v>
      </c>
      <c r="O87" s="101">
        <f>'State data for spotlight'!N5</f>
        <v>6.0267974446456485E-2</v>
      </c>
      <c r="S87" s="119" t="s">
        <v>199</v>
      </c>
      <c r="T87" s="119"/>
      <c r="U87" s="116"/>
      <c r="V87" s="116">
        <v>7</v>
      </c>
      <c r="W87" s="116">
        <v>13</v>
      </c>
      <c r="X87" s="116">
        <v>3</v>
      </c>
      <c r="Y87" s="116">
        <v>12</v>
      </c>
      <c r="Z87" s="116">
        <v>9</v>
      </c>
    </row>
    <row r="88" spans="1:30" ht="15" customHeight="1" x14ac:dyDescent="0.25">
      <c r="A88" s="102" t="s">
        <v>5</v>
      </c>
      <c r="B88" s="51"/>
      <c r="C88" s="61" t="str">
        <f t="shared" si="3"/>
        <v>206</v>
      </c>
      <c r="D88" s="100">
        <f t="shared" si="4"/>
        <v>-2.3696682464454999E-2</v>
      </c>
      <c r="E88" s="101">
        <f t="shared" si="5"/>
        <v>-2.3696682464454999E-2</v>
      </c>
      <c r="F88" s="100">
        <f t="shared" si="6"/>
        <v>5.1020408163265252E-2</v>
      </c>
      <c r="G88" s="101">
        <f t="shared" si="7"/>
        <v>5.1020408163265252E-2</v>
      </c>
      <c r="H88" s="61"/>
      <c r="I88" s="61"/>
      <c r="J88" s="142" t="str">
        <f>'State data for spotlight'!J6</f>
        <v>1,965,825</v>
      </c>
      <c r="K88" s="142"/>
      <c r="L88" s="100">
        <f>'State data for spotlight'!L6</f>
        <v>-8.0765919120229235E-4</v>
      </c>
      <c r="M88" s="101">
        <f>'State data for spotlight'!L6</f>
        <v>-8.0765919120229235E-4</v>
      </c>
      <c r="N88" s="100">
        <f>'State data for spotlight'!N6</f>
        <v>0.10099473592536312</v>
      </c>
      <c r="O88" s="101">
        <f>'State data for spotlight'!N6</f>
        <v>0.10099473592536312</v>
      </c>
      <c r="S88" s="119" t="s">
        <v>200</v>
      </c>
      <c r="T88" s="119"/>
      <c r="U88" s="116"/>
      <c r="V88" s="116">
        <v>5</v>
      </c>
      <c r="W88" s="116">
        <v>3</v>
      </c>
      <c r="X88" s="116">
        <v>5</v>
      </c>
      <c r="Y88" s="116">
        <v>6</v>
      </c>
      <c r="Z88" s="116">
        <v>8</v>
      </c>
    </row>
    <row r="89" spans="1:30" ht="15" customHeight="1" x14ac:dyDescent="0.25">
      <c r="A89" s="51" t="s">
        <v>6</v>
      </c>
      <c r="B89" s="51"/>
      <c r="C89" s="61" t="str">
        <f t="shared" si="3"/>
        <v>284</v>
      </c>
      <c r="D89" s="100">
        <f t="shared" si="4"/>
        <v>1.067615658362997E-2</v>
      </c>
      <c r="E89" s="101">
        <f t="shared" si="5"/>
        <v>1.067615658362997E-2</v>
      </c>
      <c r="F89" s="100">
        <f t="shared" si="6"/>
        <v>-6.9930069930069783E-3</v>
      </c>
      <c r="G89" s="101">
        <f t="shared" si="7"/>
        <v>-6.9930069930069783E-3</v>
      </c>
      <c r="H89" s="61"/>
      <c r="I89" s="61"/>
      <c r="J89" s="142" t="str">
        <f>'State data for spotlight'!J7</f>
        <v>2,876,116</v>
      </c>
      <c r="K89" s="142"/>
      <c r="L89" s="100">
        <f>'State data for spotlight'!L7</f>
        <v>1.3469152455414024E-2</v>
      </c>
      <c r="M89" s="101">
        <f>'State data for spotlight'!L7</f>
        <v>1.3469152455414024E-2</v>
      </c>
      <c r="N89" s="100">
        <f>'State data for spotlight'!N7</f>
        <v>8.3508134271230716E-2</v>
      </c>
      <c r="O89" s="101">
        <f>'State data for spotlight'!N7</f>
        <v>8.3508134271230716E-2</v>
      </c>
      <c r="S89" s="119" t="s">
        <v>201</v>
      </c>
      <c r="T89" s="119"/>
      <c r="U89" s="116"/>
      <c r="V89" s="116">
        <v>0</v>
      </c>
      <c r="W89" s="116">
        <v>0</v>
      </c>
      <c r="X89" s="116">
        <v>0</v>
      </c>
      <c r="Y89" s="116">
        <v>0</v>
      </c>
      <c r="Z89" s="116">
        <v>0</v>
      </c>
    </row>
    <row r="90" spans="1:30" ht="15" customHeight="1" x14ac:dyDescent="0.25">
      <c r="A90" s="51" t="s">
        <v>100</v>
      </c>
      <c r="B90" s="51"/>
      <c r="C90" s="61" t="str">
        <f t="shared" si="3"/>
        <v>$20,479</v>
      </c>
      <c r="D90" s="100">
        <f t="shared" si="4"/>
        <v>0.11784089991069879</v>
      </c>
      <c r="E90" s="101">
        <f t="shared" si="5"/>
        <v>0.11784089991069879</v>
      </c>
      <c r="F90" s="100">
        <f t="shared" si="6"/>
        <v>-0.10992655192151979</v>
      </c>
      <c r="G90" s="101">
        <f t="shared" si="7"/>
        <v>-0.10992655192151979</v>
      </c>
      <c r="H90" s="61"/>
      <c r="I90" s="61"/>
      <c r="J90" s="61"/>
      <c r="K90" s="61" t="str">
        <f>'State data for spotlight'!J8</f>
        <v>$45,226</v>
      </c>
      <c r="L90" s="100">
        <f>'State data for spotlight'!L8</f>
        <v>1.6409018426646327E-3</v>
      </c>
      <c r="M90" s="101">
        <f>'State data for spotlight'!L8</f>
        <v>1.6409018426646327E-3</v>
      </c>
      <c r="N90" s="100">
        <f>'State data for spotlight'!N8</f>
        <v>6.7653739613496189E-2</v>
      </c>
      <c r="O90" s="101">
        <f>'State data for spotlight'!N8</f>
        <v>6.7653739613496189E-2</v>
      </c>
      <c r="S90" s="119" t="s">
        <v>59</v>
      </c>
      <c r="T90" s="119"/>
      <c r="U90" s="116"/>
      <c r="V90" s="116">
        <v>29</v>
      </c>
      <c r="W90" s="116">
        <v>38</v>
      </c>
      <c r="X90" s="116">
        <v>30</v>
      </c>
      <c r="Y90" s="116">
        <v>27</v>
      </c>
      <c r="Z90" s="116">
        <v>29</v>
      </c>
    </row>
    <row r="91" spans="1:30" ht="15" customHeight="1" x14ac:dyDescent="0.25">
      <c r="A91" s="51" t="s">
        <v>7</v>
      </c>
      <c r="B91" s="51"/>
      <c r="C91" s="61" t="str">
        <f t="shared" si="3"/>
        <v>$10.1 mil</v>
      </c>
      <c r="D91" s="100">
        <f t="shared" si="4"/>
        <v>7.0828170484221742E-2</v>
      </c>
      <c r="E91" s="101">
        <f t="shared" si="5"/>
        <v>7.0828170484221742E-2</v>
      </c>
      <c r="F91" s="100">
        <f t="shared" si="6"/>
        <v>0.24705345924343391</v>
      </c>
      <c r="G91" s="101">
        <f t="shared" si="7"/>
        <v>0.24705345924343391</v>
      </c>
      <c r="H91" s="61"/>
      <c r="I91" s="61"/>
      <c r="J91" s="61"/>
      <c r="K91" s="61" t="str">
        <f>'State data for spotlight'!J9</f>
        <v>$174.8 bil</v>
      </c>
      <c r="L91" s="100">
        <f>'State data for spotlight'!L9</f>
        <v>4.1540468779463158E-2</v>
      </c>
      <c r="M91" s="101">
        <f>'State data for spotlight'!L9</f>
        <v>4.1540468779463158E-2</v>
      </c>
      <c r="N91" s="100">
        <f>'State data for spotlight'!N9</f>
        <v>0.18082674757676354</v>
      </c>
      <c r="O91" s="101">
        <f>'State data for spotlight'!N9</f>
        <v>0.18082674757676354</v>
      </c>
      <c r="S91" s="122" t="s">
        <v>54</v>
      </c>
      <c r="T91" s="122"/>
      <c r="U91" s="116"/>
      <c r="V91" s="116">
        <v>148</v>
      </c>
      <c r="W91" s="116">
        <v>151</v>
      </c>
      <c r="X91" s="116">
        <v>137</v>
      </c>
      <c r="Y91" s="116">
        <v>149</v>
      </c>
      <c r="Z91" s="116">
        <v>137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203</v>
      </c>
      <c r="S93" s="119" t="s">
        <v>57</v>
      </c>
      <c r="T93" s="119"/>
      <c r="U93" s="116"/>
      <c r="V93" s="116">
        <v>7</v>
      </c>
      <c r="W93" s="116">
        <v>11</v>
      </c>
      <c r="X93" s="116">
        <v>14</v>
      </c>
      <c r="Y93" s="116">
        <v>11</v>
      </c>
      <c r="Z93" s="116">
        <v>3</v>
      </c>
    </row>
    <row r="94" spans="1:30" ht="15" customHeight="1" x14ac:dyDescent="0.25">
      <c r="A94" s="60" t="s">
        <v>204</v>
      </c>
      <c r="S94" s="119" t="s">
        <v>58</v>
      </c>
      <c r="T94" s="119"/>
      <c r="U94" s="116"/>
      <c r="V94" s="116">
        <v>17</v>
      </c>
      <c r="W94" s="116">
        <v>13</v>
      </c>
      <c r="X94" s="116">
        <v>17</v>
      </c>
      <c r="Y94" s="116">
        <v>14</v>
      </c>
      <c r="Z94" s="116">
        <v>15</v>
      </c>
    </row>
    <row r="95" spans="1:30" ht="15" customHeight="1" x14ac:dyDescent="0.25">
      <c r="A95" s="138" t="s">
        <v>287</v>
      </c>
      <c r="S95" s="119" t="s">
        <v>197</v>
      </c>
      <c r="T95" s="119"/>
      <c r="U95" s="116"/>
      <c r="V95" s="116">
        <v>0</v>
      </c>
      <c r="W95" s="116">
        <v>0</v>
      </c>
      <c r="X95" s="116">
        <v>0</v>
      </c>
      <c r="Y95" s="116">
        <v>0</v>
      </c>
      <c r="Z95" s="116">
        <v>0</v>
      </c>
    </row>
    <row r="96" spans="1:30" ht="15" customHeight="1" x14ac:dyDescent="0.25">
      <c r="A96" s="19" t="s">
        <v>278</v>
      </c>
      <c r="S96" s="119" t="s">
        <v>198</v>
      </c>
      <c r="T96" s="119"/>
      <c r="U96" s="116"/>
      <c r="V96" s="116">
        <v>53</v>
      </c>
      <c r="W96" s="116">
        <v>46</v>
      </c>
      <c r="X96" s="116">
        <v>34</v>
      </c>
      <c r="Y96" s="116">
        <v>38</v>
      </c>
      <c r="Z96" s="116">
        <v>42</v>
      </c>
    </row>
    <row r="97" spans="1:32" ht="15" customHeight="1" x14ac:dyDescent="0.25">
      <c r="S97" s="119" t="s">
        <v>199</v>
      </c>
      <c r="T97" s="119"/>
      <c r="U97" s="116"/>
      <c r="V97" s="116">
        <v>25</v>
      </c>
      <c r="W97" s="116">
        <v>34</v>
      </c>
      <c r="X97" s="116">
        <v>31</v>
      </c>
      <c r="Y97" s="116">
        <v>29</v>
      </c>
      <c r="Z97" s="116">
        <v>31</v>
      </c>
    </row>
    <row r="98" spans="1:32" ht="15" customHeight="1" x14ac:dyDescent="0.25">
      <c r="S98" s="119" t="s">
        <v>200</v>
      </c>
      <c r="T98" s="119"/>
      <c r="U98" s="116"/>
      <c r="V98" s="116">
        <v>6</v>
      </c>
      <c r="W98" s="116">
        <v>9</v>
      </c>
      <c r="X98" s="116">
        <v>5</v>
      </c>
      <c r="Y98" s="116">
        <v>7</v>
      </c>
      <c r="Z98" s="116">
        <v>11</v>
      </c>
    </row>
    <row r="99" spans="1:32" ht="15" customHeight="1" x14ac:dyDescent="0.25">
      <c r="S99" s="119" t="s">
        <v>201</v>
      </c>
      <c r="T99" s="119"/>
      <c r="U99" s="116"/>
      <c r="V99" s="116">
        <v>0</v>
      </c>
      <c r="W99" s="116">
        <v>0</v>
      </c>
      <c r="X99" s="116">
        <v>0</v>
      </c>
      <c r="Y99" s="116">
        <v>0</v>
      </c>
      <c r="Z99" s="116">
        <v>0</v>
      </c>
    </row>
    <row r="100" spans="1:32" ht="15" customHeight="1" x14ac:dyDescent="0.25">
      <c r="S100" s="119" t="s">
        <v>59</v>
      </c>
      <c r="T100" s="119"/>
      <c r="U100" s="116"/>
      <c r="V100" s="116">
        <v>3</v>
      </c>
      <c r="W100" s="116">
        <v>10</v>
      </c>
      <c r="X100" s="116">
        <v>11</v>
      </c>
      <c r="Y100" s="116">
        <v>13</v>
      </c>
      <c r="Z100" s="116">
        <v>11</v>
      </c>
    </row>
    <row r="101" spans="1:32" x14ac:dyDescent="0.25">
      <c r="A101" s="20"/>
      <c r="S101" s="122" t="s">
        <v>54</v>
      </c>
      <c r="T101" s="122"/>
      <c r="U101" s="116"/>
      <c r="V101" s="116">
        <v>139</v>
      </c>
      <c r="W101" s="116">
        <v>146</v>
      </c>
      <c r="X101" s="116">
        <v>120</v>
      </c>
      <c r="Y101" s="116">
        <v>133</v>
      </c>
      <c r="Z101" s="116">
        <v>146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205</v>
      </c>
      <c r="Z103" s="110" t="s">
        <v>282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132</v>
      </c>
      <c r="W104" s="116">
        <v>130</v>
      </c>
      <c r="X104" s="116">
        <v>120</v>
      </c>
      <c r="Y104" s="116">
        <v>128</v>
      </c>
      <c r="Z104" s="116">
        <v>114</v>
      </c>
      <c r="AB104" s="113" t="str">
        <f>TEXT(Z104,"###,###")</f>
        <v>114</v>
      </c>
      <c r="AD104" s="134">
        <f>Z104/($Z$4)*100</f>
        <v>28.148148148148149</v>
      </c>
      <c r="AF104" s="113"/>
    </row>
    <row r="105" spans="1:32" x14ac:dyDescent="0.25">
      <c r="S105" s="119" t="s">
        <v>18</v>
      </c>
      <c r="T105" s="119"/>
      <c r="U105" s="116"/>
      <c r="V105" s="116">
        <v>256</v>
      </c>
      <c r="W105" s="116">
        <v>294</v>
      </c>
      <c r="X105" s="116">
        <v>191</v>
      </c>
      <c r="Y105" s="116">
        <v>282</v>
      </c>
      <c r="Z105" s="116">
        <v>291</v>
      </c>
      <c r="AB105" s="113" t="str">
        <f>TEXT(Z105,"###,###")</f>
        <v>291</v>
      </c>
      <c r="AD105" s="134">
        <f>Z105/($Z$4)*100</f>
        <v>71.851851851851862</v>
      </c>
      <c r="AF105" s="113"/>
    </row>
    <row r="106" spans="1:32" x14ac:dyDescent="0.25">
      <c r="S106" s="122" t="s">
        <v>54</v>
      </c>
      <c r="T106" s="122"/>
      <c r="U106" s="124"/>
      <c r="V106" s="124">
        <v>388</v>
      </c>
      <c r="W106" s="124">
        <v>424</v>
      </c>
      <c r="X106" s="124">
        <v>311</v>
      </c>
      <c r="Y106" s="124">
        <v>410</v>
      </c>
      <c r="Z106" s="124">
        <v>405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10</v>
      </c>
      <c r="X108" s="116">
        <v>10</v>
      </c>
      <c r="Y108" s="116">
        <v>22</v>
      </c>
      <c r="Z108" s="116">
        <v>11</v>
      </c>
      <c r="AB108" s="113" t="str">
        <f>TEXT(Z108,"###,###")</f>
        <v>11</v>
      </c>
      <c r="AD108" s="134">
        <f>Z108/($Z$4)*100</f>
        <v>2.7160493827160495</v>
      </c>
      <c r="AF108" s="113"/>
    </row>
    <row r="109" spans="1:32" x14ac:dyDescent="0.25">
      <c r="S109" s="119" t="s">
        <v>21</v>
      </c>
      <c r="T109" s="119"/>
      <c r="U109" s="116"/>
      <c r="V109" s="116">
        <v>38</v>
      </c>
      <c r="W109" s="116">
        <v>38</v>
      </c>
      <c r="X109" s="116">
        <v>34</v>
      </c>
      <c r="Y109" s="116">
        <v>23</v>
      </c>
      <c r="Z109" s="116">
        <v>27</v>
      </c>
      <c r="AB109" s="113" t="str">
        <f>TEXT(Z109,"###,###")</f>
        <v>27</v>
      </c>
      <c r="AD109" s="134">
        <f>Z109/($Z$4)*100</f>
        <v>6.666666666666667</v>
      </c>
      <c r="AF109" s="113"/>
    </row>
    <row r="110" spans="1:32" x14ac:dyDescent="0.25">
      <c r="S110" s="119" t="s">
        <v>22</v>
      </c>
      <c r="T110" s="119"/>
      <c r="U110" s="116"/>
      <c r="V110" s="116">
        <v>214</v>
      </c>
      <c r="W110" s="116">
        <v>263</v>
      </c>
      <c r="X110" s="116">
        <v>152</v>
      </c>
      <c r="Y110" s="116">
        <v>229</v>
      </c>
      <c r="Z110" s="116">
        <v>250</v>
      </c>
      <c r="AB110" s="113" t="str">
        <f>TEXT(Z110,"###,###")</f>
        <v>250</v>
      </c>
      <c r="AD110" s="134">
        <f>Z110/($Z$4)*100</f>
        <v>61.728395061728392</v>
      </c>
      <c r="AF110" s="113"/>
    </row>
    <row r="111" spans="1:32" x14ac:dyDescent="0.25">
      <c r="S111" s="119" t="s">
        <v>23</v>
      </c>
      <c r="T111" s="119"/>
      <c r="U111" s="116"/>
      <c r="V111" s="116">
        <v>136</v>
      </c>
      <c r="W111" s="116">
        <v>113</v>
      </c>
      <c r="X111" s="116">
        <v>115</v>
      </c>
      <c r="Y111" s="116">
        <v>141</v>
      </c>
      <c r="Z111" s="116">
        <v>122</v>
      </c>
      <c r="AB111" s="113" t="str">
        <f>TEXT(Z111,"###,###")</f>
        <v>122</v>
      </c>
      <c r="AD111" s="134">
        <f>Z111/($Z$4)*100</f>
        <v>30.123456790123459</v>
      </c>
      <c r="AF111" s="113"/>
    </row>
    <row r="112" spans="1:32" x14ac:dyDescent="0.25">
      <c r="S112" s="122" t="s">
        <v>54</v>
      </c>
      <c r="T112" s="122"/>
      <c r="U112" s="116"/>
      <c r="V112" s="116">
        <v>390</v>
      </c>
      <c r="W112" s="116">
        <v>428</v>
      </c>
      <c r="X112" s="116">
        <v>337</v>
      </c>
      <c r="Y112" s="116">
        <v>420</v>
      </c>
      <c r="Z112" s="116">
        <v>406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37.119999999999997</v>
      </c>
      <c r="W118" s="135">
        <v>38.29</v>
      </c>
      <c r="X118" s="135">
        <v>38.979999999999997</v>
      </c>
      <c r="Y118" s="135">
        <v>38.74</v>
      </c>
      <c r="Z118" s="135">
        <v>39.369999999999997</v>
      </c>
      <c r="AB118" s="113" t="str">
        <f>TEXT(Z118,"##.0")</f>
        <v>39.4</v>
      </c>
    </row>
    <row r="120" spans="19:32" x14ac:dyDescent="0.25">
      <c r="S120" s="105" t="s">
        <v>102</v>
      </c>
      <c r="T120" s="116"/>
      <c r="U120" s="116"/>
      <c r="V120" s="116">
        <v>282</v>
      </c>
      <c r="W120" s="116">
        <v>293</v>
      </c>
      <c r="X120" s="116">
        <v>250</v>
      </c>
      <c r="Y120" s="116">
        <v>276</v>
      </c>
      <c r="Z120" s="116">
        <v>281</v>
      </c>
      <c r="AB120" s="113" t="str">
        <f>TEXT(Z120,"###,###")</f>
        <v>281</v>
      </c>
    </row>
    <row r="121" spans="19:32" x14ac:dyDescent="0.25">
      <c r="S121" s="105" t="s">
        <v>103</v>
      </c>
      <c r="T121" s="116"/>
      <c r="U121" s="116"/>
      <c r="V121" s="116">
        <v>0</v>
      </c>
      <c r="W121" s="116">
        <v>0</v>
      </c>
      <c r="X121" s="116">
        <v>0</v>
      </c>
      <c r="Y121" s="116">
        <v>0</v>
      </c>
      <c r="Z121" s="116">
        <v>0</v>
      </c>
      <c r="AB121" s="113" t="str">
        <f>TEXT(Z121,"###,###")</f>
        <v/>
      </c>
    </row>
    <row r="122" spans="19:32" x14ac:dyDescent="0.25">
      <c r="S122" s="105" t="s">
        <v>104</v>
      </c>
      <c r="T122" s="116"/>
      <c r="U122" s="116"/>
      <c r="V122" s="116">
        <v>0</v>
      </c>
      <c r="W122" s="116">
        <v>0</v>
      </c>
      <c r="X122" s="116">
        <v>0</v>
      </c>
      <c r="Y122" s="116">
        <v>6</v>
      </c>
      <c r="Z122" s="116">
        <v>4</v>
      </c>
      <c r="AB122" s="113" t="str">
        <f>TEXT(Z122,"###,###")</f>
        <v>4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282</v>
      </c>
      <c r="W124" s="116">
        <v>293</v>
      </c>
      <c r="X124" s="116">
        <v>250</v>
      </c>
      <c r="Y124" s="116">
        <v>282</v>
      </c>
      <c r="Z124" s="116">
        <v>285</v>
      </c>
      <c r="AB124" s="113" t="str">
        <f>TEXT(Z124,"###,###")</f>
        <v>285</v>
      </c>
      <c r="AD124" s="131">
        <f>Z124/$Z$7*100</f>
        <v>100.35211267605635</v>
      </c>
    </row>
    <row r="125" spans="19:32" x14ac:dyDescent="0.25">
      <c r="S125" s="105" t="s">
        <v>106</v>
      </c>
      <c r="T125" s="116"/>
      <c r="U125" s="116"/>
      <c r="V125" s="116">
        <v>0</v>
      </c>
      <c r="W125" s="116">
        <v>0</v>
      </c>
      <c r="X125" s="116">
        <v>0</v>
      </c>
      <c r="Y125" s="116">
        <v>6</v>
      </c>
      <c r="Z125" s="116">
        <v>4</v>
      </c>
      <c r="AB125" s="113" t="str">
        <f>TEXT(Z125,"###,###")</f>
        <v>4</v>
      </c>
      <c r="AD125" s="131">
        <f>Z125/$Z$7*100</f>
        <v>1.4084507042253522</v>
      </c>
    </row>
    <row r="127" spans="19:32" x14ac:dyDescent="0.25">
      <c r="S127" s="105" t="s">
        <v>107</v>
      </c>
      <c r="T127" s="116"/>
      <c r="U127" s="116"/>
      <c r="V127" s="116">
        <v>149</v>
      </c>
      <c r="W127" s="116">
        <v>151</v>
      </c>
      <c r="X127" s="116">
        <v>137</v>
      </c>
      <c r="Y127" s="116">
        <v>150</v>
      </c>
      <c r="Z127" s="116">
        <v>139</v>
      </c>
      <c r="AB127" s="113" t="str">
        <f>TEXT(Z127,"###,###")</f>
        <v>139</v>
      </c>
      <c r="AD127" s="131">
        <f>Z127/$Z$7*100</f>
        <v>48.943661971830984</v>
      </c>
    </row>
    <row r="128" spans="19:32" x14ac:dyDescent="0.25">
      <c r="S128" s="105" t="s">
        <v>108</v>
      </c>
      <c r="T128" s="116"/>
      <c r="U128" s="116"/>
      <c r="V128" s="116">
        <v>134</v>
      </c>
      <c r="W128" s="116">
        <v>146</v>
      </c>
      <c r="X128" s="116">
        <v>122</v>
      </c>
      <c r="Y128" s="116">
        <v>136</v>
      </c>
      <c r="Z128" s="116">
        <v>140</v>
      </c>
      <c r="AB128" s="113" t="str">
        <f>TEXT(Z128,"###,###")</f>
        <v>140</v>
      </c>
      <c r="AD128" s="131">
        <f>Z128/$Z$7*100</f>
        <v>49.295774647887328</v>
      </c>
    </row>
    <row r="130" spans="19:20" x14ac:dyDescent="0.25">
      <c r="S130" s="105" t="s">
        <v>283</v>
      </c>
      <c r="T130" s="131">
        <v>98.943661971830991</v>
      </c>
    </row>
    <row r="131" spans="19:20" x14ac:dyDescent="0.25">
      <c r="S131" s="105" t="s">
        <v>284</v>
      </c>
      <c r="T131" s="131">
        <v>0</v>
      </c>
    </row>
    <row r="132" spans="19:20" x14ac:dyDescent="0.25">
      <c r="S132" s="105" t="s">
        <v>285</v>
      </c>
      <c r="T132" s="131">
        <v>1.4084507042253522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9F610507-AFD4-484C-8305-76EC7A5FA1B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8D266B24-7B56-4C8B-9A7E-4449BEA285B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0DC570CF-636E-4767-A69D-0DE324727CE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C0B56D0F-C945-402E-8E08-0BB395E2C15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4DE3DD-F10B-4CDD-A2CA-6B777E003645}">
  <sheetPr codeName="Sheet122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171</v>
      </c>
      <c r="T1" s="103"/>
      <c r="U1" s="103"/>
      <c r="V1" s="103"/>
      <c r="W1" s="103"/>
      <c r="X1" s="103"/>
      <c r="Y1" s="104" t="s">
        <v>258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205</v>
      </c>
      <c r="Z2" s="107" t="s">
        <v>282</v>
      </c>
      <c r="AB2" s="143" t="str">
        <f>$Z$2</f>
        <v>2019-20</v>
      </c>
      <c r="AC2" s="143"/>
      <c r="AD2" s="143"/>
      <c r="AE2" s="143"/>
      <c r="AF2" s="143"/>
    </row>
    <row r="3" spans="1:32" ht="15" customHeight="1" x14ac:dyDescent="0.25">
      <c r="A3" s="64" t="s">
        <v>281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171</v>
      </c>
      <c r="Y3" s="109" t="s">
        <v>258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9.58 Quilpie, Queensland,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493</v>
      </c>
      <c r="W4" s="112">
        <v>585</v>
      </c>
      <c r="X4" s="112">
        <v>794</v>
      </c>
      <c r="Y4" s="112">
        <v>596</v>
      </c>
      <c r="Z4" s="112">
        <v>812</v>
      </c>
      <c r="AB4" s="113" t="str">
        <f>TEXT(Z4,"###,###")</f>
        <v>812</v>
      </c>
      <c r="AD4" s="114">
        <f>Z4/Y4-1</f>
        <v>0.36241610738255026</v>
      </c>
      <c r="AF4" s="114">
        <f>Z4/V4-1</f>
        <v>0.64705882352941169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274</v>
      </c>
      <c r="W5" s="112">
        <v>317</v>
      </c>
      <c r="X5" s="112">
        <v>405</v>
      </c>
      <c r="Y5" s="112">
        <v>311</v>
      </c>
      <c r="Z5" s="112">
        <v>437</v>
      </c>
      <c r="AB5" s="113" t="str">
        <f>TEXT(Z5,"###,###")</f>
        <v>437</v>
      </c>
      <c r="AD5" s="114">
        <f t="shared" ref="AD5:AD9" si="0">Z5/Y5-1</f>
        <v>0.40514469453376201</v>
      </c>
      <c r="AF5" s="114">
        <f t="shared" ref="AF5:AF9" si="1">Z5/V5-1</f>
        <v>0.5948905109489051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221</v>
      </c>
      <c r="W6" s="112">
        <v>268</v>
      </c>
      <c r="X6" s="112">
        <v>391</v>
      </c>
      <c r="Y6" s="112">
        <v>282</v>
      </c>
      <c r="Z6" s="112">
        <v>370</v>
      </c>
      <c r="AB6" s="113" t="str">
        <f>TEXT(Z6,"###,###")</f>
        <v>370</v>
      </c>
      <c r="AD6" s="114">
        <f t="shared" si="0"/>
        <v>0.31205673758865249</v>
      </c>
      <c r="AF6" s="114">
        <f t="shared" si="1"/>
        <v>0.67420814479638014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344</v>
      </c>
      <c r="W7" s="112">
        <v>384</v>
      </c>
      <c r="X7" s="112">
        <v>546</v>
      </c>
      <c r="Y7" s="112">
        <v>396</v>
      </c>
      <c r="Z7" s="112">
        <v>532</v>
      </c>
      <c r="AB7" s="113" t="str">
        <f>TEXT(Z7,"###,###")</f>
        <v>532</v>
      </c>
      <c r="AD7" s="114">
        <f t="shared" si="0"/>
        <v>0.34343434343434343</v>
      </c>
      <c r="AF7" s="114">
        <f t="shared" si="1"/>
        <v>0.54651162790697683</v>
      </c>
    </row>
    <row r="8" spans="1:32" ht="17.25" customHeight="1" x14ac:dyDescent="0.25">
      <c r="A8" s="68" t="s">
        <v>13</v>
      </c>
      <c r="B8" s="69"/>
      <c r="C8" s="31"/>
      <c r="D8" s="70" t="str">
        <f>AB4</f>
        <v>812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532</v>
      </c>
      <c r="P8" s="71"/>
      <c r="S8" s="111" t="s">
        <v>86</v>
      </c>
      <c r="T8" s="112"/>
      <c r="U8" s="112"/>
      <c r="V8" s="112">
        <v>48076.75</v>
      </c>
      <c r="W8" s="112">
        <v>42290.26</v>
      </c>
      <c r="X8" s="112">
        <v>43285</v>
      </c>
      <c r="Y8" s="112">
        <v>45360.56</v>
      </c>
      <c r="Z8" s="112">
        <v>48490.01</v>
      </c>
      <c r="AB8" s="113" t="str">
        <f>TEXT(Z8,"$###,###")</f>
        <v>$48,490</v>
      </c>
      <c r="AD8" s="114">
        <f t="shared" si="0"/>
        <v>6.8990550381212268E-2</v>
      </c>
      <c r="AF8" s="114">
        <f t="shared" si="1"/>
        <v>8.595838945020251E-3</v>
      </c>
    </row>
    <row r="9" spans="1:32" x14ac:dyDescent="0.25">
      <c r="A9" s="32" t="s">
        <v>15</v>
      </c>
      <c r="B9" s="75"/>
      <c r="C9" s="76"/>
      <c r="D9" s="77">
        <f>AD104</f>
        <v>55.665024630541872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56.015037593984964</v>
      </c>
      <c r="P9" s="78" t="s">
        <v>87</v>
      </c>
      <c r="S9" s="111" t="s">
        <v>7</v>
      </c>
      <c r="T9" s="112"/>
      <c r="U9" s="112"/>
      <c r="V9" s="112">
        <v>18560988</v>
      </c>
      <c r="W9" s="112">
        <v>19754921</v>
      </c>
      <c r="X9" s="112">
        <v>23898922</v>
      </c>
      <c r="Y9" s="112">
        <v>19023981</v>
      </c>
      <c r="Z9" s="112">
        <v>25115077</v>
      </c>
      <c r="AB9" s="113" t="str">
        <f>TEXT(Z9/1000000,"$#,###.0")&amp;" mil"</f>
        <v>$25.1 mil</v>
      </c>
      <c r="AD9" s="114">
        <f t="shared" si="0"/>
        <v>0.32017988243365036</v>
      </c>
      <c r="AF9" s="114">
        <f t="shared" si="1"/>
        <v>0.35311099818608804</v>
      </c>
    </row>
    <row r="10" spans="1:32" x14ac:dyDescent="0.25">
      <c r="A10" s="32" t="s">
        <v>18</v>
      </c>
      <c r="B10" s="75"/>
      <c r="C10" s="76"/>
      <c r="D10" s="77">
        <f>AD105</f>
        <v>26.231527093596057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44.548872180451127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61.278195488721806</v>
      </c>
      <c r="P11" s="78" t="s">
        <v>87</v>
      </c>
      <c r="S11" s="111" t="s">
        <v>30</v>
      </c>
      <c r="T11" s="116"/>
      <c r="U11" s="116"/>
      <c r="V11" s="116">
        <v>405</v>
      </c>
      <c r="W11" s="116">
        <v>471</v>
      </c>
      <c r="X11" s="116">
        <v>587</v>
      </c>
      <c r="Y11" s="116">
        <v>459</v>
      </c>
      <c r="Z11" s="116">
        <v>601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18.609022556390979</v>
      </c>
      <c r="P12" s="78" t="s">
        <v>87</v>
      </c>
      <c r="S12" s="111" t="s">
        <v>31</v>
      </c>
      <c r="T12" s="116"/>
      <c r="U12" s="116"/>
      <c r="V12" s="116">
        <v>91</v>
      </c>
      <c r="W12" s="116">
        <v>114</v>
      </c>
      <c r="X12" s="116">
        <v>210</v>
      </c>
      <c r="Y12" s="116">
        <v>130</v>
      </c>
      <c r="Z12" s="116">
        <v>206</v>
      </c>
    </row>
    <row r="13" spans="1:32" ht="15" customHeight="1" x14ac:dyDescent="0.25">
      <c r="A13" s="32" t="s">
        <v>20</v>
      </c>
      <c r="B13" s="76"/>
      <c r="C13" s="76"/>
      <c r="D13" s="77">
        <f>AD108</f>
        <v>22.783251231527093</v>
      </c>
      <c r="E13" s="78" t="s">
        <v>87</v>
      </c>
      <c r="F13" s="26"/>
      <c r="G13" s="144" t="s">
        <v>286</v>
      </c>
      <c r="H13" s="145"/>
      <c r="I13" s="145"/>
      <c r="J13" s="145"/>
      <c r="K13" s="145"/>
      <c r="L13" s="145"/>
      <c r="M13" s="85"/>
      <c r="N13" s="76"/>
      <c r="O13" s="77">
        <f>T132</f>
        <v>19.172932330827066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15.64039408866995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43.5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22.660098522167488</v>
      </c>
      <c r="E15" s="78" t="s">
        <v>87</v>
      </c>
      <c r="F15" s="26"/>
      <c r="G15" s="35" t="s">
        <v>279</v>
      </c>
      <c r="H15" s="76"/>
      <c r="I15" s="76"/>
      <c r="J15" s="76"/>
      <c r="K15" s="86"/>
      <c r="L15" s="76"/>
      <c r="M15" s="76"/>
      <c r="N15" s="76"/>
      <c r="O15" s="77">
        <f>AB38</f>
        <v>17.75700934579439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90</v>
      </c>
      <c r="Z15" s="116">
        <v>163</v>
      </c>
      <c r="AB15" s="121">
        <f t="shared" ref="AB15:AB34" si="2">IF(Z15="np",0,Z15/$Z$34)</f>
        <v>0.20198265179677818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21.182266009852217</v>
      </c>
      <c r="E16" s="89" t="s">
        <v>87</v>
      </c>
      <c r="F16" s="26"/>
      <c r="G16" s="90" t="s">
        <v>280</v>
      </c>
      <c r="H16" s="37"/>
      <c r="I16" s="37"/>
      <c r="J16" s="37"/>
      <c r="K16" s="38"/>
      <c r="L16" s="37"/>
      <c r="M16" s="37"/>
      <c r="N16" s="37"/>
      <c r="O16" s="88">
        <f>AB37</f>
        <v>82.242990654205599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7</v>
      </c>
      <c r="Z16" s="116">
        <v>7</v>
      </c>
      <c r="AB16" s="121">
        <f t="shared" si="2"/>
        <v>8.6741016109045856E-3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15</v>
      </c>
      <c r="Z17" s="116">
        <v>15</v>
      </c>
      <c r="AB17" s="121">
        <f t="shared" si="2"/>
        <v>1.858736059479554E-2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7</v>
      </c>
      <c r="Z18" s="116">
        <v>9</v>
      </c>
      <c r="AB18" s="121">
        <f t="shared" si="2"/>
        <v>1.1152416356877323E-2</v>
      </c>
    </row>
    <row r="19" spans="1:28" x14ac:dyDescent="0.25">
      <c r="A19" s="67" t="str">
        <f>$S$1&amp;" ("&amp;$V$2&amp;" to "&amp;$Z$2&amp;")"</f>
        <v>Quilpie (2015-16 to 2019-20)</v>
      </c>
      <c r="B19" s="67"/>
      <c r="C19" s="67"/>
      <c r="D19" s="67"/>
      <c r="E19" s="67"/>
      <c r="F19" s="67"/>
      <c r="G19" s="67" t="str">
        <f>$S$1&amp;" ("&amp;$V$2&amp;" to "&amp;$Z$2&amp;")"</f>
        <v>Quilpie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33</v>
      </c>
      <c r="Z19" s="116">
        <v>43</v>
      </c>
      <c r="AB19" s="121">
        <f t="shared" si="2"/>
        <v>5.3283767038413879E-2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17</v>
      </c>
      <c r="Z20" s="116">
        <v>28</v>
      </c>
      <c r="AB20" s="121">
        <f t="shared" si="2"/>
        <v>3.4696406443618343E-2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33</v>
      </c>
      <c r="Z21" s="116">
        <v>42</v>
      </c>
      <c r="AB21" s="121">
        <f t="shared" si="2"/>
        <v>5.204460966542751E-2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38</v>
      </c>
      <c r="Z22" s="116">
        <v>41</v>
      </c>
      <c r="AB22" s="121">
        <f t="shared" si="2"/>
        <v>5.0805452292441142E-2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41</v>
      </c>
      <c r="Z23" s="116">
        <v>48</v>
      </c>
      <c r="AB23" s="121">
        <f t="shared" si="2"/>
        <v>5.9479553903345722E-2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0</v>
      </c>
      <c r="Z24" s="116">
        <v>0</v>
      </c>
      <c r="AB24" s="121">
        <f t="shared" si="2"/>
        <v>0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13</v>
      </c>
      <c r="Z25" s="116">
        <v>17</v>
      </c>
      <c r="AB25" s="121">
        <f t="shared" si="2"/>
        <v>2.1065675340768277E-2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4</v>
      </c>
      <c r="Z26" s="116">
        <v>11</v>
      </c>
      <c r="AB26" s="121">
        <f t="shared" si="2"/>
        <v>1.3630731102850062E-2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9</v>
      </c>
      <c r="Z27" s="116">
        <v>16</v>
      </c>
      <c r="AB27" s="121">
        <f t="shared" si="2"/>
        <v>1.9826517967781909E-2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17</v>
      </c>
      <c r="Z28" s="116">
        <v>29</v>
      </c>
      <c r="AB28" s="121">
        <f t="shared" si="2"/>
        <v>3.5935563816604711E-2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100</v>
      </c>
      <c r="Z29" s="116">
        <v>107</v>
      </c>
      <c r="AB29" s="121">
        <f t="shared" si="2"/>
        <v>0.13258983890954151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46</v>
      </c>
      <c r="Z30" s="116">
        <v>60</v>
      </c>
      <c r="AB30" s="121">
        <f t="shared" si="2"/>
        <v>7.434944237918216E-2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46</v>
      </c>
      <c r="Z31" s="116">
        <v>52</v>
      </c>
      <c r="AB31" s="121">
        <f t="shared" si="2"/>
        <v>6.4436183395291197E-2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5</v>
      </c>
      <c r="Z32" s="116">
        <v>8</v>
      </c>
      <c r="AB32" s="121">
        <f t="shared" si="2"/>
        <v>9.9132589838909543E-3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20</v>
      </c>
      <c r="Z33" s="116">
        <v>24</v>
      </c>
      <c r="AB33" s="121">
        <f t="shared" si="2"/>
        <v>2.9739776951672861E-2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592</v>
      </c>
      <c r="Z34" s="124">
        <v>807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440</v>
      </c>
      <c r="AB37" s="136">
        <f>Z37/Z40*100</f>
        <v>82.242990654205599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95</v>
      </c>
      <c r="AB38" s="136">
        <f>Z38/Z40*100</f>
        <v>17.75700934579439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535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0</v>
      </c>
      <c r="Y44" s="116">
        <v>0</v>
      </c>
      <c r="Z44" s="116">
        <v>0</v>
      </c>
    </row>
    <row r="45" spans="19:32" x14ac:dyDescent="0.25">
      <c r="S45" s="119" t="s">
        <v>38</v>
      </c>
      <c r="T45" s="119"/>
      <c r="U45" s="116"/>
      <c r="V45" s="116">
        <v>3</v>
      </c>
      <c r="W45" s="116">
        <v>4</v>
      </c>
      <c r="X45" s="116">
        <v>0</v>
      </c>
      <c r="Y45" s="116">
        <v>8</v>
      </c>
      <c r="Z45" s="116">
        <v>0</v>
      </c>
    </row>
    <row r="46" spans="19:32" x14ac:dyDescent="0.25">
      <c r="S46" s="119" t="s">
        <v>39</v>
      </c>
      <c r="T46" s="119"/>
      <c r="U46" s="116"/>
      <c r="V46" s="116">
        <v>24</v>
      </c>
      <c r="W46" s="116">
        <v>16</v>
      </c>
      <c r="X46" s="116">
        <v>19</v>
      </c>
      <c r="Y46" s="116">
        <v>17</v>
      </c>
      <c r="Z46" s="116">
        <v>16</v>
      </c>
    </row>
    <row r="47" spans="19:32" x14ac:dyDescent="0.25">
      <c r="S47" s="119" t="s">
        <v>40</v>
      </c>
      <c r="T47" s="119"/>
      <c r="U47" s="116"/>
      <c r="V47" s="116">
        <v>11</v>
      </c>
      <c r="W47" s="116">
        <v>32</v>
      </c>
      <c r="X47" s="116">
        <v>36</v>
      </c>
      <c r="Y47" s="116">
        <v>31</v>
      </c>
      <c r="Z47" s="116">
        <v>46</v>
      </c>
    </row>
    <row r="48" spans="19:32" x14ac:dyDescent="0.25">
      <c r="S48" s="119" t="s">
        <v>41</v>
      </c>
      <c r="T48" s="119"/>
      <c r="U48" s="116"/>
      <c r="V48" s="116">
        <v>22</v>
      </c>
      <c r="W48" s="116">
        <v>23</v>
      </c>
      <c r="X48" s="116">
        <v>33</v>
      </c>
      <c r="Y48" s="116">
        <v>25</v>
      </c>
      <c r="Z48" s="116">
        <v>46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37</v>
      </c>
      <c r="W49" s="116">
        <v>60</v>
      </c>
      <c r="X49" s="116">
        <v>52</v>
      </c>
      <c r="Y49" s="116">
        <v>46</v>
      </c>
      <c r="Z49" s="116">
        <v>58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Quilpie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22</v>
      </c>
      <c r="W50" s="116">
        <v>25</v>
      </c>
      <c r="X50" s="116">
        <v>30</v>
      </c>
      <c r="Y50" s="116">
        <v>23</v>
      </c>
      <c r="Z50" s="116">
        <v>46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19</v>
      </c>
      <c r="W51" s="116">
        <v>22</v>
      </c>
      <c r="X51" s="116">
        <v>27</v>
      </c>
      <c r="Y51" s="116">
        <v>27</v>
      </c>
      <c r="Z51" s="116">
        <v>18</v>
      </c>
    </row>
    <row r="52" spans="1:26" ht="15" customHeight="1" x14ac:dyDescent="0.25">
      <c r="S52" s="119" t="s">
        <v>45</v>
      </c>
      <c r="T52" s="119"/>
      <c r="U52" s="116"/>
      <c r="V52" s="116">
        <v>24</v>
      </c>
      <c r="W52" s="116">
        <v>29</v>
      </c>
      <c r="X52" s="116">
        <v>44</v>
      </c>
      <c r="Y52" s="116">
        <v>22</v>
      </c>
      <c r="Z52" s="116">
        <v>37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34</v>
      </c>
      <c r="W53" s="116">
        <v>37</v>
      </c>
      <c r="X53" s="116">
        <v>53</v>
      </c>
      <c r="Y53" s="116">
        <v>28</v>
      </c>
      <c r="Z53" s="116">
        <v>46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26</v>
      </c>
      <c r="W54" s="116">
        <v>24</v>
      </c>
      <c r="X54" s="116">
        <v>50</v>
      </c>
      <c r="Y54" s="116">
        <v>35</v>
      </c>
      <c r="Z54" s="116">
        <v>48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24</v>
      </c>
      <c r="W55" s="116">
        <v>31</v>
      </c>
      <c r="X55" s="116">
        <v>37</v>
      </c>
      <c r="Y55" s="116">
        <v>22</v>
      </c>
      <c r="Z55" s="116">
        <v>39</v>
      </c>
    </row>
    <row r="56" spans="1:26" ht="15" customHeight="1" x14ac:dyDescent="0.25">
      <c r="S56" s="119" t="s">
        <v>49</v>
      </c>
      <c r="T56" s="119"/>
      <c r="U56" s="116"/>
      <c r="V56" s="116">
        <v>11</v>
      </c>
      <c r="W56" s="116">
        <v>8</v>
      </c>
      <c r="X56" s="116">
        <v>14</v>
      </c>
      <c r="Y56" s="116">
        <v>16</v>
      </c>
      <c r="Z56" s="116">
        <v>19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6</v>
      </c>
      <c r="X57" s="116">
        <v>10</v>
      </c>
      <c r="Y57" s="116">
        <v>10</v>
      </c>
      <c r="Z57" s="116">
        <v>8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0</v>
      </c>
      <c r="W58" s="116">
        <v>0</v>
      </c>
      <c r="X58" s="116">
        <v>6</v>
      </c>
      <c r="Y58" s="116">
        <v>0</v>
      </c>
      <c r="Z58" s="116">
        <v>5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0</v>
      </c>
      <c r="X59" s="116">
        <v>0</v>
      </c>
      <c r="Y59" s="116">
        <v>0</v>
      </c>
      <c r="Z59" s="116">
        <v>0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0</v>
      </c>
      <c r="X60" s="116">
        <v>0</v>
      </c>
      <c r="Y60" s="116">
        <v>0</v>
      </c>
      <c r="Z60" s="116">
        <v>0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270</v>
      </c>
      <c r="W61" s="116">
        <v>317</v>
      </c>
      <c r="X61" s="116">
        <v>405</v>
      </c>
      <c r="Y61" s="116">
        <v>316</v>
      </c>
      <c r="Z61" s="116">
        <v>438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0</v>
      </c>
      <c r="W63" s="116">
        <v>0</v>
      </c>
      <c r="X63" s="116">
        <v>0</v>
      </c>
      <c r="Y63" s="116">
        <v>0</v>
      </c>
      <c r="Z63" s="116">
        <v>0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0</v>
      </c>
      <c r="X64" s="116">
        <v>3</v>
      </c>
      <c r="Y64" s="116">
        <v>0</v>
      </c>
      <c r="Z64" s="116">
        <v>0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Quilpie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4</v>
      </c>
      <c r="W65" s="116">
        <v>4</v>
      </c>
      <c r="X65" s="116">
        <v>18</v>
      </c>
      <c r="Y65" s="116">
        <v>14</v>
      </c>
      <c r="Z65" s="116">
        <v>19</v>
      </c>
    </row>
    <row r="66" spans="1:26" x14ac:dyDescent="0.25">
      <c r="S66" s="119" t="s">
        <v>40</v>
      </c>
      <c r="T66" s="119"/>
      <c r="U66" s="116"/>
      <c r="V66" s="116">
        <v>14</v>
      </c>
      <c r="W66" s="116">
        <v>28</v>
      </c>
      <c r="X66" s="116">
        <v>40</v>
      </c>
      <c r="Y66" s="116">
        <v>28</v>
      </c>
      <c r="Z66" s="116">
        <v>23</v>
      </c>
    </row>
    <row r="67" spans="1:26" x14ac:dyDescent="0.25">
      <c r="S67" s="119" t="s">
        <v>41</v>
      </c>
      <c r="T67" s="119"/>
      <c r="U67" s="116"/>
      <c r="V67" s="116">
        <v>35</v>
      </c>
      <c r="W67" s="116">
        <v>41</v>
      </c>
      <c r="X67" s="116">
        <v>59</v>
      </c>
      <c r="Y67" s="116">
        <v>38</v>
      </c>
      <c r="Z67" s="116">
        <v>63</v>
      </c>
    </row>
    <row r="68" spans="1:26" x14ac:dyDescent="0.25">
      <c r="S68" s="119" t="s">
        <v>42</v>
      </c>
      <c r="T68" s="119"/>
      <c r="U68" s="116"/>
      <c r="V68" s="116">
        <v>32</v>
      </c>
      <c r="W68" s="116">
        <v>45</v>
      </c>
      <c r="X68" s="116">
        <v>41</v>
      </c>
      <c r="Y68" s="116">
        <v>36</v>
      </c>
      <c r="Z68" s="116">
        <v>52</v>
      </c>
    </row>
    <row r="69" spans="1:26" x14ac:dyDescent="0.25">
      <c r="S69" s="119" t="s">
        <v>43</v>
      </c>
      <c r="T69" s="119"/>
      <c r="U69" s="116"/>
      <c r="V69" s="116">
        <v>11</v>
      </c>
      <c r="W69" s="116">
        <v>21</v>
      </c>
      <c r="X69" s="116">
        <v>30</v>
      </c>
      <c r="Y69" s="116">
        <v>27</v>
      </c>
      <c r="Z69" s="116">
        <v>40</v>
      </c>
    </row>
    <row r="70" spans="1:26" x14ac:dyDescent="0.25">
      <c r="S70" s="119" t="s">
        <v>44</v>
      </c>
      <c r="T70" s="119"/>
      <c r="U70" s="116"/>
      <c r="V70" s="116">
        <v>26</v>
      </c>
      <c r="W70" s="116">
        <v>21</v>
      </c>
      <c r="X70" s="116">
        <v>33</v>
      </c>
      <c r="Y70" s="116">
        <v>17</v>
      </c>
      <c r="Z70" s="116">
        <v>19</v>
      </c>
    </row>
    <row r="71" spans="1:26" x14ac:dyDescent="0.25">
      <c r="S71" s="119" t="s">
        <v>45</v>
      </c>
      <c r="T71" s="119"/>
      <c r="U71" s="116"/>
      <c r="V71" s="116">
        <v>23</v>
      </c>
      <c r="W71" s="116">
        <v>35</v>
      </c>
      <c r="X71" s="116">
        <v>56</v>
      </c>
      <c r="Y71" s="116">
        <v>41</v>
      </c>
      <c r="Z71" s="116">
        <v>46</v>
      </c>
    </row>
    <row r="72" spans="1:26" x14ac:dyDescent="0.25">
      <c r="S72" s="119" t="s">
        <v>46</v>
      </c>
      <c r="T72" s="119"/>
      <c r="U72" s="116"/>
      <c r="V72" s="116">
        <v>27</v>
      </c>
      <c r="W72" s="116">
        <v>22</v>
      </c>
      <c r="X72" s="116">
        <v>47</v>
      </c>
      <c r="Y72" s="116">
        <v>25</v>
      </c>
      <c r="Z72" s="116">
        <v>25</v>
      </c>
    </row>
    <row r="73" spans="1:26" x14ac:dyDescent="0.25">
      <c r="S73" s="119" t="s">
        <v>47</v>
      </c>
      <c r="T73" s="119"/>
      <c r="U73" s="116"/>
      <c r="V73" s="116">
        <v>17</v>
      </c>
      <c r="W73" s="116">
        <v>20</v>
      </c>
      <c r="X73" s="116">
        <v>25</v>
      </c>
      <c r="Y73" s="116">
        <v>27</v>
      </c>
      <c r="Z73" s="116">
        <v>37</v>
      </c>
    </row>
    <row r="74" spans="1:26" x14ac:dyDescent="0.25">
      <c r="S74" s="119" t="s">
        <v>48</v>
      </c>
      <c r="T74" s="119"/>
      <c r="U74" s="116"/>
      <c r="V74" s="116">
        <v>14</v>
      </c>
      <c r="W74" s="116">
        <v>11</v>
      </c>
      <c r="X74" s="116">
        <v>30</v>
      </c>
      <c r="Y74" s="116">
        <v>13</v>
      </c>
      <c r="Z74" s="116">
        <v>38</v>
      </c>
    </row>
    <row r="75" spans="1:26" x14ac:dyDescent="0.25">
      <c r="S75" s="119" t="s">
        <v>49</v>
      </c>
      <c r="T75" s="119"/>
      <c r="U75" s="116"/>
      <c r="V75" s="116">
        <v>9</v>
      </c>
      <c r="W75" s="116">
        <v>13</v>
      </c>
      <c r="X75" s="116">
        <v>16</v>
      </c>
      <c r="Y75" s="116">
        <v>5</v>
      </c>
      <c r="Z75" s="116">
        <v>8</v>
      </c>
    </row>
    <row r="76" spans="1:26" x14ac:dyDescent="0.25">
      <c r="S76" s="119" t="s">
        <v>50</v>
      </c>
      <c r="T76" s="119"/>
      <c r="U76" s="116"/>
      <c r="V76" s="116">
        <v>0</v>
      </c>
      <c r="W76" s="116">
        <v>0</v>
      </c>
      <c r="X76" s="116">
        <v>0</v>
      </c>
      <c r="Y76" s="116">
        <v>6</v>
      </c>
      <c r="Z76" s="116">
        <v>5</v>
      </c>
    </row>
    <row r="77" spans="1:26" x14ac:dyDescent="0.25">
      <c r="S77" s="119" t="s">
        <v>51</v>
      </c>
      <c r="T77" s="119"/>
      <c r="U77" s="116"/>
      <c r="V77" s="116">
        <v>0</v>
      </c>
      <c r="W77" s="116">
        <v>0</v>
      </c>
      <c r="X77" s="116">
        <v>5</v>
      </c>
      <c r="Y77" s="116">
        <v>3</v>
      </c>
      <c r="Z77" s="116">
        <v>4</v>
      </c>
    </row>
    <row r="78" spans="1:26" x14ac:dyDescent="0.25">
      <c r="S78" s="119" t="s">
        <v>52</v>
      </c>
      <c r="T78" s="119"/>
      <c r="U78" s="116"/>
      <c r="V78" s="116">
        <v>0</v>
      </c>
      <c r="W78" s="116">
        <v>0</v>
      </c>
      <c r="X78" s="116">
        <v>0</v>
      </c>
      <c r="Y78" s="116">
        <v>0</v>
      </c>
      <c r="Z78" s="116">
        <v>0</v>
      </c>
    </row>
    <row r="79" spans="1:26" x14ac:dyDescent="0.25">
      <c r="S79" s="119" t="s">
        <v>53</v>
      </c>
      <c r="T79" s="119"/>
      <c r="U79" s="116"/>
      <c r="V79" s="116">
        <v>0</v>
      </c>
      <c r="W79" s="116">
        <v>0</v>
      </c>
      <c r="X79" s="116">
        <v>0</v>
      </c>
      <c r="Y79" s="116">
        <v>0</v>
      </c>
      <c r="Z79" s="116">
        <v>0</v>
      </c>
    </row>
    <row r="80" spans="1:26" x14ac:dyDescent="0.25">
      <c r="S80" s="122" t="s">
        <v>54</v>
      </c>
      <c r="T80" s="122"/>
      <c r="U80" s="116"/>
      <c r="V80" s="116">
        <v>222</v>
      </c>
      <c r="W80" s="116">
        <v>268</v>
      </c>
      <c r="X80" s="116">
        <v>391</v>
      </c>
      <c r="Y80" s="116">
        <v>280</v>
      </c>
      <c r="Z80" s="116">
        <v>369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6" t="str">
        <f>S1</f>
        <v>Quilpie</v>
      </c>
      <c r="D83" s="146"/>
      <c r="E83" s="146"/>
      <c r="F83" s="146"/>
      <c r="G83" s="146"/>
      <c r="H83" s="49"/>
      <c r="I83" s="49"/>
      <c r="J83" s="147" t="str">
        <f>'State data for spotlight'!A1</f>
        <v>Queensland</v>
      </c>
      <c r="K83" s="147"/>
      <c r="L83" s="147"/>
      <c r="M83" s="147"/>
      <c r="N83" s="147"/>
      <c r="O83" s="147"/>
      <c r="S83" s="119" t="s">
        <v>57</v>
      </c>
      <c r="T83" s="119"/>
      <c r="U83" s="116"/>
      <c r="V83" s="116">
        <v>8</v>
      </c>
      <c r="W83" s="116">
        <v>12</v>
      </c>
      <c r="X83" s="116">
        <v>22</v>
      </c>
      <c r="Y83" s="116">
        <v>16</v>
      </c>
      <c r="Z83" s="116">
        <v>27</v>
      </c>
      <c r="AD83" s="121"/>
    </row>
    <row r="84" spans="1:30" ht="15" customHeight="1" x14ac:dyDescent="0.25">
      <c r="A84" s="48"/>
      <c r="B84" s="48"/>
      <c r="C84" s="50"/>
      <c r="D84" s="141" t="s">
        <v>0</v>
      </c>
      <c r="E84" s="141"/>
      <c r="F84" s="141" t="s">
        <v>202</v>
      </c>
      <c r="G84" s="141"/>
      <c r="H84" s="50"/>
      <c r="I84" s="50"/>
      <c r="J84" s="50"/>
      <c r="K84" s="50"/>
      <c r="L84" s="141" t="s">
        <v>0</v>
      </c>
      <c r="M84" s="141"/>
      <c r="N84" s="141" t="s">
        <v>202</v>
      </c>
      <c r="O84" s="141"/>
      <c r="S84" s="119" t="s">
        <v>58</v>
      </c>
      <c r="T84" s="119"/>
      <c r="U84" s="116"/>
      <c r="V84" s="116">
        <v>5</v>
      </c>
      <c r="W84" s="116">
        <v>10</v>
      </c>
      <c r="X84" s="116">
        <v>13</v>
      </c>
      <c r="Y84" s="116">
        <v>8</v>
      </c>
      <c r="Z84" s="116">
        <v>15</v>
      </c>
    </row>
    <row r="85" spans="1:30" ht="15" customHeight="1" x14ac:dyDescent="0.25">
      <c r="A85" s="48"/>
      <c r="B85" s="48"/>
      <c r="C85" s="62" t="s">
        <v>1</v>
      </c>
      <c r="D85" s="141" t="s">
        <v>2</v>
      </c>
      <c r="E85" s="141"/>
      <c r="F85" s="141" t="str">
        <f>"since "&amp;$V$2</f>
        <v>since 2015-16</v>
      </c>
      <c r="G85" s="141"/>
      <c r="H85" s="50"/>
      <c r="I85" s="50"/>
      <c r="J85" s="50"/>
      <c r="K85" s="62" t="s">
        <v>1</v>
      </c>
      <c r="L85" s="141" t="s">
        <v>2</v>
      </c>
      <c r="M85" s="141"/>
      <c r="N85" s="141" t="str">
        <f>"since "&amp;$V$2</f>
        <v>since 2015-16</v>
      </c>
      <c r="O85" s="141"/>
      <c r="S85" s="119" t="s">
        <v>197</v>
      </c>
      <c r="T85" s="119"/>
      <c r="U85" s="116"/>
      <c r="V85" s="116">
        <v>32</v>
      </c>
      <c r="W85" s="116">
        <v>35</v>
      </c>
      <c r="X85" s="116">
        <v>36</v>
      </c>
      <c r="Y85" s="116">
        <v>30</v>
      </c>
      <c r="Z85" s="116">
        <v>35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812</v>
      </c>
      <c r="D86" s="100">
        <f t="shared" ref="D86:D91" si="4">AD4</f>
        <v>0.36241610738255026</v>
      </c>
      <c r="E86" s="101">
        <f t="shared" ref="E86:E91" si="5">AD4</f>
        <v>0.36241610738255026</v>
      </c>
      <c r="F86" s="100">
        <f t="shared" ref="F86:F91" si="6">AF4</f>
        <v>0.64705882352941169</v>
      </c>
      <c r="G86" s="101">
        <f t="shared" ref="G86:G91" si="7">AF4</f>
        <v>0.64705882352941169</v>
      </c>
      <c r="H86" s="61"/>
      <c r="I86" s="61"/>
      <c r="J86" s="142" t="str">
        <f>'State data for spotlight'!J4</f>
        <v>4,043,913</v>
      </c>
      <c r="K86" s="142"/>
      <c r="L86" s="100">
        <f>'State data for spotlight'!L4</f>
        <v>-5.435055282670076E-3</v>
      </c>
      <c r="M86" s="101">
        <f>'State data for spotlight'!L4</f>
        <v>-5.435055282670076E-3</v>
      </c>
      <c r="N86" s="100">
        <f>'State data for spotlight'!N4</f>
        <v>7.968076645100175E-2</v>
      </c>
      <c r="O86" s="101">
        <f>'State data for spotlight'!N4</f>
        <v>7.968076645100175E-2</v>
      </c>
      <c r="S86" s="119" t="s">
        <v>198</v>
      </c>
      <c r="T86" s="119"/>
      <c r="U86" s="116"/>
      <c r="V86" s="116">
        <v>9</v>
      </c>
      <c r="W86" s="116">
        <v>8</v>
      </c>
      <c r="X86" s="116">
        <v>14</v>
      </c>
      <c r="Y86" s="116">
        <v>11</v>
      </c>
      <c r="Z86" s="116">
        <v>12</v>
      </c>
    </row>
    <row r="87" spans="1:30" ht="15" customHeight="1" x14ac:dyDescent="0.25">
      <c r="A87" s="102" t="s">
        <v>4</v>
      </c>
      <c r="B87" s="51"/>
      <c r="C87" s="61" t="str">
        <f t="shared" si="3"/>
        <v>437</v>
      </c>
      <c r="D87" s="100">
        <f t="shared" si="4"/>
        <v>0.40514469453376201</v>
      </c>
      <c r="E87" s="101">
        <f t="shared" si="5"/>
        <v>0.40514469453376201</v>
      </c>
      <c r="F87" s="100">
        <f t="shared" si="6"/>
        <v>0.5948905109489051</v>
      </c>
      <c r="G87" s="101">
        <f t="shared" si="7"/>
        <v>0.5948905109489051</v>
      </c>
      <c r="H87" s="61"/>
      <c r="I87" s="61"/>
      <c r="J87" s="142" t="str">
        <f>'State data for spotlight'!J5</f>
        <v>2,078,086</v>
      </c>
      <c r="K87" s="142"/>
      <c r="L87" s="100">
        <f>'State data for spotlight'!L5</f>
        <v>-9.7722570444783718E-3</v>
      </c>
      <c r="M87" s="101">
        <f>'State data for spotlight'!L5</f>
        <v>-9.7722570444783718E-3</v>
      </c>
      <c r="N87" s="100">
        <f>'State data for spotlight'!N5</f>
        <v>6.0267974446456485E-2</v>
      </c>
      <c r="O87" s="101">
        <f>'State data for spotlight'!N5</f>
        <v>6.0267974446456485E-2</v>
      </c>
      <c r="S87" s="119" t="s">
        <v>199</v>
      </c>
      <c r="T87" s="119"/>
      <c r="U87" s="116"/>
      <c r="V87" s="116">
        <v>7</v>
      </c>
      <c r="W87" s="116">
        <v>9</v>
      </c>
      <c r="X87" s="116">
        <v>5</v>
      </c>
      <c r="Y87" s="116">
        <v>6</v>
      </c>
      <c r="Z87" s="116">
        <v>10</v>
      </c>
    </row>
    <row r="88" spans="1:30" ht="15" customHeight="1" x14ac:dyDescent="0.25">
      <c r="A88" s="102" t="s">
        <v>5</v>
      </c>
      <c r="B88" s="51"/>
      <c r="C88" s="61" t="str">
        <f t="shared" si="3"/>
        <v>370</v>
      </c>
      <c r="D88" s="100">
        <f t="shared" si="4"/>
        <v>0.31205673758865249</v>
      </c>
      <c r="E88" s="101">
        <f t="shared" si="5"/>
        <v>0.31205673758865249</v>
      </c>
      <c r="F88" s="100">
        <f t="shared" si="6"/>
        <v>0.67420814479638014</v>
      </c>
      <c r="G88" s="101">
        <f t="shared" si="7"/>
        <v>0.67420814479638014</v>
      </c>
      <c r="H88" s="61"/>
      <c r="I88" s="61"/>
      <c r="J88" s="142" t="str">
        <f>'State data for spotlight'!J6</f>
        <v>1,965,825</v>
      </c>
      <c r="K88" s="142"/>
      <c r="L88" s="100">
        <f>'State data for spotlight'!L6</f>
        <v>-8.0765919120229235E-4</v>
      </c>
      <c r="M88" s="101">
        <f>'State data for spotlight'!L6</f>
        <v>-8.0765919120229235E-4</v>
      </c>
      <c r="N88" s="100">
        <f>'State data for spotlight'!N6</f>
        <v>0.10099473592536312</v>
      </c>
      <c r="O88" s="101">
        <f>'State data for spotlight'!N6</f>
        <v>0.10099473592536312</v>
      </c>
      <c r="S88" s="119" t="s">
        <v>200</v>
      </c>
      <c r="T88" s="119"/>
      <c r="U88" s="116"/>
      <c r="V88" s="116">
        <v>0</v>
      </c>
      <c r="W88" s="116">
        <v>0</v>
      </c>
      <c r="X88" s="116">
        <v>6</v>
      </c>
      <c r="Y88" s="116">
        <v>5</v>
      </c>
      <c r="Z88" s="116">
        <v>6</v>
      </c>
    </row>
    <row r="89" spans="1:30" ht="15" customHeight="1" x14ac:dyDescent="0.25">
      <c r="A89" s="51" t="s">
        <v>6</v>
      </c>
      <c r="B89" s="51"/>
      <c r="C89" s="61" t="str">
        <f t="shared" si="3"/>
        <v>532</v>
      </c>
      <c r="D89" s="100">
        <f t="shared" si="4"/>
        <v>0.34343434343434343</v>
      </c>
      <c r="E89" s="101">
        <f t="shared" si="5"/>
        <v>0.34343434343434343</v>
      </c>
      <c r="F89" s="100">
        <f t="shared" si="6"/>
        <v>0.54651162790697683</v>
      </c>
      <c r="G89" s="101">
        <f t="shared" si="7"/>
        <v>0.54651162790697683</v>
      </c>
      <c r="H89" s="61"/>
      <c r="I89" s="61"/>
      <c r="J89" s="142" t="str">
        <f>'State data for spotlight'!J7</f>
        <v>2,876,116</v>
      </c>
      <c r="K89" s="142"/>
      <c r="L89" s="100">
        <f>'State data for spotlight'!L7</f>
        <v>1.3469152455414024E-2</v>
      </c>
      <c r="M89" s="101">
        <f>'State data for spotlight'!L7</f>
        <v>1.3469152455414024E-2</v>
      </c>
      <c r="N89" s="100">
        <f>'State data for spotlight'!N7</f>
        <v>8.3508134271230716E-2</v>
      </c>
      <c r="O89" s="101">
        <f>'State data for spotlight'!N7</f>
        <v>8.3508134271230716E-2</v>
      </c>
      <c r="S89" s="119" t="s">
        <v>201</v>
      </c>
      <c r="T89" s="119"/>
      <c r="U89" s="116"/>
      <c r="V89" s="116">
        <v>43</v>
      </c>
      <c r="W89" s="116">
        <v>44</v>
      </c>
      <c r="X89" s="116">
        <v>42</v>
      </c>
      <c r="Y89" s="116">
        <v>41</v>
      </c>
      <c r="Z89" s="116">
        <v>50</v>
      </c>
    </row>
    <row r="90" spans="1:30" ht="15" customHeight="1" x14ac:dyDescent="0.25">
      <c r="A90" s="51" t="s">
        <v>100</v>
      </c>
      <c r="B90" s="51"/>
      <c r="C90" s="61" t="str">
        <f t="shared" si="3"/>
        <v>$48,490</v>
      </c>
      <c r="D90" s="100">
        <f t="shared" si="4"/>
        <v>6.8990550381212268E-2</v>
      </c>
      <c r="E90" s="101">
        <f t="shared" si="5"/>
        <v>6.8990550381212268E-2</v>
      </c>
      <c r="F90" s="100">
        <f t="shared" si="6"/>
        <v>8.595838945020251E-3</v>
      </c>
      <c r="G90" s="101">
        <f t="shared" si="7"/>
        <v>8.595838945020251E-3</v>
      </c>
      <c r="H90" s="61"/>
      <c r="I90" s="61"/>
      <c r="J90" s="61"/>
      <c r="K90" s="61" t="str">
        <f>'State data for spotlight'!J8</f>
        <v>$45,226</v>
      </c>
      <c r="L90" s="100">
        <f>'State data for spotlight'!L8</f>
        <v>1.6409018426646327E-3</v>
      </c>
      <c r="M90" s="101">
        <f>'State data for spotlight'!L8</f>
        <v>1.6409018426646327E-3</v>
      </c>
      <c r="N90" s="100">
        <f>'State data for spotlight'!N8</f>
        <v>6.7653739613496189E-2</v>
      </c>
      <c r="O90" s="101">
        <f>'State data for spotlight'!N8</f>
        <v>6.7653739613496189E-2</v>
      </c>
      <c r="S90" s="119" t="s">
        <v>59</v>
      </c>
      <c r="T90" s="119"/>
      <c r="U90" s="116"/>
      <c r="V90" s="116">
        <v>33</v>
      </c>
      <c r="W90" s="116">
        <v>38</v>
      </c>
      <c r="X90" s="116">
        <v>55</v>
      </c>
      <c r="Y90" s="116">
        <v>34</v>
      </c>
      <c r="Z90" s="116">
        <v>58</v>
      </c>
    </row>
    <row r="91" spans="1:30" ht="15" customHeight="1" x14ac:dyDescent="0.25">
      <c r="A91" s="51" t="s">
        <v>7</v>
      </c>
      <c r="B91" s="51"/>
      <c r="C91" s="61" t="str">
        <f t="shared" si="3"/>
        <v>$25.1 mil</v>
      </c>
      <c r="D91" s="100">
        <f t="shared" si="4"/>
        <v>0.32017988243365036</v>
      </c>
      <c r="E91" s="101">
        <f t="shared" si="5"/>
        <v>0.32017988243365036</v>
      </c>
      <c r="F91" s="100">
        <f t="shared" si="6"/>
        <v>0.35311099818608804</v>
      </c>
      <c r="G91" s="101">
        <f t="shared" si="7"/>
        <v>0.35311099818608804</v>
      </c>
      <c r="H91" s="61"/>
      <c r="I91" s="61"/>
      <c r="J91" s="61"/>
      <c r="K91" s="61" t="str">
        <f>'State data for spotlight'!J9</f>
        <v>$174.8 bil</v>
      </c>
      <c r="L91" s="100">
        <f>'State data for spotlight'!L9</f>
        <v>4.1540468779463158E-2</v>
      </c>
      <c r="M91" s="101">
        <f>'State data for spotlight'!L9</f>
        <v>4.1540468779463158E-2</v>
      </c>
      <c r="N91" s="100">
        <f>'State data for spotlight'!N9</f>
        <v>0.18082674757676354</v>
      </c>
      <c r="O91" s="101">
        <f>'State data for spotlight'!N9</f>
        <v>0.18082674757676354</v>
      </c>
      <c r="S91" s="122" t="s">
        <v>54</v>
      </c>
      <c r="T91" s="122"/>
      <c r="U91" s="116"/>
      <c r="V91" s="116">
        <v>192</v>
      </c>
      <c r="W91" s="116">
        <v>209</v>
      </c>
      <c r="X91" s="116">
        <v>299</v>
      </c>
      <c r="Y91" s="116">
        <v>218</v>
      </c>
      <c r="Z91" s="116">
        <v>299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203</v>
      </c>
      <c r="S93" s="119" t="s">
        <v>57</v>
      </c>
      <c r="T93" s="119"/>
      <c r="U93" s="116"/>
      <c r="V93" s="116">
        <v>17</v>
      </c>
      <c r="W93" s="116">
        <v>14</v>
      </c>
      <c r="X93" s="116">
        <v>19</v>
      </c>
      <c r="Y93" s="116">
        <v>12</v>
      </c>
      <c r="Z93" s="116">
        <v>23</v>
      </c>
    </row>
    <row r="94" spans="1:30" ht="15" customHeight="1" x14ac:dyDescent="0.25">
      <c r="A94" s="60" t="s">
        <v>204</v>
      </c>
      <c r="S94" s="119" t="s">
        <v>58</v>
      </c>
      <c r="T94" s="119"/>
      <c r="U94" s="116"/>
      <c r="V94" s="116">
        <v>17</v>
      </c>
      <c r="W94" s="116">
        <v>26</v>
      </c>
      <c r="X94" s="116">
        <v>43</v>
      </c>
      <c r="Y94" s="116">
        <v>25</v>
      </c>
      <c r="Z94" s="116">
        <v>41</v>
      </c>
    </row>
    <row r="95" spans="1:30" ht="15" customHeight="1" x14ac:dyDescent="0.25">
      <c r="A95" s="138" t="s">
        <v>287</v>
      </c>
      <c r="S95" s="119" t="s">
        <v>197</v>
      </c>
      <c r="T95" s="119"/>
      <c r="U95" s="116"/>
      <c r="V95" s="116">
        <v>1</v>
      </c>
      <c r="W95" s="116">
        <v>7</v>
      </c>
      <c r="X95" s="116">
        <v>10</v>
      </c>
      <c r="Y95" s="116">
        <v>4</v>
      </c>
      <c r="Z95" s="116">
        <v>10</v>
      </c>
    </row>
    <row r="96" spans="1:30" ht="15" customHeight="1" x14ac:dyDescent="0.25">
      <c r="A96" s="19" t="s">
        <v>278</v>
      </c>
      <c r="S96" s="119" t="s">
        <v>198</v>
      </c>
      <c r="T96" s="119"/>
      <c r="U96" s="116"/>
      <c r="V96" s="116">
        <v>30</v>
      </c>
      <c r="W96" s="116">
        <v>31</v>
      </c>
      <c r="X96" s="116">
        <v>33</v>
      </c>
      <c r="Y96" s="116">
        <v>31</v>
      </c>
      <c r="Z96" s="116">
        <v>32</v>
      </c>
    </row>
    <row r="97" spans="1:32" ht="15" customHeight="1" x14ac:dyDescent="0.25">
      <c r="S97" s="119" t="s">
        <v>199</v>
      </c>
      <c r="T97" s="119"/>
      <c r="U97" s="116"/>
      <c r="V97" s="116">
        <v>35</v>
      </c>
      <c r="W97" s="116">
        <v>31</v>
      </c>
      <c r="X97" s="116">
        <v>44</v>
      </c>
      <c r="Y97" s="116">
        <v>33</v>
      </c>
      <c r="Z97" s="116">
        <v>30</v>
      </c>
    </row>
    <row r="98" spans="1:32" ht="15" customHeight="1" x14ac:dyDescent="0.25">
      <c r="S98" s="119" t="s">
        <v>200</v>
      </c>
      <c r="T98" s="119"/>
      <c r="U98" s="116"/>
      <c r="V98" s="116">
        <v>10</v>
      </c>
      <c r="W98" s="116">
        <v>13</v>
      </c>
      <c r="X98" s="116">
        <v>11</v>
      </c>
      <c r="Y98" s="116">
        <v>11</v>
      </c>
      <c r="Z98" s="116">
        <v>11</v>
      </c>
    </row>
    <row r="99" spans="1:32" ht="15" customHeight="1" x14ac:dyDescent="0.25">
      <c r="S99" s="119" t="s">
        <v>201</v>
      </c>
      <c r="T99" s="119"/>
      <c r="U99" s="116"/>
      <c r="V99" s="116">
        <v>6</v>
      </c>
      <c r="W99" s="116">
        <v>4</v>
      </c>
      <c r="X99" s="116">
        <v>0</v>
      </c>
      <c r="Y99" s="116">
        <v>0</v>
      </c>
      <c r="Z99" s="116">
        <v>5</v>
      </c>
    </row>
    <row r="100" spans="1:32" ht="15" customHeight="1" x14ac:dyDescent="0.25">
      <c r="S100" s="119" t="s">
        <v>59</v>
      </c>
      <c r="T100" s="119"/>
      <c r="U100" s="116"/>
      <c r="V100" s="116">
        <v>15</v>
      </c>
      <c r="W100" s="116">
        <v>18</v>
      </c>
      <c r="X100" s="116">
        <v>31</v>
      </c>
      <c r="Y100" s="116">
        <v>17</v>
      </c>
      <c r="Z100" s="116">
        <v>28</v>
      </c>
    </row>
    <row r="101" spans="1:32" x14ac:dyDescent="0.25">
      <c r="A101" s="20"/>
      <c r="S101" s="122" t="s">
        <v>54</v>
      </c>
      <c r="T101" s="122"/>
      <c r="U101" s="116"/>
      <c r="V101" s="116">
        <v>161</v>
      </c>
      <c r="W101" s="116">
        <v>175</v>
      </c>
      <c r="X101" s="116">
        <v>249</v>
      </c>
      <c r="Y101" s="116">
        <v>177</v>
      </c>
      <c r="Z101" s="116">
        <v>239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205</v>
      </c>
      <c r="Z103" s="110" t="s">
        <v>282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252</v>
      </c>
      <c r="W104" s="116">
        <v>327</v>
      </c>
      <c r="X104" s="116">
        <v>423</v>
      </c>
      <c r="Y104" s="116">
        <v>312</v>
      </c>
      <c r="Z104" s="116">
        <v>452</v>
      </c>
      <c r="AB104" s="113" t="str">
        <f>TEXT(Z104,"###,###")</f>
        <v>452</v>
      </c>
      <c r="AD104" s="134">
        <f>Z104/($Z$4)*100</f>
        <v>55.665024630541872</v>
      </c>
      <c r="AF104" s="113"/>
    </row>
    <row r="105" spans="1:32" x14ac:dyDescent="0.25">
      <c r="S105" s="119" t="s">
        <v>18</v>
      </c>
      <c r="T105" s="119"/>
      <c r="U105" s="116"/>
      <c r="V105" s="116">
        <v>179</v>
      </c>
      <c r="W105" s="116">
        <v>184</v>
      </c>
      <c r="X105" s="116">
        <v>208</v>
      </c>
      <c r="Y105" s="116">
        <v>188</v>
      </c>
      <c r="Z105" s="116">
        <v>213</v>
      </c>
      <c r="AB105" s="113" t="str">
        <f>TEXT(Z105,"###,###")</f>
        <v>213</v>
      </c>
      <c r="AD105" s="134">
        <f>Z105/($Z$4)*100</f>
        <v>26.231527093596057</v>
      </c>
      <c r="AF105" s="113"/>
    </row>
    <row r="106" spans="1:32" x14ac:dyDescent="0.25">
      <c r="S106" s="122" t="s">
        <v>54</v>
      </c>
      <c r="T106" s="122"/>
      <c r="U106" s="124"/>
      <c r="V106" s="124">
        <v>431</v>
      </c>
      <c r="W106" s="124">
        <v>511</v>
      </c>
      <c r="X106" s="124">
        <v>631</v>
      </c>
      <c r="Y106" s="124">
        <v>500</v>
      </c>
      <c r="Z106" s="124">
        <v>665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110</v>
      </c>
      <c r="W108" s="116">
        <v>150</v>
      </c>
      <c r="X108" s="116">
        <v>180</v>
      </c>
      <c r="Y108" s="116">
        <v>127</v>
      </c>
      <c r="Z108" s="116">
        <v>185</v>
      </c>
      <c r="AB108" s="113" t="str">
        <f>TEXT(Z108,"###,###")</f>
        <v>185</v>
      </c>
      <c r="AD108" s="134">
        <f>Z108/($Z$4)*100</f>
        <v>22.783251231527093</v>
      </c>
      <c r="AF108" s="113"/>
    </row>
    <row r="109" spans="1:32" x14ac:dyDescent="0.25">
      <c r="S109" s="119" t="s">
        <v>21</v>
      </c>
      <c r="T109" s="119"/>
      <c r="U109" s="116"/>
      <c r="V109" s="116">
        <v>71</v>
      </c>
      <c r="W109" s="116">
        <v>93</v>
      </c>
      <c r="X109" s="116">
        <v>137</v>
      </c>
      <c r="Y109" s="116">
        <v>90</v>
      </c>
      <c r="Z109" s="116">
        <v>127</v>
      </c>
      <c r="AB109" s="113" t="str">
        <f>TEXT(Z109,"###,###")</f>
        <v>127</v>
      </c>
      <c r="AD109" s="134">
        <f>Z109/($Z$4)*100</f>
        <v>15.64039408866995</v>
      </c>
      <c r="AF109" s="113"/>
    </row>
    <row r="110" spans="1:32" x14ac:dyDescent="0.25">
      <c r="S110" s="119" t="s">
        <v>22</v>
      </c>
      <c r="T110" s="119"/>
      <c r="U110" s="116"/>
      <c r="V110" s="116">
        <v>115</v>
      </c>
      <c r="W110" s="116">
        <v>124</v>
      </c>
      <c r="X110" s="116">
        <v>159</v>
      </c>
      <c r="Y110" s="116">
        <v>146</v>
      </c>
      <c r="Z110" s="116">
        <v>184</v>
      </c>
      <c r="AB110" s="113" t="str">
        <f>TEXT(Z110,"###,###")</f>
        <v>184</v>
      </c>
      <c r="AD110" s="134">
        <f>Z110/($Z$4)*100</f>
        <v>22.660098522167488</v>
      </c>
      <c r="AF110" s="113"/>
    </row>
    <row r="111" spans="1:32" x14ac:dyDescent="0.25">
      <c r="S111" s="119" t="s">
        <v>23</v>
      </c>
      <c r="T111" s="119"/>
      <c r="U111" s="116"/>
      <c r="V111" s="116">
        <v>131</v>
      </c>
      <c r="W111" s="116">
        <v>144</v>
      </c>
      <c r="X111" s="116">
        <v>160</v>
      </c>
      <c r="Y111" s="116">
        <v>143</v>
      </c>
      <c r="Z111" s="116">
        <v>172</v>
      </c>
      <c r="AB111" s="113" t="str">
        <f>TEXT(Z111,"###,###")</f>
        <v>172</v>
      </c>
      <c r="AD111" s="134">
        <f>Z111/($Z$4)*100</f>
        <v>21.182266009852217</v>
      </c>
      <c r="AF111" s="113"/>
    </row>
    <row r="112" spans="1:32" x14ac:dyDescent="0.25">
      <c r="S112" s="122" t="s">
        <v>54</v>
      </c>
      <c r="T112" s="122"/>
      <c r="U112" s="116"/>
      <c r="V112" s="116">
        <v>493</v>
      </c>
      <c r="W112" s="116">
        <v>585</v>
      </c>
      <c r="X112" s="116">
        <v>796</v>
      </c>
      <c r="Y112" s="116">
        <v>590</v>
      </c>
      <c r="Z112" s="116">
        <v>812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40.96</v>
      </c>
      <c r="W118" s="135">
        <v>42.25</v>
      </c>
      <c r="X118" s="135">
        <v>43.66</v>
      </c>
      <c r="Y118" s="135">
        <v>42.75</v>
      </c>
      <c r="Z118" s="135">
        <v>43.47</v>
      </c>
      <c r="AB118" s="113" t="str">
        <f>TEXT(Z118,"##.0")</f>
        <v>43.5</v>
      </c>
    </row>
    <row r="120" spans="19:32" x14ac:dyDescent="0.25">
      <c r="S120" s="105" t="s">
        <v>102</v>
      </c>
      <c r="T120" s="116"/>
      <c r="U120" s="116"/>
      <c r="V120" s="116">
        <v>255</v>
      </c>
      <c r="W120" s="116">
        <v>270</v>
      </c>
      <c r="X120" s="116">
        <v>340</v>
      </c>
      <c r="Y120" s="116">
        <v>265</v>
      </c>
      <c r="Z120" s="116">
        <v>326</v>
      </c>
      <c r="AB120" s="113" t="str">
        <f>TEXT(Z120,"###,###")</f>
        <v>326</v>
      </c>
    </row>
    <row r="121" spans="19:32" x14ac:dyDescent="0.25">
      <c r="S121" s="105" t="s">
        <v>103</v>
      </c>
      <c r="T121" s="116"/>
      <c r="U121" s="116"/>
      <c r="V121" s="116">
        <v>43</v>
      </c>
      <c r="W121" s="116">
        <v>52</v>
      </c>
      <c r="X121" s="116">
        <v>112</v>
      </c>
      <c r="Y121" s="116">
        <v>71</v>
      </c>
      <c r="Z121" s="116">
        <v>99</v>
      </c>
      <c r="AB121" s="113" t="str">
        <f>TEXT(Z121,"###,###")</f>
        <v>99</v>
      </c>
    </row>
    <row r="122" spans="19:32" x14ac:dyDescent="0.25">
      <c r="S122" s="105" t="s">
        <v>104</v>
      </c>
      <c r="T122" s="116"/>
      <c r="U122" s="116"/>
      <c r="V122" s="116">
        <v>46</v>
      </c>
      <c r="W122" s="116">
        <v>62</v>
      </c>
      <c r="X122" s="116">
        <v>95</v>
      </c>
      <c r="Y122" s="116">
        <v>61</v>
      </c>
      <c r="Z122" s="116">
        <v>102</v>
      </c>
      <c r="AB122" s="113" t="str">
        <f>TEXT(Z122,"###,###")</f>
        <v>102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301</v>
      </c>
      <c r="W124" s="116">
        <v>332</v>
      </c>
      <c r="X124" s="116">
        <v>435</v>
      </c>
      <c r="Y124" s="116">
        <v>326</v>
      </c>
      <c r="Z124" s="116">
        <v>428</v>
      </c>
      <c r="AB124" s="113" t="str">
        <f>TEXT(Z124,"###,###")</f>
        <v>428</v>
      </c>
      <c r="AD124" s="131">
        <f>Z124/$Z$7*100</f>
        <v>80.451127819548873</v>
      </c>
    </row>
    <row r="125" spans="19:32" x14ac:dyDescent="0.25">
      <c r="S125" s="105" t="s">
        <v>106</v>
      </c>
      <c r="T125" s="116"/>
      <c r="U125" s="116"/>
      <c r="V125" s="116">
        <v>89</v>
      </c>
      <c r="W125" s="116">
        <v>114</v>
      </c>
      <c r="X125" s="116">
        <v>207</v>
      </c>
      <c r="Y125" s="116">
        <v>132</v>
      </c>
      <c r="Z125" s="116">
        <v>201</v>
      </c>
      <c r="AB125" s="113" t="str">
        <f>TEXT(Z125,"###,###")</f>
        <v>201</v>
      </c>
      <c r="AD125" s="131">
        <f>Z125/$Z$7*100</f>
        <v>37.781954887218042</v>
      </c>
    </row>
    <row r="127" spans="19:32" x14ac:dyDescent="0.25">
      <c r="S127" s="105" t="s">
        <v>107</v>
      </c>
      <c r="T127" s="116"/>
      <c r="U127" s="116"/>
      <c r="V127" s="116">
        <v>188</v>
      </c>
      <c r="W127" s="116">
        <v>209</v>
      </c>
      <c r="X127" s="116">
        <v>294</v>
      </c>
      <c r="Y127" s="116">
        <v>215</v>
      </c>
      <c r="Z127" s="116">
        <v>298</v>
      </c>
      <c r="AB127" s="113" t="str">
        <f>TEXT(Z127,"###,###")</f>
        <v>298</v>
      </c>
      <c r="AD127" s="131">
        <f>Z127/$Z$7*100</f>
        <v>56.015037593984964</v>
      </c>
    </row>
    <row r="128" spans="19:32" x14ac:dyDescent="0.25">
      <c r="S128" s="105" t="s">
        <v>108</v>
      </c>
      <c r="T128" s="116"/>
      <c r="U128" s="116"/>
      <c r="V128" s="116">
        <v>159</v>
      </c>
      <c r="W128" s="116">
        <v>175</v>
      </c>
      <c r="X128" s="116">
        <v>252</v>
      </c>
      <c r="Y128" s="116">
        <v>175</v>
      </c>
      <c r="Z128" s="116">
        <v>237</v>
      </c>
      <c r="AB128" s="113" t="str">
        <f>TEXT(Z128,"###,###")</f>
        <v>237</v>
      </c>
      <c r="AD128" s="131">
        <f>Z128/$Z$7*100</f>
        <v>44.548872180451127</v>
      </c>
    </row>
    <row r="130" spans="19:20" x14ac:dyDescent="0.25">
      <c r="S130" s="105" t="s">
        <v>283</v>
      </c>
      <c r="T130" s="131">
        <v>61.278195488721806</v>
      </c>
    </row>
    <row r="131" spans="19:20" x14ac:dyDescent="0.25">
      <c r="S131" s="105" t="s">
        <v>284</v>
      </c>
      <c r="T131" s="131">
        <v>18.609022556390979</v>
      </c>
    </row>
    <row r="132" spans="19:20" x14ac:dyDescent="0.25">
      <c r="S132" s="105" t="s">
        <v>285</v>
      </c>
      <c r="T132" s="131">
        <v>19.172932330827066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817471FD-5CD7-4FFE-9790-B0C27569A25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0E62FF02-3621-4767-B5CE-75E127A84F6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312001AB-0955-4F17-AAA2-94986DB3341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F3A59428-2A3D-4F8A-B743-9A2A3158652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CD964E-C58A-4926-BF55-BF8F23915540}">
  <sheetPr codeName="Sheet69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113</v>
      </c>
      <c r="T1" s="103"/>
      <c r="U1" s="103"/>
      <c r="V1" s="103"/>
      <c r="W1" s="103"/>
      <c r="X1" s="103"/>
      <c r="Y1" s="104" t="s">
        <v>210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205</v>
      </c>
      <c r="Z2" s="107" t="s">
        <v>282</v>
      </c>
      <c r="AB2" s="143" t="str">
        <f>$Z$2</f>
        <v>2019-20</v>
      </c>
      <c r="AC2" s="143"/>
      <c r="AD2" s="143"/>
      <c r="AE2" s="143"/>
      <c r="AF2" s="143"/>
    </row>
    <row r="3" spans="1:32" ht="15" customHeight="1" x14ac:dyDescent="0.25">
      <c r="A3" s="64" t="s">
        <v>281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113</v>
      </c>
      <c r="Y3" s="109" t="s">
        <v>210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9.5 Barcoo, Queensland,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189</v>
      </c>
      <c r="W4" s="112">
        <v>226</v>
      </c>
      <c r="X4" s="112">
        <v>302</v>
      </c>
      <c r="Y4" s="112">
        <v>273</v>
      </c>
      <c r="Z4" s="112">
        <v>356</v>
      </c>
      <c r="AB4" s="113" t="str">
        <f>TEXT(Z4,"###,###")</f>
        <v>356</v>
      </c>
      <c r="AD4" s="114">
        <f>Z4/Y4-1</f>
        <v>0.30402930402930406</v>
      </c>
      <c r="AF4" s="114">
        <f>Z4/V4-1</f>
        <v>0.88359788359788349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97</v>
      </c>
      <c r="W5" s="112">
        <v>116</v>
      </c>
      <c r="X5" s="112">
        <v>157</v>
      </c>
      <c r="Y5" s="112">
        <v>133</v>
      </c>
      <c r="Z5" s="112">
        <v>168</v>
      </c>
      <c r="AB5" s="113" t="str">
        <f>TEXT(Z5,"###,###")</f>
        <v>168</v>
      </c>
      <c r="AD5" s="114">
        <f t="shared" ref="AD5:AD9" si="0">Z5/Y5-1</f>
        <v>0.26315789473684204</v>
      </c>
      <c r="AF5" s="114">
        <f t="shared" ref="AF5:AF9" si="1">Z5/V5-1</f>
        <v>0.731958762886598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88</v>
      </c>
      <c r="W6" s="112">
        <v>110</v>
      </c>
      <c r="X6" s="112">
        <v>145</v>
      </c>
      <c r="Y6" s="112">
        <v>141</v>
      </c>
      <c r="Z6" s="112">
        <v>187</v>
      </c>
      <c r="AB6" s="113" t="str">
        <f>TEXT(Z6,"###,###")</f>
        <v>187</v>
      </c>
      <c r="AD6" s="114">
        <f t="shared" si="0"/>
        <v>0.32624113475177308</v>
      </c>
      <c r="AF6" s="114">
        <f t="shared" si="1"/>
        <v>1.125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130</v>
      </c>
      <c r="W7" s="112">
        <v>143</v>
      </c>
      <c r="X7" s="112">
        <v>197</v>
      </c>
      <c r="Y7" s="112">
        <v>168</v>
      </c>
      <c r="Z7" s="112">
        <v>214</v>
      </c>
      <c r="AB7" s="113" t="str">
        <f>TEXT(Z7,"###,###")</f>
        <v>214</v>
      </c>
      <c r="AD7" s="114">
        <f t="shared" si="0"/>
        <v>0.27380952380952372</v>
      </c>
      <c r="AF7" s="114">
        <f t="shared" si="1"/>
        <v>0.64615384615384608</v>
      </c>
    </row>
    <row r="8" spans="1:32" ht="17.25" customHeight="1" x14ac:dyDescent="0.25">
      <c r="A8" s="68" t="s">
        <v>13</v>
      </c>
      <c r="B8" s="69"/>
      <c r="C8" s="31"/>
      <c r="D8" s="70" t="str">
        <f>AB4</f>
        <v>356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214</v>
      </c>
      <c r="P8" s="71"/>
      <c r="S8" s="111" t="s">
        <v>86</v>
      </c>
      <c r="T8" s="112"/>
      <c r="U8" s="112"/>
      <c r="V8" s="112">
        <v>48042.93</v>
      </c>
      <c r="W8" s="112">
        <v>50345.97</v>
      </c>
      <c r="X8" s="112">
        <v>42762.35</v>
      </c>
      <c r="Y8" s="112">
        <v>44365.23</v>
      </c>
      <c r="Z8" s="112">
        <v>47992.51</v>
      </c>
      <c r="AB8" s="113" t="str">
        <f>TEXT(Z8,"$###,###")</f>
        <v>$47,993</v>
      </c>
      <c r="AD8" s="114">
        <f t="shared" si="0"/>
        <v>8.1759522040120158E-2</v>
      </c>
      <c r="AF8" s="114">
        <f t="shared" si="1"/>
        <v>-1.0494780397448666E-3</v>
      </c>
    </row>
    <row r="9" spans="1:32" x14ac:dyDescent="0.25">
      <c r="A9" s="32" t="s">
        <v>15</v>
      </c>
      <c r="B9" s="75"/>
      <c r="C9" s="76"/>
      <c r="D9" s="77">
        <f>AD104</f>
        <v>45.224719101123597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49.065420560747661</v>
      </c>
      <c r="P9" s="78" t="s">
        <v>87</v>
      </c>
      <c r="S9" s="111" t="s">
        <v>7</v>
      </c>
      <c r="T9" s="112"/>
      <c r="U9" s="112"/>
      <c r="V9" s="112">
        <v>6185458</v>
      </c>
      <c r="W9" s="112">
        <v>8334865</v>
      </c>
      <c r="X9" s="112">
        <v>11505297</v>
      </c>
      <c r="Y9" s="112">
        <v>9477598</v>
      </c>
      <c r="Z9" s="112">
        <v>15064484</v>
      </c>
      <c r="AB9" s="113" t="str">
        <f>TEXT(Z9/1000000,"$#,###.0")&amp;" mil"</f>
        <v>$15.1 mil</v>
      </c>
      <c r="AD9" s="114">
        <f t="shared" si="0"/>
        <v>0.5894833268935864</v>
      </c>
      <c r="AF9" s="114">
        <f t="shared" si="1"/>
        <v>1.4354678343948013</v>
      </c>
    </row>
    <row r="10" spans="1:32" x14ac:dyDescent="0.25">
      <c r="A10" s="32" t="s">
        <v>18</v>
      </c>
      <c r="B10" s="75"/>
      <c r="C10" s="76"/>
      <c r="D10" s="77">
        <f>AD105</f>
        <v>37.359550561797754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54.205607476635507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64.018691588785046</v>
      </c>
      <c r="P11" s="78" t="s">
        <v>87</v>
      </c>
      <c r="S11" s="111" t="s">
        <v>30</v>
      </c>
      <c r="T11" s="116"/>
      <c r="U11" s="116"/>
      <c r="V11" s="116">
        <v>148</v>
      </c>
      <c r="W11" s="116">
        <v>181</v>
      </c>
      <c r="X11" s="116">
        <v>235</v>
      </c>
      <c r="Y11" s="116">
        <v>217</v>
      </c>
      <c r="Z11" s="116">
        <v>279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10.2803738317757</v>
      </c>
      <c r="P12" s="78" t="s">
        <v>87</v>
      </c>
      <c r="S12" s="111" t="s">
        <v>31</v>
      </c>
      <c r="T12" s="116"/>
      <c r="U12" s="116"/>
      <c r="V12" s="116">
        <v>41</v>
      </c>
      <c r="W12" s="116">
        <v>45</v>
      </c>
      <c r="X12" s="116">
        <v>66</v>
      </c>
      <c r="Y12" s="116">
        <v>59</v>
      </c>
      <c r="Z12" s="116">
        <v>82</v>
      </c>
    </row>
    <row r="13" spans="1:32" ht="15" customHeight="1" x14ac:dyDescent="0.25">
      <c r="A13" s="32" t="s">
        <v>20</v>
      </c>
      <c r="B13" s="76"/>
      <c r="C13" s="76"/>
      <c r="D13" s="77">
        <f>AD108</f>
        <v>17.134831460674157</v>
      </c>
      <c r="E13" s="78" t="s">
        <v>87</v>
      </c>
      <c r="F13" s="26"/>
      <c r="G13" s="144" t="s">
        <v>286</v>
      </c>
      <c r="H13" s="145"/>
      <c r="I13" s="145"/>
      <c r="J13" s="145"/>
      <c r="K13" s="145"/>
      <c r="L13" s="145"/>
      <c r="M13" s="85"/>
      <c r="N13" s="76"/>
      <c r="O13" s="77">
        <f>T132</f>
        <v>26.168224299065418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10.112359550561797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44.4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35.112359550561798</v>
      </c>
      <c r="E15" s="78" t="s">
        <v>87</v>
      </c>
      <c r="F15" s="26"/>
      <c r="G15" s="35" t="s">
        <v>279</v>
      </c>
      <c r="H15" s="76"/>
      <c r="I15" s="76"/>
      <c r="J15" s="76"/>
      <c r="K15" s="86"/>
      <c r="L15" s="76"/>
      <c r="M15" s="76"/>
      <c r="N15" s="76"/>
      <c r="O15" s="77">
        <f>AB38</f>
        <v>20.37037037037037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62</v>
      </c>
      <c r="Z15" s="116">
        <v>97</v>
      </c>
      <c r="AB15" s="121">
        <f t="shared" ref="AB15:AB34" si="2">IF(Z15="np",0,Z15/$Z$34)</f>
        <v>0.27323943661971833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21.067415730337078</v>
      </c>
      <c r="E16" s="89" t="s">
        <v>87</v>
      </c>
      <c r="F16" s="26"/>
      <c r="G16" s="90" t="s">
        <v>280</v>
      </c>
      <c r="H16" s="37"/>
      <c r="I16" s="37"/>
      <c r="J16" s="37"/>
      <c r="K16" s="38"/>
      <c r="L16" s="37"/>
      <c r="M16" s="37"/>
      <c r="N16" s="37"/>
      <c r="O16" s="88">
        <f>AB37</f>
        <v>79.629629629629633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5</v>
      </c>
      <c r="Z16" s="116">
        <v>8</v>
      </c>
      <c r="AB16" s="121">
        <f t="shared" si="2"/>
        <v>2.2535211267605635E-2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3</v>
      </c>
      <c r="Z17" s="116">
        <v>0</v>
      </c>
      <c r="AB17" s="121">
        <f t="shared" si="2"/>
        <v>0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3</v>
      </c>
      <c r="Z18" s="116">
        <v>6</v>
      </c>
      <c r="AB18" s="121">
        <f t="shared" si="2"/>
        <v>1.6901408450704224E-2</v>
      </c>
    </row>
    <row r="19" spans="1:28" x14ac:dyDescent="0.25">
      <c r="A19" s="67" t="str">
        <f>$S$1&amp;" ("&amp;$V$2&amp;" to "&amp;$Z$2&amp;")"</f>
        <v>Barcoo (2015-16 to 2019-20)</v>
      </c>
      <c r="B19" s="67"/>
      <c r="C19" s="67"/>
      <c r="D19" s="67"/>
      <c r="E19" s="67"/>
      <c r="F19" s="67"/>
      <c r="G19" s="67" t="str">
        <f>$S$1&amp;" ("&amp;$V$2&amp;" to "&amp;$Z$2&amp;")"</f>
        <v>Barcoo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10</v>
      </c>
      <c r="Z19" s="116">
        <v>10</v>
      </c>
      <c r="AB19" s="121">
        <f t="shared" si="2"/>
        <v>2.8169014084507043E-2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0</v>
      </c>
      <c r="Z20" s="116">
        <v>5</v>
      </c>
      <c r="AB20" s="121">
        <f t="shared" si="2"/>
        <v>1.4084507042253521E-2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10</v>
      </c>
      <c r="Z21" s="116">
        <v>11</v>
      </c>
      <c r="AB21" s="121">
        <f t="shared" si="2"/>
        <v>3.0985915492957747E-2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19</v>
      </c>
      <c r="Z22" s="116">
        <v>13</v>
      </c>
      <c r="AB22" s="121">
        <f t="shared" si="2"/>
        <v>3.6619718309859155E-2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3</v>
      </c>
      <c r="Z23" s="116">
        <v>7</v>
      </c>
      <c r="AB23" s="121">
        <f t="shared" si="2"/>
        <v>1.9718309859154931E-2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0</v>
      </c>
      <c r="Z24" s="116">
        <v>0</v>
      </c>
      <c r="AB24" s="121">
        <f t="shared" si="2"/>
        <v>0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0</v>
      </c>
      <c r="Z25" s="116">
        <v>8</v>
      </c>
      <c r="AB25" s="121">
        <f t="shared" si="2"/>
        <v>2.2535211267605635E-2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0</v>
      </c>
      <c r="Z26" s="116">
        <v>3</v>
      </c>
      <c r="AB26" s="121">
        <f t="shared" si="2"/>
        <v>8.4507042253521118E-3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6</v>
      </c>
      <c r="Z27" s="116">
        <v>10</v>
      </c>
      <c r="AB27" s="121">
        <f t="shared" si="2"/>
        <v>2.8169014084507043E-2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10</v>
      </c>
      <c r="Z28" s="116">
        <v>9</v>
      </c>
      <c r="AB28" s="121">
        <f t="shared" si="2"/>
        <v>2.5352112676056339E-2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72</v>
      </c>
      <c r="Z29" s="116">
        <v>76</v>
      </c>
      <c r="AB29" s="121">
        <f t="shared" si="2"/>
        <v>0.21408450704225351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23</v>
      </c>
      <c r="Z30" s="116">
        <v>31</v>
      </c>
      <c r="AB30" s="121">
        <f t="shared" si="2"/>
        <v>8.7323943661971826E-2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7</v>
      </c>
      <c r="Z31" s="116">
        <v>14</v>
      </c>
      <c r="AB31" s="121">
        <f t="shared" si="2"/>
        <v>3.9436619718309862E-2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0</v>
      </c>
      <c r="Z32" s="116">
        <v>0</v>
      </c>
      <c r="AB32" s="121">
        <f t="shared" si="2"/>
        <v>0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0</v>
      </c>
      <c r="Z33" s="116">
        <v>3</v>
      </c>
      <c r="AB33" s="121">
        <f t="shared" si="2"/>
        <v>8.4507042253521118E-3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270</v>
      </c>
      <c r="Z34" s="124">
        <v>355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172</v>
      </c>
      <c r="AB37" s="136">
        <f>Z37/Z40*100</f>
        <v>79.629629629629633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44</v>
      </c>
      <c r="AB38" s="136">
        <f>Z38/Z40*100</f>
        <v>20.37037037037037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216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0</v>
      </c>
      <c r="Y44" s="116">
        <v>0</v>
      </c>
      <c r="Z44" s="116">
        <v>0</v>
      </c>
    </row>
    <row r="45" spans="19:32" x14ac:dyDescent="0.25">
      <c r="S45" s="119" t="s">
        <v>38</v>
      </c>
      <c r="T45" s="119"/>
      <c r="U45" s="116"/>
      <c r="V45" s="116">
        <v>0</v>
      </c>
      <c r="W45" s="116">
        <v>8</v>
      </c>
      <c r="X45" s="116">
        <v>0</v>
      </c>
      <c r="Y45" s="116">
        <v>0</v>
      </c>
      <c r="Z45" s="116">
        <v>0</v>
      </c>
    </row>
    <row r="46" spans="19:32" x14ac:dyDescent="0.25">
      <c r="S46" s="119" t="s">
        <v>39</v>
      </c>
      <c r="T46" s="119"/>
      <c r="U46" s="116"/>
      <c r="V46" s="116">
        <v>8</v>
      </c>
      <c r="W46" s="116">
        <v>14</v>
      </c>
      <c r="X46" s="116">
        <v>12</v>
      </c>
      <c r="Y46" s="116">
        <v>12</v>
      </c>
      <c r="Z46" s="116">
        <v>13</v>
      </c>
    </row>
    <row r="47" spans="19:32" x14ac:dyDescent="0.25">
      <c r="S47" s="119" t="s">
        <v>40</v>
      </c>
      <c r="T47" s="119"/>
      <c r="U47" s="116"/>
      <c r="V47" s="116">
        <v>15</v>
      </c>
      <c r="W47" s="116">
        <v>4</v>
      </c>
      <c r="X47" s="116">
        <v>24</v>
      </c>
      <c r="Y47" s="116">
        <v>9</v>
      </c>
      <c r="Z47" s="116">
        <v>21</v>
      </c>
    </row>
    <row r="48" spans="19:32" x14ac:dyDescent="0.25">
      <c r="S48" s="119" t="s">
        <v>41</v>
      </c>
      <c r="T48" s="119"/>
      <c r="U48" s="116"/>
      <c r="V48" s="116">
        <v>9</v>
      </c>
      <c r="W48" s="116">
        <v>7</v>
      </c>
      <c r="X48" s="116">
        <v>12</v>
      </c>
      <c r="Y48" s="116">
        <v>20</v>
      </c>
      <c r="Z48" s="116">
        <v>9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10</v>
      </c>
      <c r="W49" s="116">
        <v>5</v>
      </c>
      <c r="X49" s="116">
        <v>12</v>
      </c>
      <c r="Y49" s="116">
        <v>7</v>
      </c>
      <c r="Z49" s="116">
        <v>8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Barcoo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3</v>
      </c>
      <c r="W50" s="116">
        <v>10</v>
      </c>
      <c r="X50" s="116">
        <v>12</v>
      </c>
      <c r="Y50" s="116">
        <v>17</v>
      </c>
      <c r="Z50" s="116">
        <v>19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9</v>
      </c>
      <c r="W51" s="116">
        <v>15</v>
      </c>
      <c r="X51" s="116">
        <v>13</v>
      </c>
      <c r="Y51" s="116">
        <v>9</v>
      </c>
      <c r="Z51" s="116">
        <v>15</v>
      </c>
    </row>
    <row r="52" spans="1:26" ht="15" customHeight="1" x14ac:dyDescent="0.25">
      <c r="S52" s="119" t="s">
        <v>45</v>
      </c>
      <c r="T52" s="119"/>
      <c r="U52" s="116"/>
      <c r="V52" s="116">
        <v>8</v>
      </c>
      <c r="W52" s="116">
        <v>10</v>
      </c>
      <c r="X52" s="116">
        <v>13</v>
      </c>
      <c r="Y52" s="116">
        <v>13</v>
      </c>
      <c r="Z52" s="116">
        <v>15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13</v>
      </c>
      <c r="W53" s="116">
        <v>16</v>
      </c>
      <c r="X53" s="116">
        <v>13</v>
      </c>
      <c r="Y53" s="116">
        <v>9</v>
      </c>
      <c r="Z53" s="116">
        <v>11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4</v>
      </c>
      <c r="W54" s="116">
        <v>6</v>
      </c>
      <c r="X54" s="116">
        <v>22</v>
      </c>
      <c r="Y54" s="116">
        <v>13</v>
      </c>
      <c r="Z54" s="116">
        <v>26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5</v>
      </c>
      <c r="W55" s="116">
        <v>12</v>
      </c>
      <c r="X55" s="116">
        <v>8</v>
      </c>
      <c r="Y55" s="116">
        <v>9</v>
      </c>
      <c r="Z55" s="116">
        <v>18</v>
      </c>
    </row>
    <row r="56" spans="1:26" ht="15" customHeight="1" x14ac:dyDescent="0.25">
      <c r="S56" s="119" t="s">
        <v>49</v>
      </c>
      <c r="T56" s="119"/>
      <c r="U56" s="116"/>
      <c r="V56" s="116">
        <v>6</v>
      </c>
      <c r="W56" s="116">
        <v>7</v>
      </c>
      <c r="X56" s="116">
        <v>6</v>
      </c>
      <c r="Y56" s="116">
        <v>10</v>
      </c>
      <c r="Z56" s="116">
        <v>7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0</v>
      </c>
      <c r="X57" s="116">
        <v>6</v>
      </c>
      <c r="Y57" s="116">
        <v>8</v>
      </c>
      <c r="Z57" s="116">
        <v>8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0</v>
      </c>
      <c r="W58" s="116">
        <v>0</v>
      </c>
      <c r="X58" s="116">
        <v>0</v>
      </c>
      <c r="Y58" s="116">
        <v>0</v>
      </c>
      <c r="Z58" s="116">
        <v>0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0</v>
      </c>
      <c r="X59" s="116">
        <v>0</v>
      </c>
      <c r="Y59" s="116">
        <v>0</v>
      </c>
      <c r="Z59" s="116">
        <v>0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0</v>
      </c>
      <c r="X60" s="116">
        <v>0</v>
      </c>
      <c r="Y60" s="116">
        <v>0</v>
      </c>
      <c r="Z60" s="116">
        <v>0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102</v>
      </c>
      <c r="W61" s="116">
        <v>116</v>
      </c>
      <c r="X61" s="116">
        <v>158</v>
      </c>
      <c r="Y61" s="116">
        <v>131</v>
      </c>
      <c r="Z61" s="116">
        <v>170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0</v>
      </c>
      <c r="W63" s="116">
        <v>0</v>
      </c>
      <c r="X63" s="116">
        <v>0</v>
      </c>
      <c r="Y63" s="116">
        <v>0</v>
      </c>
      <c r="Z63" s="116">
        <v>0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3</v>
      </c>
      <c r="X64" s="116">
        <v>6</v>
      </c>
      <c r="Y64" s="116">
        <v>6</v>
      </c>
      <c r="Z64" s="116">
        <v>4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Barcoo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3</v>
      </c>
      <c r="W65" s="116">
        <v>9</v>
      </c>
      <c r="X65" s="116">
        <v>6</v>
      </c>
      <c r="Y65" s="116">
        <v>12</v>
      </c>
      <c r="Z65" s="116">
        <v>8</v>
      </c>
    </row>
    <row r="66" spans="1:26" x14ac:dyDescent="0.25">
      <c r="S66" s="119" t="s">
        <v>40</v>
      </c>
      <c r="T66" s="119"/>
      <c r="U66" s="116"/>
      <c r="V66" s="116">
        <v>15</v>
      </c>
      <c r="W66" s="116">
        <v>5</v>
      </c>
      <c r="X66" s="116">
        <v>12</v>
      </c>
      <c r="Y66" s="116">
        <v>11</v>
      </c>
      <c r="Z66" s="116">
        <v>20</v>
      </c>
    </row>
    <row r="67" spans="1:26" x14ac:dyDescent="0.25">
      <c r="S67" s="119" t="s">
        <v>41</v>
      </c>
      <c r="T67" s="119"/>
      <c r="U67" s="116"/>
      <c r="V67" s="116">
        <v>13</v>
      </c>
      <c r="W67" s="116">
        <v>10</v>
      </c>
      <c r="X67" s="116">
        <v>11</v>
      </c>
      <c r="Y67" s="116">
        <v>13</v>
      </c>
      <c r="Z67" s="116">
        <v>20</v>
      </c>
    </row>
    <row r="68" spans="1:26" x14ac:dyDescent="0.25">
      <c r="S68" s="119" t="s">
        <v>42</v>
      </c>
      <c r="T68" s="119"/>
      <c r="U68" s="116"/>
      <c r="V68" s="116">
        <v>3</v>
      </c>
      <c r="W68" s="116">
        <v>0</v>
      </c>
      <c r="X68" s="116">
        <v>8</v>
      </c>
      <c r="Y68" s="116">
        <v>5</v>
      </c>
      <c r="Z68" s="116">
        <v>12</v>
      </c>
    </row>
    <row r="69" spans="1:26" x14ac:dyDescent="0.25">
      <c r="S69" s="119" t="s">
        <v>43</v>
      </c>
      <c r="T69" s="119"/>
      <c r="U69" s="116"/>
      <c r="V69" s="116">
        <v>8</v>
      </c>
      <c r="W69" s="116">
        <v>15</v>
      </c>
      <c r="X69" s="116">
        <v>17</v>
      </c>
      <c r="Y69" s="116">
        <v>13</v>
      </c>
      <c r="Z69" s="116">
        <v>15</v>
      </c>
    </row>
    <row r="70" spans="1:26" x14ac:dyDescent="0.25">
      <c r="S70" s="119" t="s">
        <v>44</v>
      </c>
      <c r="T70" s="119"/>
      <c r="U70" s="116"/>
      <c r="V70" s="116">
        <v>0</v>
      </c>
      <c r="W70" s="116">
        <v>13</v>
      </c>
      <c r="X70" s="116">
        <v>14</v>
      </c>
      <c r="Y70" s="116">
        <v>10</v>
      </c>
      <c r="Z70" s="116">
        <v>16</v>
      </c>
    </row>
    <row r="71" spans="1:26" x14ac:dyDescent="0.25">
      <c r="S71" s="119" t="s">
        <v>45</v>
      </c>
      <c r="T71" s="119"/>
      <c r="U71" s="116"/>
      <c r="V71" s="116">
        <v>12</v>
      </c>
      <c r="W71" s="116">
        <v>12</v>
      </c>
      <c r="X71" s="116">
        <v>20</v>
      </c>
      <c r="Y71" s="116">
        <v>16</v>
      </c>
      <c r="Z71" s="116">
        <v>18</v>
      </c>
    </row>
    <row r="72" spans="1:26" x14ac:dyDescent="0.25">
      <c r="S72" s="119" t="s">
        <v>46</v>
      </c>
      <c r="T72" s="119"/>
      <c r="U72" s="116"/>
      <c r="V72" s="116">
        <v>18</v>
      </c>
      <c r="W72" s="116">
        <v>20</v>
      </c>
      <c r="X72" s="116">
        <v>21</v>
      </c>
      <c r="Y72" s="116">
        <v>22</v>
      </c>
      <c r="Z72" s="116">
        <v>28</v>
      </c>
    </row>
    <row r="73" spans="1:26" x14ac:dyDescent="0.25">
      <c r="S73" s="119" t="s">
        <v>47</v>
      </c>
      <c r="T73" s="119"/>
      <c r="U73" s="116"/>
      <c r="V73" s="116">
        <v>6</v>
      </c>
      <c r="W73" s="116">
        <v>7</v>
      </c>
      <c r="X73" s="116">
        <v>20</v>
      </c>
      <c r="Y73" s="116">
        <v>10</v>
      </c>
      <c r="Z73" s="116">
        <v>26</v>
      </c>
    </row>
    <row r="74" spans="1:26" x14ac:dyDescent="0.25">
      <c r="S74" s="119" t="s">
        <v>48</v>
      </c>
      <c r="T74" s="119"/>
      <c r="U74" s="116"/>
      <c r="V74" s="116">
        <v>3</v>
      </c>
      <c r="W74" s="116">
        <v>10</v>
      </c>
      <c r="X74" s="116">
        <v>5</v>
      </c>
      <c r="Y74" s="116">
        <v>6</v>
      </c>
      <c r="Z74" s="116">
        <v>5</v>
      </c>
    </row>
    <row r="75" spans="1:26" x14ac:dyDescent="0.25">
      <c r="S75" s="119" t="s">
        <v>49</v>
      </c>
      <c r="T75" s="119"/>
      <c r="U75" s="116"/>
      <c r="V75" s="116">
        <v>7</v>
      </c>
      <c r="W75" s="116">
        <v>8</v>
      </c>
      <c r="X75" s="116">
        <v>8</v>
      </c>
      <c r="Y75" s="116">
        <v>10</v>
      </c>
      <c r="Z75" s="116">
        <v>4</v>
      </c>
    </row>
    <row r="76" spans="1:26" x14ac:dyDescent="0.25">
      <c r="S76" s="119" t="s">
        <v>50</v>
      </c>
      <c r="T76" s="119"/>
      <c r="U76" s="116"/>
      <c r="V76" s="116">
        <v>0</v>
      </c>
      <c r="W76" s="116">
        <v>6</v>
      </c>
      <c r="X76" s="116">
        <v>0</v>
      </c>
      <c r="Y76" s="116">
        <v>4</v>
      </c>
      <c r="Z76" s="116">
        <v>4</v>
      </c>
    </row>
    <row r="77" spans="1:26" x14ac:dyDescent="0.25">
      <c r="S77" s="119" t="s">
        <v>51</v>
      </c>
      <c r="T77" s="119"/>
      <c r="U77" s="116"/>
      <c r="V77" s="116">
        <v>0</v>
      </c>
      <c r="W77" s="116">
        <v>0</v>
      </c>
      <c r="X77" s="116">
        <v>0</v>
      </c>
      <c r="Y77" s="116">
        <v>0</v>
      </c>
      <c r="Z77" s="116">
        <v>0</v>
      </c>
    </row>
    <row r="78" spans="1:26" x14ac:dyDescent="0.25">
      <c r="S78" s="119" t="s">
        <v>52</v>
      </c>
      <c r="T78" s="119"/>
      <c r="U78" s="116"/>
      <c r="V78" s="116">
        <v>0</v>
      </c>
      <c r="W78" s="116">
        <v>0</v>
      </c>
      <c r="X78" s="116">
        <v>0</v>
      </c>
      <c r="Y78" s="116">
        <v>0</v>
      </c>
      <c r="Z78" s="116">
        <v>0</v>
      </c>
    </row>
    <row r="79" spans="1:26" x14ac:dyDescent="0.25">
      <c r="S79" s="119" t="s">
        <v>53</v>
      </c>
      <c r="T79" s="119"/>
      <c r="U79" s="116"/>
      <c r="V79" s="116">
        <v>0</v>
      </c>
      <c r="W79" s="116">
        <v>0</v>
      </c>
      <c r="X79" s="116">
        <v>0</v>
      </c>
      <c r="Y79" s="116">
        <v>0</v>
      </c>
      <c r="Z79" s="116">
        <v>0</v>
      </c>
    </row>
    <row r="80" spans="1:26" x14ac:dyDescent="0.25">
      <c r="S80" s="122" t="s">
        <v>54</v>
      </c>
      <c r="T80" s="122"/>
      <c r="U80" s="116"/>
      <c r="V80" s="116">
        <v>92</v>
      </c>
      <c r="W80" s="116">
        <v>110</v>
      </c>
      <c r="X80" s="116">
        <v>149</v>
      </c>
      <c r="Y80" s="116">
        <v>137</v>
      </c>
      <c r="Z80" s="116">
        <v>189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6" t="str">
        <f>S1</f>
        <v>Barcoo</v>
      </c>
      <c r="D83" s="146"/>
      <c r="E83" s="146"/>
      <c r="F83" s="146"/>
      <c r="G83" s="146"/>
      <c r="H83" s="49"/>
      <c r="I83" s="49"/>
      <c r="J83" s="147" t="str">
        <f>'State data for spotlight'!A1</f>
        <v>Queensland</v>
      </c>
      <c r="K83" s="147"/>
      <c r="L83" s="147"/>
      <c r="M83" s="147"/>
      <c r="N83" s="147"/>
      <c r="O83" s="147"/>
      <c r="S83" s="119" t="s">
        <v>57</v>
      </c>
      <c r="T83" s="119"/>
      <c r="U83" s="116"/>
      <c r="V83" s="116">
        <v>7</v>
      </c>
      <c r="W83" s="116">
        <v>6</v>
      </c>
      <c r="X83" s="116">
        <v>8</v>
      </c>
      <c r="Y83" s="116">
        <v>9</v>
      </c>
      <c r="Z83" s="116">
        <v>17</v>
      </c>
      <c r="AD83" s="121"/>
    </row>
    <row r="84" spans="1:30" ht="15" customHeight="1" x14ac:dyDescent="0.25">
      <c r="A84" s="48"/>
      <c r="B84" s="48"/>
      <c r="C84" s="50"/>
      <c r="D84" s="141" t="s">
        <v>0</v>
      </c>
      <c r="E84" s="141"/>
      <c r="F84" s="141" t="s">
        <v>202</v>
      </c>
      <c r="G84" s="141"/>
      <c r="H84" s="50"/>
      <c r="I84" s="50"/>
      <c r="J84" s="50"/>
      <c r="K84" s="50"/>
      <c r="L84" s="141" t="s">
        <v>0</v>
      </c>
      <c r="M84" s="141"/>
      <c r="N84" s="141" t="s">
        <v>202</v>
      </c>
      <c r="O84" s="141"/>
      <c r="S84" s="119" t="s">
        <v>58</v>
      </c>
      <c r="T84" s="119"/>
      <c r="U84" s="116"/>
      <c r="V84" s="116">
        <v>0</v>
      </c>
      <c r="W84" s="116">
        <v>3</v>
      </c>
      <c r="X84" s="116">
        <v>1</v>
      </c>
      <c r="Y84" s="116">
        <v>4</v>
      </c>
      <c r="Z84" s="116">
        <v>3</v>
      </c>
    </row>
    <row r="85" spans="1:30" ht="15" customHeight="1" x14ac:dyDescent="0.25">
      <c r="A85" s="48"/>
      <c r="B85" s="48"/>
      <c r="C85" s="62" t="s">
        <v>1</v>
      </c>
      <c r="D85" s="141" t="s">
        <v>2</v>
      </c>
      <c r="E85" s="141"/>
      <c r="F85" s="141" t="str">
        <f>"since "&amp;$V$2</f>
        <v>since 2015-16</v>
      </c>
      <c r="G85" s="141"/>
      <c r="H85" s="50"/>
      <c r="I85" s="50"/>
      <c r="J85" s="50"/>
      <c r="K85" s="62" t="s">
        <v>1</v>
      </c>
      <c r="L85" s="141" t="s">
        <v>2</v>
      </c>
      <c r="M85" s="141"/>
      <c r="N85" s="141" t="str">
        <f>"since "&amp;$V$2</f>
        <v>since 2015-16</v>
      </c>
      <c r="O85" s="141"/>
      <c r="S85" s="119" t="s">
        <v>197</v>
      </c>
      <c r="T85" s="119"/>
      <c r="U85" s="116"/>
      <c r="V85" s="116">
        <v>9</v>
      </c>
      <c r="W85" s="116">
        <v>13</v>
      </c>
      <c r="X85" s="116">
        <v>8</v>
      </c>
      <c r="Y85" s="116">
        <v>9</v>
      </c>
      <c r="Z85" s="116">
        <v>5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356</v>
      </c>
      <c r="D86" s="100">
        <f t="shared" ref="D86:D91" si="4">AD4</f>
        <v>0.30402930402930406</v>
      </c>
      <c r="E86" s="101">
        <f t="shared" ref="E86:E91" si="5">AD4</f>
        <v>0.30402930402930406</v>
      </c>
      <c r="F86" s="100">
        <f t="shared" ref="F86:F91" si="6">AF4</f>
        <v>0.88359788359788349</v>
      </c>
      <c r="G86" s="101">
        <f t="shared" ref="G86:G91" si="7">AF4</f>
        <v>0.88359788359788349</v>
      </c>
      <c r="H86" s="61"/>
      <c r="I86" s="61"/>
      <c r="J86" s="142" t="str">
        <f>'State data for spotlight'!J4</f>
        <v>4,043,913</v>
      </c>
      <c r="K86" s="142"/>
      <c r="L86" s="100">
        <f>'State data for spotlight'!L4</f>
        <v>-5.435055282670076E-3</v>
      </c>
      <c r="M86" s="101">
        <f>'State data for spotlight'!L4</f>
        <v>-5.435055282670076E-3</v>
      </c>
      <c r="N86" s="100">
        <f>'State data for spotlight'!N4</f>
        <v>7.968076645100175E-2</v>
      </c>
      <c r="O86" s="101">
        <f>'State data for spotlight'!N4</f>
        <v>7.968076645100175E-2</v>
      </c>
      <c r="S86" s="119" t="s">
        <v>198</v>
      </c>
      <c r="T86" s="119"/>
      <c r="U86" s="116"/>
      <c r="V86" s="116">
        <v>1</v>
      </c>
      <c r="W86" s="116">
        <v>0</v>
      </c>
      <c r="X86" s="116">
        <v>0</v>
      </c>
      <c r="Y86" s="116">
        <v>0</v>
      </c>
      <c r="Z86" s="116">
        <v>5</v>
      </c>
    </row>
    <row r="87" spans="1:30" ht="15" customHeight="1" x14ac:dyDescent="0.25">
      <c r="A87" s="102" t="s">
        <v>4</v>
      </c>
      <c r="B87" s="51"/>
      <c r="C87" s="61" t="str">
        <f t="shared" si="3"/>
        <v>168</v>
      </c>
      <c r="D87" s="100">
        <f t="shared" si="4"/>
        <v>0.26315789473684204</v>
      </c>
      <c r="E87" s="101">
        <f t="shared" si="5"/>
        <v>0.26315789473684204</v>
      </c>
      <c r="F87" s="100">
        <f t="shared" si="6"/>
        <v>0.731958762886598</v>
      </c>
      <c r="G87" s="101">
        <f t="shared" si="7"/>
        <v>0.731958762886598</v>
      </c>
      <c r="H87" s="61"/>
      <c r="I87" s="61"/>
      <c r="J87" s="142" t="str">
        <f>'State data for spotlight'!J5</f>
        <v>2,078,086</v>
      </c>
      <c r="K87" s="142"/>
      <c r="L87" s="100">
        <f>'State data for spotlight'!L5</f>
        <v>-9.7722570444783718E-3</v>
      </c>
      <c r="M87" s="101">
        <f>'State data for spotlight'!L5</f>
        <v>-9.7722570444783718E-3</v>
      </c>
      <c r="N87" s="100">
        <f>'State data for spotlight'!N5</f>
        <v>6.0267974446456485E-2</v>
      </c>
      <c r="O87" s="101">
        <f>'State data for spotlight'!N5</f>
        <v>6.0267974446456485E-2</v>
      </c>
      <c r="S87" s="119" t="s">
        <v>199</v>
      </c>
      <c r="T87" s="119"/>
      <c r="U87" s="116"/>
      <c r="V87" s="116">
        <v>0</v>
      </c>
      <c r="W87" s="116">
        <v>4</v>
      </c>
      <c r="X87" s="116">
        <v>0</v>
      </c>
      <c r="Y87" s="116">
        <v>0</v>
      </c>
      <c r="Z87" s="116">
        <v>0</v>
      </c>
    </row>
    <row r="88" spans="1:30" ht="15" customHeight="1" x14ac:dyDescent="0.25">
      <c r="A88" s="102" t="s">
        <v>5</v>
      </c>
      <c r="B88" s="51"/>
      <c r="C88" s="61" t="str">
        <f t="shared" si="3"/>
        <v>187</v>
      </c>
      <c r="D88" s="100">
        <f t="shared" si="4"/>
        <v>0.32624113475177308</v>
      </c>
      <c r="E88" s="101">
        <f t="shared" si="5"/>
        <v>0.32624113475177308</v>
      </c>
      <c r="F88" s="100">
        <f t="shared" si="6"/>
        <v>1.125</v>
      </c>
      <c r="G88" s="101">
        <f t="shared" si="7"/>
        <v>1.125</v>
      </c>
      <c r="H88" s="61"/>
      <c r="I88" s="61"/>
      <c r="J88" s="142" t="str">
        <f>'State data for spotlight'!J6</f>
        <v>1,965,825</v>
      </c>
      <c r="K88" s="142"/>
      <c r="L88" s="100">
        <f>'State data for spotlight'!L6</f>
        <v>-8.0765919120229235E-4</v>
      </c>
      <c r="M88" s="101">
        <f>'State data for spotlight'!L6</f>
        <v>-8.0765919120229235E-4</v>
      </c>
      <c r="N88" s="100">
        <f>'State data for spotlight'!N6</f>
        <v>0.10099473592536312</v>
      </c>
      <c r="O88" s="101">
        <f>'State data for spotlight'!N6</f>
        <v>0.10099473592536312</v>
      </c>
      <c r="S88" s="119" t="s">
        <v>200</v>
      </c>
      <c r="T88" s="119"/>
      <c r="U88" s="116"/>
      <c r="V88" s="116">
        <v>0</v>
      </c>
      <c r="W88" s="116">
        <v>0</v>
      </c>
      <c r="X88" s="116">
        <v>0</v>
      </c>
      <c r="Y88" s="116">
        <v>0</v>
      </c>
      <c r="Z88" s="116">
        <v>0</v>
      </c>
    </row>
    <row r="89" spans="1:30" ht="15" customHeight="1" x14ac:dyDescent="0.25">
      <c r="A89" s="51" t="s">
        <v>6</v>
      </c>
      <c r="B89" s="51"/>
      <c r="C89" s="61" t="str">
        <f t="shared" si="3"/>
        <v>214</v>
      </c>
      <c r="D89" s="100">
        <f t="shared" si="4"/>
        <v>0.27380952380952372</v>
      </c>
      <c r="E89" s="101">
        <f t="shared" si="5"/>
        <v>0.27380952380952372</v>
      </c>
      <c r="F89" s="100">
        <f t="shared" si="6"/>
        <v>0.64615384615384608</v>
      </c>
      <c r="G89" s="101">
        <f t="shared" si="7"/>
        <v>0.64615384615384608</v>
      </c>
      <c r="H89" s="61"/>
      <c r="I89" s="61"/>
      <c r="J89" s="142" t="str">
        <f>'State data for spotlight'!J7</f>
        <v>2,876,116</v>
      </c>
      <c r="K89" s="142"/>
      <c r="L89" s="100">
        <f>'State data for spotlight'!L7</f>
        <v>1.3469152455414024E-2</v>
      </c>
      <c r="M89" s="101">
        <f>'State data for spotlight'!L7</f>
        <v>1.3469152455414024E-2</v>
      </c>
      <c r="N89" s="100">
        <f>'State data for spotlight'!N7</f>
        <v>8.3508134271230716E-2</v>
      </c>
      <c r="O89" s="101">
        <f>'State data for spotlight'!N7</f>
        <v>8.3508134271230716E-2</v>
      </c>
      <c r="S89" s="119" t="s">
        <v>201</v>
      </c>
      <c r="T89" s="119"/>
      <c r="U89" s="116"/>
      <c r="V89" s="116">
        <v>13</v>
      </c>
      <c r="W89" s="116">
        <v>13</v>
      </c>
      <c r="X89" s="116">
        <v>18</v>
      </c>
      <c r="Y89" s="116">
        <v>18</v>
      </c>
      <c r="Z89" s="116">
        <v>20</v>
      </c>
    </row>
    <row r="90" spans="1:30" ht="15" customHeight="1" x14ac:dyDescent="0.25">
      <c r="A90" s="51" t="s">
        <v>100</v>
      </c>
      <c r="B90" s="51"/>
      <c r="C90" s="61" t="str">
        <f t="shared" si="3"/>
        <v>$47,993</v>
      </c>
      <c r="D90" s="100">
        <f t="shared" si="4"/>
        <v>8.1759522040120158E-2</v>
      </c>
      <c r="E90" s="101">
        <f t="shared" si="5"/>
        <v>8.1759522040120158E-2</v>
      </c>
      <c r="F90" s="100">
        <f t="shared" si="6"/>
        <v>-1.0494780397448666E-3</v>
      </c>
      <c r="G90" s="101">
        <f t="shared" si="7"/>
        <v>-1.0494780397448666E-3</v>
      </c>
      <c r="H90" s="61"/>
      <c r="I90" s="61"/>
      <c r="J90" s="61"/>
      <c r="K90" s="61" t="str">
        <f>'State data for spotlight'!J8</f>
        <v>$45,226</v>
      </c>
      <c r="L90" s="100">
        <f>'State data for spotlight'!L8</f>
        <v>1.6409018426646327E-3</v>
      </c>
      <c r="M90" s="101">
        <f>'State data for spotlight'!L8</f>
        <v>1.6409018426646327E-3</v>
      </c>
      <c r="N90" s="100">
        <f>'State data for spotlight'!N8</f>
        <v>6.7653739613496189E-2</v>
      </c>
      <c r="O90" s="101">
        <f>'State data for spotlight'!N8</f>
        <v>6.7653739613496189E-2</v>
      </c>
      <c r="S90" s="119" t="s">
        <v>59</v>
      </c>
      <c r="T90" s="119"/>
      <c r="U90" s="116"/>
      <c r="V90" s="116">
        <v>18</v>
      </c>
      <c r="W90" s="116">
        <v>16</v>
      </c>
      <c r="X90" s="116">
        <v>25</v>
      </c>
      <c r="Y90" s="116">
        <v>15</v>
      </c>
      <c r="Z90" s="116">
        <v>21</v>
      </c>
    </row>
    <row r="91" spans="1:30" ht="15" customHeight="1" x14ac:dyDescent="0.25">
      <c r="A91" s="51" t="s">
        <v>7</v>
      </c>
      <c r="B91" s="51"/>
      <c r="C91" s="61" t="str">
        <f t="shared" si="3"/>
        <v>$15.1 mil</v>
      </c>
      <c r="D91" s="100">
        <f t="shared" si="4"/>
        <v>0.5894833268935864</v>
      </c>
      <c r="E91" s="101">
        <f t="shared" si="5"/>
        <v>0.5894833268935864</v>
      </c>
      <c r="F91" s="100">
        <f t="shared" si="6"/>
        <v>1.4354678343948013</v>
      </c>
      <c r="G91" s="101">
        <f t="shared" si="7"/>
        <v>1.4354678343948013</v>
      </c>
      <c r="H91" s="61"/>
      <c r="I91" s="61"/>
      <c r="J91" s="61"/>
      <c r="K91" s="61" t="str">
        <f>'State data for spotlight'!J9</f>
        <v>$174.8 bil</v>
      </c>
      <c r="L91" s="100">
        <f>'State data for spotlight'!L9</f>
        <v>4.1540468779463158E-2</v>
      </c>
      <c r="M91" s="101">
        <f>'State data for spotlight'!L9</f>
        <v>4.1540468779463158E-2</v>
      </c>
      <c r="N91" s="100">
        <f>'State data for spotlight'!N9</f>
        <v>0.18082674757676354</v>
      </c>
      <c r="O91" s="101">
        <f>'State data for spotlight'!N9</f>
        <v>0.18082674757676354</v>
      </c>
      <c r="S91" s="122" t="s">
        <v>54</v>
      </c>
      <c r="T91" s="122"/>
      <c r="U91" s="116"/>
      <c r="V91" s="116">
        <v>66</v>
      </c>
      <c r="W91" s="116">
        <v>75</v>
      </c>
      <c r="X91" s="116">
        <v>102</v>
      </c>
      <c r="Y91" s="116">
        <v>82</v>
      </c>
      <c r="Z91" s="116">
        <v>101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203</v>
      </c>
      <c r="S93" s="119" t="s">
        <v>57</v>
      </c>
      <c r="T93" s="119"/>
      <c r="U93" s="116"/>
      <c r="V93" s="116">
        <v>2</v>
      </c>
      <c r="W93" s="116">
        <v>4</v>
      </c>
      <c r="X93" s="116">
        <v>12</v>
      </c>
      <c r="Y93" s="116">
        <v>5</v>
      </c>
      <c r="Z93" s="116">
        <v>16</v>
      </c>
    </row>
    <row r="94" spans="1:30" ht="15" customHeight="1" x14ac:dyDescent="0.25">
      <c r="A94" s="60" t="s">
        <v>204</v>
      </c>
      <c r="S94" s="119" t="s">
        <v>58</v>
      </c>
      <c r="T94" s="119"/>
      <c r="U94" s="116"/>
      <c r="V94" s="116">
        <v>5</v>
      </c>
      <c r="W94" s="116">
        <v>11</v>
      </c>
      <c r="X94" s="116">
        <v>11</v>
      </c>
      <c r="Y94" s="116">
        <v>9</v>
      </c>
      <c r="Z94" s="116">
        <v>13</v>
      </c>
    </row>
    <row r="95" spans="1:30" ht="15" customHeight="1" x14ac:dyDescent="0.25">
      <c r="A95" s="138" t="s">
        <v>287</v>
      </c>
      <c r="S95" s="119" t="s">
        <v>197</v>
      </c>
      <c r="T95" s="119"/>
      <c r="U95" s="116"/>
      <c r="V95" s="116">
        <v>0</v>
      </c>
      <c r="W95" s="116">
        <v>0</v>
      </c>
      <c r="X95" s="116">
        <v>5</v>
      </c>
      <c r="Y95" s="116">
        <v>3</v>
      </c>
      <c r="Z95" s="116">
        <v>10</v>
      </c>
    </row>
    <row r="96" spans="1:30" ht="15" customHeight="1" x14ac:dyDescent="0.25">
      <c r="A96" s="19" t="s">
        <v>278</v>
      </c>
      <c r="S96" s="119" t="s">
        <v>198</v>
      </c>
      <c r="T96" s="119"/>
      <c r="U96" s="116"/>
      <c r="V96" s="116">
        <v>10</v>
      </c>
      <c r="W96" s="116">
        <v>5</v>
      </c>
      <c r="X96" s="116">
        <v>7</v>
      </c>
      <c r="Y96" s="116">
        <v>7</v>
      </c>
      <c r="Z96" s="116">
        <v>15</v>
      </c>
    </row>
    <row r="97" spans="1:32" ht="15" customHeight="1" x14ac:dyDescent="0.25">
      <c r="S97" s="119" t="s">
        <v>199</v>
      </c>
      <c r="T97" s="119"/>
      <c r="U97" s="116"/>
      <c r="V97" s="116">
        <v>13</v>
      </c>
      <c r="W97" s="116">
        <v>16</v>
      </c>
      <c r="X97" s="116">
        <v>23</v>
      </c>
      <c r="Y97" s="116">
        <v>24</v>
      </c>
      <c r="Z97" s="116">
        <v>23</v>
      </c>
    </row>
    <row r="98" spans="1:32" ht="15" customHeight="1" x14ac:dyDescent="0.25">
      <c r="S98" s="119" t="s">
        <v>200</v>
      </c>
      <c r="T98" s="119"/>
      <c r="U98" s="116"/>
      <c r="V98" s="116">
        <v>0</v>
      </c>
      <c r="W98" s="116">
        <v>0</v>
      </c>
      <c r="X98" s="116">
        <v>0</v>
      </c>
      <c r="Y98" s="116">
        <v>3</v>
      </c>
      <c r="Z98" s="116">
        <v>0</v>
      </c>
    </row>
    <row r="99" spans="1:32" ht="15" customHeight="1" x14ac:dyDescent="0.25">
      <c r="S99" s="119" t="s">
        <v>201</v>
      </c>
      <c r="T99" s="119"/>
      <c r="U99" s="116"/>
      <c r="V99" s="116">
        <v>0</v>
      </c>
      <c r="W99" s="116">
        <v>0</v>
      </c>
      <c r="X99" s="116">
        <v>0</v>
      </c>
      <c r="Y99" s="116">
        <v>0</v>
      </c>
      <c r="Z99" s="116">
        <v>0</v>
      </c>
    </row>
    <row r="100" spans="1:32" ht="15" customHeight="1" x14ac:dyDescent="0.25">
      <c r="S100" s="119" t="s">
        <v>59</v>
      </c>
      <c r="T100" s="119"/>
      <c r="U100" s="116"/>
      <c r="V100" s="116">
        <v>10</v>
      </c>
      <c r="W100" s="116">
        <v>10</v>
      </c>
      <c r="X100" s="116">
        <v>12</v>
      </c>
      <c r="Y100" s="116">
        <v>17</v>
      </c>
      <c r="Z100" s="116">
        <v>25</v>
      </c>
    </row>
    <row r="101" spans="1:32" x14ac:dyDescent="0.25">
      <c r="A101" s="20"/>
      <c r="S101" s="122" t="s">
        <v>54</v>
      </c>
      <c r="T101" s="122"/>
      <c r="U101" s="116"/>
      <c r="V101" s="116">
        <v>65</v>
      </c>
      <c r="W101" s="116">
        <v>68</v>
      </c>
      <c r="X101" s="116">
        <v>94</v>
      </c>
      <c r="Y101" s="116">
        <v>86</v>
      </c>
      <c r="Z101" s="116">
        <v>111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205</v>
      </c>
      <c r="Z103" s="110" t="s">
        <v>282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81</v>
      </c>
      <c r="W104" s="116">
        <v>107</v>
      </c>
      <c r="X104" s="116">
        <v>133</v>
      </c>
      <c r="Y104" s="116">
        <v>119</v>
      </c>
      <c r="Z104" s="116">
        <v>161</v>
      </c>
      <c r="AB104" s="113" t="str">
        <f>TEXT(Z104,"###,###")</f>
        <v>161</v>
      </c>
      <c r="AD104" s="134">
        <f>Z104/($Z$4)*100</f>
        <v>45.224719101123597</v>
      </c>
      <c r="AF104" s="113"/>
    </row>
    <row r="105" spans="1:32" x14ac:dyDescent="0.25">
      <c r="S105" s="119" t="s">
        <v>18</v>
      </c>
      <c r="T105" s="119"/>
      <c r="U105" s="116"/>
      <c r="V105" s="116">
        <v>90</v>
      </c>
      <c r="W105" s="116">
        <v>99</v>
      </c>
      <c r="X105" s="116">
        <v>120</v>
      </c>
      <c r="Y105" s="116">
        <v>113</v>
      </c>
      <c r="Z105" s="116">
        <v>133</v>
      </c>
      <c r="AB105" s="113" t="str">
        <f>TEXT(Z105,"###,###")</f>
        <v>133</v>
      </c>
      <c r="AD105" s="134">
        <f>Z105/($Z$4)*100</f>
        <v>37.359550561797754</v>
      </c>
      <c r="AF105" s="113"/>
    </row>
    <row r="106" spans="1:32" x14ac:dyDescent="0.25">
      <c r="S106" s="122" t="s">
        <v>54</v>
      </c>
      <c r="T106" s="122"/>
      <c r="U106" s="124"/>
      <c r="V106" s="124">
        <v>171</v>
      </c>
      <c r="W106" s="124">
        <v>206</v>
      </c>
      <c r="X106" s="124">
        <v>253</v>
      </c>
      <c r="Y106" s="124">
        <v>232</v>
      </c>
      <c r="Z106" s="124">
        <v>294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26</v>
      </c>
      <c r="W108" s="116">
        <v>44</v>
      </c>
      <c r="X108" s="116">
        <v>56</v>
      </c>
      <c r="Y108" s="116">
        <v>51</v>
      </c>
      <c r="Z108" s="116">
        <v>61</v>
      </c>
      <c r="AB108" s="113" t="str">
        <f>TEXT(Z108,"###,###")</f>
        <v>61</v>
      </c>
      <c r="AD108" s="134">
        <f>Z108/($Z$4)*100</f>
        <v>17.134831460674157</v>
      </c>
      <c r="AF108" s="113"/>
    </row>
    <row r="109" spans="1:32" x14ac:dyDescent="0.25">
      <c r="S109" s="119" t="s">
        <v>21</v>
      </c>
      <c r="T109" s="119"/>
      <c r="U109" s="116"/>
      <c r="V109" s="116">
        <v>20</v>
      </c>
      <c r="W109" s="116">
        <v>20</v>
      </c>
      <c r="X109" s="116">
        <v>35</v>
      </c>
      <c r="Y109" s="116">
        <v>18</v>
      </c>
      <c r="Z109" s="116">
        <v>36</v>
      </c>
      <c r="AB109" s="113" t="str">
        <f>TEXT(Z109,"###,###")</f>
        <v>36</v>
      </c>
      <c r="AD109" s="134">
        <f>Z109/($Z$4)*100</f>
        <v>10.112359550561797</v>
      </c>
      <c r="AF109" s="113"/>
    </row>
    <row r="110" spans="1:32" x14ac:dyDescent="0.25">
      <c r="S110" s="119" t="s">
        <v>22</v>
      </c>
      <c r="T110" s="119"/>
      <c r="U110" s="116"/>
      <c r="V110" s="116">
        <v>79</v>
      </c>
      <c r="W110" s="116">
        <v>87</v>
      </c>
      <c r="X110" s="116">
        <v>104</v>
      </c>
      <c r="Y110" s="116">
        <v>99</v>
      </c>
      <c r="Z110" s="116">
        <v>125</v>
      </c>
      <c r="AB110" s="113" t="str">
        <f>TEXT(Z110,"###,###")</f>
        <v>125</v>
      </c>
      <c r="AD110" s="134">
        <f>Z110/($Z$4)*100</f>
        <v>35.112359550561798</v>
      </c>
      <c r="AF110" s="113"/>
    </row>
    <row r="111" spans="1:32" x14ac:dyDescent="0.25">
      <c r="S111" s="119" t="s">
        <v>23</v>
      </c>
      <c r="T111" s="119"/>
      <c r="U111" s="116"/>
      <c r="V111" s="116">
        <v>44</v>
      </c>
      <c r="W111" s="116">
        <v>55</v>
      </c>
      <c r="X111" s="116">
        <v>62</v>
      </c>
      <c r="Y111" s="116">
        <v>64</v>
      </c>
      <c r="Z111" s="116">
        <v>75</v>
      </c>
      <c r="AB111" s="113" t="str">
        <f>TEXT(Z111,"###,###")</f>
        <v>75</v>
      </c>
      <c r="AD111" s="134">
        <f>Z111/($Z$4)*100</f>
        <v>21.067415730337078</v>
      </c>
      <c r="AF111" s="113"/>
    </row>
    <row r="112" spans="1:32" x14ac:dyDescent="0.25">
      <c r="S112" s="122" t="s">
        <v>54</v>
      </c>
      <c r="T112" s="122"/>
      <c r="U112" s="116"/>
      <c r="V112" s="116">
        <v>189</v>
      </c>
      <c r="W112" s="116">
        <v>226</v>
      </c>
      <c r="X112" s="116">
        <v>306</v>
      </c>
      <c r="Y112" s="116">
        <v>271</v>
      </c>
      <c r="Z112" s="116">
        <v>361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46.05</v>
      </c>
      <c r="W118" s="135">
        <v>43.1</v>
      </c>
      <c r="X118" s="135">
        <v>42.73</v>
      </c>
      <c r="Y118" s="135">
        <v>43.61</v>
      </c>
      <c r="Z118" s="135">
        <v>44.37</v>
      </c>
      <c r="AB118" s="113" t="str">
        <f>TEXT(Z118,"##.0")</f>
        <v>44.4</v>
      </c>
    </row>
    <row r="120" spans="19:32" x14ac:dyDescent="0.25">
      <c r="S120" s="105" t="s">
        <v>102</v>
      </c>
      <c r="T120" s="116"/>
      <c r="U120" s="116"/>
      <c r="V120" s="116">
        <v>92</v>
      </c>
      <c r="W120" s="116">
        <v>98</v>
      </c>
      <c r="X120" s="116">
        <v>128</v>
      </c>
      <c r="Y120" s="116">
        <v>114</v>
      </c>
      <c r="Z120" s="116">
        <v>137</v>
      </c>
      <c r="AB120" s="113" t="str">
        <f>TEXT(Z120,"###,###")</f>
        <v>137</v>
      </c>
    </row>
    <row r="121" spans="19:32" x14ac:dyDescent="0.25">
      <c r="S121" s="105" t="s">
        <v>103</v>
      </c>
      <c r="T121" s="116"/>
      <c r="U121" s="116"/>
      <c r="V121" s="116">
        <v>18</v>
      </c>
      <c r="W121" s="116">
        <v>13</v>
      </c>
      <c r="X121" s="116">
        <v>24</v>
      </c>
      <c r="Y121" s="116">
        <v>13</v>
      </c>
      <c r="Z121" s="116">
        <v>22</v>
      </c>
      <c r="AB121" s="113" t="str">
        <f>TEXT(Z121,"###,###")</f>
        <v>22</v>
      </c>
    </row>
    <row r="122" spans="19:32" x14ac:dyDescent="0.25">
      <c r="S122" s="105" t="s">
        <v>104</v>
      </c>
      <c r="T122" s="116"/>
      <c r="U122" s="116"/>
      <c r="V122" s="116">
        <v>21</v>
      </c>
      <c r="W122" s="116">
        <v>32</v>
      </c>
      <c r="X122" s="116">
        <v>49</v>
      </c>
      <c r="Y122" s="116">
        <v>43</v>
      </c>
      <c r="Z122" s="116">
        <v>56</v>
      </c>
      <c r="AB122" s="113" t="str">
        <f>TEXT(Z122,"###,###")</f>
        <v>56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113</v>
      </c>
      <c r="W124" s="116">
        <v>130</v>
      </c>
      <c r="X124" s="116">
        <v>177</v>
      </c>
      <c r="Y124" s="116">
        <v>157</v>
      </c>
      <c r="Z124" s="116">
        <v>193</v>
      </c>
      <c r="AB124" s="113" t="str">
        <f>TEXT(Z124,"###,###")</f>
        <v>193</v>
      </c>
      <c r="AD124" s="131">
        <f>Z124/$Z$7*100</f>
        <v>90.186915887850475</v>
      </c>
    </row>
    <row r="125" spans="19:32" x14ac:dyDescent="0.25">
      <c r="S125" s="105" t="s">
        <v>106</v>
      </c>
      <c r="T125" s="116"/>
      <c r="U125" s="116"/>
      <c r="V125" s="116">
        <v>39</v>
      </c>
      <c r="W125" s="116">
        <v>45</v>
      </c>
      <c r="X125" s="116">
        <v>73</v>
      </c>
      <c r="Y125" s="116">
        <v>56</v>
      </c>
      <c r="Z125" s="116">
        <v>78</v>
      </c>
      <c r="AB125" s="113" t="str">
        <f>TEXT(Z125,"###,###")</f>
        <v>78</v>
      </c>
      <c r="AD125" s="131">
        <f>Z125/$Z$7*100</f>
        <v>36.44859813084112</v>
      </c>
    </row>
    <row r="127" spans="19:32" x14ac:dyDescent="0.25">
      <c r="S127" s="105" t="s">
        <v>107</v>
      </c>
      <c r="T127" s="116"/>
      <c r="U127" s="116"/>
      <c r="V127" s="116">
        <v>70</v>
      </c>
      <c r="W127" s="116">
        <v>75</v>
      </c>
      <c r="X127" s="116">
        <v>103</v>
      </c>
      <c r="Y127" s="116">
        <v>79</v>
      </c>
      <c r="Z127" s="116">
        <v>105</v>
      </c>
      <c r="AB127" s="113" t="str">
        <f>TEXT(Z127,"###,###")</f>
        <v>105</v>
      </c>
      <c r="AD127" s="131">
        <f>Z127/$Z$7*100</f>
        <v>49.065420560747661</v>
      </c>
    </row>
    <row r="128" spans="19:32" x14ac:dyDescent="0.25">
      <c r="S128" s="105" t="s">
        <v>108</v>
      </c>
      <c r="T128" s="116"/>
      <c r="U128" s="116"/>
      <c r="V128" s="116">
        <v>64</v>
      </c>
      <c r="W128" s="116">
        <v>68</v>
      </c>
      <c r="X128" s="116">
        <v>93</v>
      </c>
      <c r="Y128" s="116">
        <v>87</v>
      </c>
      <c r="Z128" s="116">
        <v>116</v>
      </c>
      <c r="AB128" s="113" t="str">
        <f>TEXT(Z128,"###,###")</f>
        <v>116</v>
      </c>
      <c r="AD128" s="131">
        <f>Z128/$Z$7*100</f>
        <v>54.205607476635507</v>
      </c>
    </row>
    <row r="130" spans="19:20" x14ac:dyDescent="0.25">
      <c r="S130" s="105" t="s">
        <v>283</v>
      </c>
      <c r="T130" s="131">
        <v>64.018691588785046</v>
      </c>
    </row>
    <row r="131" spans="19:20" x14ac:dyDescent="0.25">
      <c r="S131" s="105" t="s">
        <v>284</v>
      </c>
      <c r="T131" s="131">
        <v>10.2803738317757</v>
      </c>
    </row>
    <row r="132" spans="19:20" x14ac:dyDescent="0.25">
      <c r="S132" s="105" t="s">
        <v>285</v>
      </c>
      <c r="T132" s="131">
        <v>26.168224299065418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21D628E7-82CA-43F9-9519-2762D15B4D8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76A26C25-595A-4FD9-9CD3-D3ACC5F0C8F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C44493FA-77AC-4C61-81DA-690946A3E17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A38D1F57-BAA6-42B0-8BEF-5E34B83BBA4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65BFC9-D0A7-4FC5-A977-6A33E7AF9EAB}">
  <sheetPr codeName="Sheet123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172</v>
      </c>
      <c r="T1" s="103"/>
      <c r="U1" s="103"/>
      <c r="V1" s="103"/>
      <c r="W1" s="103"/>
      <c r="X1" s="103"/>
      <c r="Y1" s="104" t="s">
        <v>259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205</v>
      </c>
      <c r="Z2" s="107" t="s">
        <v>282</v>
      </c>
      <c r="AB2" s="143" t="str">
        <f>$Z$2</f>
        <v>2019-20</v>
      </c>
      <c r="AC2" s="143"/>
      <c r="AD2" s="143"/>
      <c r="AE2" s="143"/>
      <c r="AF2" s="143"/>
    </row>
    <row r="3" spans="1:32" ht="15" customHeight="1" x14ac:dyDescent="0.25">
      <c r="A3" s="64" t="s">
        <v>281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172</v>
      </c>
      <c r="Y3" s="109" t="s">
        <v>259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9.59 Redland, Queensland,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114207</v>
      </c>
      <c r="W4" s="112">
        <v>116562</v>
      </c>
      <c r="X4" s="112">
        <v>119800</v>
      </c>
      <c r="Y4" s="112">
        <v>120588</v>
      </c>
      <c r="Z4" s="112">
        <v>119118</v>
      </c>
      <c r="AB4" s="113" t="str">
        <f>TEXT(Z4,"###,###")</f>
        <v>119,118</v>
      </c>
      <c r="AD4" s="114">
        <f>Z4/Y4-1</f>
        <v>-1.2190267688327205E-2</v>
      </c>
      <c r="AF4" s="114">
        <f>Z4/V4-1</f>
        <v>4.3000866847040964E-2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58460</v>
      </c>
      <c r="W5" s="112">
        <v>59518</v>
      </c>
      <c r="X5" s="112">
        <v>61423</v>
      </c>
      <c r="Y5" s="112">
        <v>61446</v>
      </c>
      <c r="Z5" s="112">
        <v>60594</v>
      </c>
      <c r="AB5" s="113" t="str">
        <f>TEXT(Z5,"###,###")</f>
        <v>60,594</v>
      </c>
      <c r="AD5" s="114">
        <f t="shared" ref="AD5:AD9" si="0">Z5/Y5-1</f>
        <v>-1.3865833414705597E-2</v>
      </c>
      <c r="AF5" s="114">
        <f t="shared" ref="AF5:AF9" si="1">Z5/V5-1</f>
        <v>3.650359219979471E-2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55747</v>
      </c>
      <c r="W6" s="112">
        <v>57044</v>
      </c>
      <c r="X6" s="112">
        <v>58377</v>
      </c>
      <c r="Y6" s="112">
        <v>59141</v>
      </c>
      <c r="Z6" s="112">
        <v>58520</v>
      </c>
      <c r="AB6" s="113" t="str">
        <f>TEXT(Z6,"###,###")</f>
        <v>58,520</v>
      </c>
      <c r="AD6" s="114">
        <f t="shared" si="0"/>
        <v>-1.0500329720498525E-2</v>
      </c>
      <c r="AF6" s="114">
        <f t="shared" si="1"/>
        <v>4.9742587045042752E-2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83286</v>
      </c>
      <c r="W7" s="112">
        <v>84776</v>
      </c>
      <c r="X7" s="112">
        <v>86851</v>
      </c>
      <c r="Y7" s="112">
        <v>87611</v>
      </c>
      <c r="Z7" s="112">
        <v>88279</v>
      </c>
      <c r="AB7" s="113" t="str">
        <f>TEXT(Z7,"###,###")</f>
        <v>88,279</v>
      </c>
      <c r="AD7" s="114">
        <f t="shared" si="0"/>
        <v>7.6246133476389755E-3</v>
      </c>
      <c r="AF7" s="114">
        <f t="shared" si="1"/>
        <v>5.9950051629325429E-2</v>
      </c>
    </row>
    <row r="8" spans="1:32" ht="17.25" customHeight="1" x14ac:dyDescent="0.25">
      <c r="A8" s="68" t="s">
        <v>13</v>
      </c>
      <c r="B8" s="69"/>
      <c r="C8" s="31"/>
      <c r="D8" s="70" t="str">
        <f>AB4</f>
        <v>119,118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88,279</v>
      </c>
      <c r="P8" s="71"/>
      <c r="S8" s="111" t="s">
        <v>86</v>
      </c>
      <c r="T8" s="112"/>
      <c r="U8" s="112"/>
      <c r="V8" s="112">
        <v>45430</v>
      </c>
      <c r="W8" s="112">
        <v>46250.71</v>
      </c>
      <c r="X8" s="112">
        <v>47364</v>
      </c>
      <c r="Y8" s="112">
        <v>48768.91</v>
      </c>
      <c r="Z8" s="112">
        <v>49086.52</v>
      </c>
      <c r="AB8" s="113" t="str">
        <f>TEXT(Z8,"$###,###")</f>
        <v>$49,087</v>
      </c>
      <c r="AD8" s="114">
        <f t="shared" si="0"/>
        <v>6.5125507213508183E-3</v>
      </c>
      <c r="AF8" s="114">
        <f t="shared" si="1"/>
        <v>8.0486902927580761E-2</v>
      </c>
    </row>
    <row r="9" spans="1:32" x14ac:dyDescent="0.25">
      <c r="A9" s="32" t="s">
        <v>15</v>
      </c>
      <c r="B9" s="75"/>
      <c r="C9" s="76"/>
      <c r="D9" s="77">
        <f>AD104</f>
        <v>76.681945633741336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50.69722130971126</v>
      </c>
      <c r="P9" s="78" t="s">
        <v>87</v>
      </c>
      <c r="S9" s="111" t="s">
        <v>7</v>
      </c>
      <c r="T9" s="112"/>
      <c r="U9" s="112"/>
      <c r="V9" s="112">
        <v>4828594696</v>
      </c>
      <c r="W9" s="112">
        <v>4991549806</v>
      </c>
      <c r="X9" s="112">
        <v>5238326733</v>
      </c>
      <c r="Y9" s="112">
        <v>5423349698</v>
      </c>
      <c r="Z9" s="112">
        <v>5581627302</v>
      </c>
      <c r="AB9" s="113" t="str">
        <f>TEXT(Z9/1000000,"$#,###.0")&amp;" mil"</f>
        <v>$5,581.6 mil</v>
      </c>
      <c r="AD9" s="114">
        <f t="shared" si="0"/>
        <v>2.9184473215579043E-2</v>
      </c>
      <c r="AF9" s="114">
        <f t="shared" si="1"/>
        <v>0.15595274679479942</v>
      </c>
    </row>
    <row r="10" spans="1:32" x14ac:dyDescent="0.25">
      <c r="A10" s="32" t="s">
        <v>18</v>
      </c>
      <c r="B10" s="75"/>
      <c r="C10" s="76"/>
      <c r="D10" s="77">
        <f>AD105</f>
        <v>16.984838563441294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49.298247601354795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87.904258090825678</v>
      </c>
      <c r="P11" s="78" t="s">
        <v>87</v>
      </c>
      <c r="S11" s="111" t="s">
        <v>30</v>
      </c>
      <c r="T11" s="116"/>
      <c r="U11" s="116"/>
      <c r="V11" s="116">
        <v>104274</v>
      </c>
      <c r="W11" s="116">
        <v>106458</v>
      </c>
      <c r="X11" s="116">
        <v>109464</v>
      </c>
      <c r="Y11" s="116">
        <v>110107</v>
      </c>
      <c r="Z11" s="116">
        <v>108435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6.049003726820648</v>
      </c>
      <c r="P12" s="78" t="s">
        <v>87</v>
      </c>
      <c r="S12" s="111" t="s">
        <v>31</v>
      </c>
      <c r="T12" s="116"/>
      <c r="U12" s="116"/>
      <c r="V12" s="116">
        <v>9932</v>
      </c>
      <c r="W12" s="116">
        <v>10104</v>
      </c>
      <c r="X12" s="116">
        <v>10336</v>
      </c>
      <c r="Y12" s="116">
        <v>10482</v>
      </c>
      <c r="Z12" s="116">
        <v>10680</v>
      </c>
    </row>
    <row r="13" spans="1:32" ht="15" customHeight="1" x14ac:dyDescent="0.25">
      <c r="A13" s="32" t="s">
        <v>20</v>
      </c>
      <c r="B13" s="76"/>
      <c r="C13" s="76"/>
      <c r="D13" s="77">
        <f>AD108</f>
        <v>14.949042126294934</v>
      </c>
      <c r="E13" s="78" t="s">
        <v>87</v>
      </c>
      <c r="F13" s="26"/>
      <c r="G13" s="144" t="s">
        <v>286</v>
      </c>
      <c r="H13" s="145"/>
      <c r="I13" s="145"/>
      <c r="J13" s="145"/>
      <c r="K13" s="145"/>
      <c r="L13" s="145"/>
      <c r="M13" s="85"/>
      <c r="N13" s="76"/>
      <c r="O13" s="77">
        <f>T132</f>
        <v>6.0433398656532136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14.984301281082624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42.1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20.943937943887576</v>
      </c>
      <c r="E15" s="78" t="s">
        <v>87</v>
      </c>
      <c r="F15" s="26"/>
      <c r="G15" s="35" t="s">
        <v>279</v>
      </c>
      <c r="H15" s="76"/>
      <c r="I15" s="76"/>
      <c r="J15" s="76"/>
      <c r="K15" s="86"/>
      <c r="L15" s="76"/>
      <c r="M15" s="76"/>
      <c r="N15" s="76"/>
      <c r="O15" s="77">
        <f>AB38</f>
        <v>14.531202211171399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732</v>
      </c>
      <c r="Z15" s="116">
        <v>644</v>
      </c>
      <c r="AB15" s="121">
        <f t="shared" ref="AB15:AB34" si="2">IF(Z15="np",0,Z15/$Z$34)</f>
        <v>5.406403734112393E-3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42.394096610084119</v>
      </c>
      <c r="E16" s="89" t="s">
        <v>87</v>
      </c>
      <c r="F16" s="26"/>
      <c r="G16" s="90" t="s">
        <v>280</v>
      </c>
      <c r="H16" s="37"/>
      <c r="I16" s="37"/>
      <c r="J16" s="37"/>
      <c r="K16" s="38"/>
      <c r="L16" s="37"/>
      <c r="M16" s="37"/>
      <c r="N16" s="37"/>
      <c r="O16" s="88">
        <f>AB37</f>
        <v>85.468797788828596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955</v>
      </c>
      <c r="Z16" s="116">
        <v>1009</v>
      </c>
      <c r="AB16" s="121">
        <f t="shared" si="2"/>
        <v>8.4705921858996957E-3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7748</v>
      </c>
      <c r="Z17" s="116">
        <v>7592</v>
      </c>
      <c r="AB17" s="121">
        <f t="shared" si="2"/>
        <v>6.3735119797175915E-2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991</v>
      </c>
      <c r="Z18" s="116">
        <v>990</v>
      </c>
      <c r="AB18" s="121">
        <f t="shared" si="2"/>
        <v>8.3110864856696717E-3</v>
      </c>
    </row>
    <row r="19" spans="1:28" x14ac:dyDescent="0.25">
      <c r="A19" s="67" t="str">
        <f>$S$1&amp;" ("&amp;$V$2&amp;" to "&amp;$Z$2&amp;")"</f>
        <v>Redland (2015-16 to 2019-20)</v>
      </c>
      <c r="B19" s="67"/>
      <c r="C19" s="67"/>
      <c r="D19" s="67"/>
      <c r="E19" s="67"/>
      <c r="F19" s="67"/>
      <c r="G19" s="67" t="str">
        <f>$S$1&amp;" ("&amp;$V$2&amp;" to "&amp;$Z$2&amp;")"</f>
        <v>Redland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12479</v>
      </c>
      <c r="Z19" s="116">
        <v>12042</v>
      </c>
      <c r="AB19" s="121">
        <f t="shared" si="2"/>
        <v>0.10109303379841837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5409</v>
      </c>
      <c r="Z20" s="116">
        <v>5302</v>
      </c>
      <c r="AB20" s="121">
        <f t="shared" si="2"/>
        <v>4.4510485401030912E-2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11417</v>
      </c>
      <c r="Z21" s="116">
        <v>11370</v>
      </c>
      <c r="AB21" s="121">
        <f t="shared" si="2"/>
        <v>9.5451569032388051E-2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7264</v>
      </c>
      <c r="Z22" s="116">
        <v>6958</v>
      </c>
      <c r="AB22" s="121">
        <f t="shared" si="2"/>
        <v>5.8412666431605635E-2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5339</v>
      </c>
      <c r="Z23" s="116">
        <v>5499</v>
      </c>
      <c r="AB23" s="121">
        <f t="shared" si="2"/>
        <v>4.6164307661310633E-2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1333</v>
      </c>
      <c r="Z24" s="116">
        <v>1056</v>
      </c>
      <c r="AB24" s="121">
        <f t="shared" si="2"/>
        <v>8.8651589180476498E-3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4750</v>
      </c>
      <c r="Z25" s="116">
        <v>4735</v>
      </c>
      <c r="AB25" s="121">
        <f t="shared" si="2"/>
        <v>3.9750499504692824E-2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2616</v>
      </c>
      <c r="Z26" s="116">
        <v>2582</v>
      </c>
      <c r="AB26" s="121">
        <f t="shared" si="2"/>
        <v>2.167598515757484E-2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8263</v>
      </c>
      <c r="Z27" s="116">
        <v>8162</v>
      </c>
      <c r="AB27" s="121">
        <f t="shared" si="2"/>
        <v>6.8520290804076636E-2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10179</v>
      </c>
      <c r="Z28" s="116">
        <v>10123</v>
      </c>
      <c r="AB28" s="121">
        <f t="shared" si="2"/>
        <v>8.4982958075185952E-2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6175</v>
      </c>
      <c r="Z29" s="116">
        <v>5800</v>
      </c>
      <c r="AB29" s="121">
        <f t="shared" si="2"/>
        <v>4.8691213754428385E-2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9161</v>
      </c>
      <c r="Z30" s="116">
        <v>9221</v>
      </c>
      <c r="AB30" s="121">
        <f t="shared" si="2"/>
        <v>7.7410634832686911E-2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14212</v>
      </c>
      <c r="Z31" s="116">
        <v>14553</v>
      </c>
      <c r="AB31" s="121">
        <f t="shared" si="2"/>
        <v>0.12217297133934418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1876</v>
      </c>
      <c r="Z32" s="116">
        <v>1989</v>
      </c>
      <c r="AB32" s="121">
        <f t="shared" si="2"/>
        <v>1.6697728303027251E-2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5495</v>
      </c>
      <c r="Z33" s="116">
        <v>5601</v>
      </c>
      <c r="AB33" s="121">
        <f t="shared" si="2"/>
        <v>4.7020601420440233E-2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120588</v>
      </c>
      <c r="Z34" s="124">
        <v>119118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75451</v>
      </c>
      <c r="AB37" s="136">
        <f>Z37/Z40*100</f>
        <v>85.468797788828596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12828</v>
      </c>
      <c r="AB38" s="136">
        <f>Z38/Z40*100</f>
        <v>14.531202211171399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88279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60</v>
      </c>
      <c r="W44" s="116">
        <v>66</v>
      </c>
      <c r="X44" s="116">
        <v>67</v>
      </c>
      <c r="Y44" s="116">
        <v>73</v>
      </c>
      <c r="Z44" s="116">
        <v>70</v>
      </c>
    </row>
    <row r="45" spans="19:32" x14ac:dyDescent="0.25">
      <c r="S45" s="119" t="s">
        <v>38</v>
      </c>
      <c r="T45" s="119"/>
      <c r="U45" s="116"/>
      <c r="V45" s="116">
        <v>1480</v>
      </c>
      <c r="W45" s="116">
        <v>1462</v>
      </c>
      <c r="X45" s="116">
        <v>1538</v>
      </c>
      <c r="Y45" s="116">
        <v>1618</v>
      </c>
      <c r="Z45" s="116">
        <v>1507</v>
      </c>
    </row>
    <row r="46" spans="19:32" x14ac:dyDescent="0.25">
      <c r="S46" s="119" t="s">
        <v>39</v>
      </c>
      <c r="T46" s="119"/>
      <c r="U46" s="116"/>
      <c r="V46" s="116">
        <v>4109</v>
      </c>
      <c r="W46" s="116">
        <v>4099</v>
      </c>
      <c r="X46" s="116">
        <v>4523</v>
      </c>
      <c r="Y46" s="116">
        <v>4223</v>
      </c>
      <c r="Z46" s="116">
        <v>4151</v>
      </c>
    </row>
    <row r="47" spans="19:32" x14ac:dyDescent="0.25">
      <c r="S47" s="119" t="s">
        <v>40</v>
      </c>
      <c r="T47" s="119"/>
      <c r="U47" s="116"/>
      <c r="V47" s="116">
        <v>5427</v>
      </c>
      <c r="W47" s="116">
        <v>5557</v>
      </c>
      <c r="X47" s="116">
        <v>5701</v>
      </c>
      <c r="Y47" s="116">
        <v>5473</v>
      </c>
      <c r="Z47" s="116">
        <v>5236</v>
      </c>
    </row>
    <row r="48" spans="19:32" x14ac:dyDescent="0.25">
      <c r="S48" s="119" t="s">
        <v>41</v>
      </c>
      <c r="T48" s="119"/>
      <c r="U48" s="116"/>
      <c r="V48" s="116">
        <v>5809</v>
      </c>
      <c r="W48" s="116">
        <v>6031</v>
      </c>
      <c r="X48" s="116">
        <v>6460</v>
      </c>
      <c r="Y48" s="116">
        <v>6436</v>
      </c>
      <c r="Z48" s="116">
        <v>6104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6076</v>
      </c>
      <c r="W49" s="116">
        <v>6078</v>
      </c>
      <c r="X49" s="116">
        <v>5983</v>
      </c>
      <c r="Y49" s="116">
        <v>5896</v>
      </c>
      <c r="Z49" s="116">
        <v>5813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Redland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5442</v>
      </c>
      <c r="W50" s="116">
        <v>5663</v>
      </c>
      <c r="X50" s="116">
        <v>6053</v>
      </c>
      <c r="Y50" s="116">
        <v>6203</v>
      </c>
      <c r="Z50" s="116">
        <v>6293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6152</v>
      </c>
      <c r="W51" s="116">
        <v>6004</v>
      </c>
      <c r="X51" s="116">
        <v>5796</v>
      </c>
      <c r="Y51" s="116">
        <v>5958</v>
      </c>
      <c r="Z51" s="116">
        <v>5828</v>
      </c>
    </row>
    <row r="52" spans="1:26" ht="15" customHeight="1" x14ac:dyDescent="0.25">
      <c r="S52" s="119" t="s">
        <v>45</v>
      </c>
      <c r="T52" s="119"/>
      <c r="U52" s="116"/>
      <c r="V52" s="116">
        <v>5912</v>
      </c>
      <c r="W52" s="116">
        <v>6135</v>
      </c>
      <c r="X52" s="116">
        <v>6465</v>
      </c>
      <c r="Y52" s="116">
        <v>6441</v>
      </c>
      <c r="Z52" s="116">
        <v>6305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5917</v>
      </c>
      <c r="W53" s="116">
        <v>5816</v>
      </c>
      <c r="X53" s="116">
        <v>5680</v>
      </c>
      <c r="Y53" s="116">
        <v>5712</v>
      </c>
      <c r="Z53" s="116">
        <v>5707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5198</v>
      </c>
      <c r="W54" s="116">
        <v>5570</v>
      </c>
      <c r="X54" s="116">
        <v>5703</v>
      </c>
      <c r="Y54" s="116">
        <v>5762</v>
      </c>
      <c r="Z54" s="116">
        <v>5747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3815</v>
      </c>
      <c r="W55" s="116">
        <v>3931</v>
      </c>
      <c r="X55" s="116">
        <v>4070</v>
      </c>
      <c r="Y55" s="116">
        <v>4250</v>
      </c>
      <c r="Z55" s="116">
        <v>4227</v>
      </c>
    </row>
    <row r="56" spans="1:26" ht="15" customHeight="1" x14ac:dyDescent="0.25">
      <c r="S56" s="119" t="s">
        <v>49</v>
      </c>
      <c r="T56" s="119"/>
      <c r="U56" s="116"/>
      <c r="V56" s="116">
        <v>1975</v>
      </c>
      <c r="W56" s="116">
        <v>1938</v>
      </c>
      <c r="X56" s="116">
        <v>2093</v>
      </c>
      <c r="Y56" s="116">
        <v>2108</v>
      </c>
      <c r="Z56" s="116">
        <v>2170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655</v>
      </c>
      <c r="W57" s="116">
        <v>737</v>
      </c>
      <c r="X57" s="116">
        <v>789</v>
      </c>
      <c r="Y57" s="116">
        <v>831</v>
      </c>
      <c r="Z57" s="116">
        <v>920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250</v>
      </c>
      <c r="W58" s="116">
        <v>246</v>
      </c>
      <c r="X58" s="116">
        <v>266</v>
      </c>
      <c r="Y58" s="116">
        <v>291</v>
      </c>
      <c r="Z58" s="116">
        <v>321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93</v>
      </c>
      <c r="W59" s="116">
        <v>110</v>
      </c>
      <c r="X59" s="116">
        <v>123</v>
      </c>
      <c r="Y59" s="116">
        <v>113</v>
      </c>
      <c r="Z59" s="116">
        <v>116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100</v>
      </c>
      <c r="W60" s="116">
        <v>75</v>
      </c>
      <c r="X60" s="116">
        <v>81</v>
      </c>
      <c r="Y60" s="116">
        <v>82</v>
      </c>
      <c r="Z60" s="116">
        <v>88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58460</v>
      </c>
      <c r="W61" s="116">
        <v>59518</v>
      </c>
      <c r="X61" s="116">
        <v>61423</v>
      </c>
      <c r="Y61" s="116">
        <v>61447</v>
      </c>
      <c r="Z61" s="116">
        <v>60599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98</v>
      </c>
      <c r="W63" s="116">
        <v>82</v>
      </c>
      <c r="X63" s="116">
        <v>113</v>
      </c>
      <c r="Y63" s="116">
        <v>100</v>
      </c>
      <c r="Z63" s="116">
        <v>87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1865</v>
      </c>
      <c r="W64" s="116">
        <v>1898</v>
      </c>
      <c r="X64" s="116">
        <v>1907</v>
      </c>
      <c r="Y64" s="116">
        <v>1950</v>
      </c>
      <c r="Z64" s="116">
        <v>1831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Redland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4340</v>
      </c>
      <c r="W65" s="116">
        <v>4419</v>
      </c>
      <c r="X65" s="116">
        <v>4543</v>
      </c>
      <c r="Y65" s="116">
        <v>4425</v>
      </c>
      <c r="Z65" s="116">
        <v>4142</v>
      </c>
    </row>
    <row r="66" spans="1:26" x14ac:dyDescent="0.25">
      <c r="S66" s="119" t="s">
        <v>40</v>
      </c>
      <c r="T66" s="119"/>
      <c r="U66" s="116"/>
      <c r="V66" s="116">
        <v>5277</v>
      </c>
      <c r="W66" s="116">
        <v>5201</v>
      </c>
      <c r="X66" s="116">
        <v>5371</v>
      </c>
      <c r="Y66" s="116">
        <v>5318</v>
      </c>
      <c r="Z66" s="116">
        <v>5016</v>
      </c>
    </row>
    <row r="67" spans="1:26" x14ac:dyDescent="0.25">
      <c r="S67" s="119" t="s">
        <v>41</v>
      </c>
      <c r="T67" s="119"/>
      <c r="U67" s="116"/>
      <c r="V67" s="116">
        <v>5250</v>
      </c>
      <c r="W67" s="116">
        <v>5428</v>
      </c>
      <c r="X67" s="116">
        <v>5477</v>
      </c>
      <c r="Y67" s="116">
        <v>5521</v>
      </c>
      <c r="Z67" s="116">
        <v>5432</v>
      </c>
    </row>
    <row r="68" spans="1:26" x14ac:dyDescent="0.25">
      <c r="S68" s="119" t="s">
        <v>42</v>
      </c>
      <c r="T68" s="119"/>
      <c r="U68" s="116"/>
      <c r="V68" s="116">
        <v>5096</v>
      </c>
      <c r="W68" s="116">
        <v>5260</v>
      </c>
      <c r="X68" s="116">
        <v>5353</v>
      </c>
      <c r="Y68" s="116">
        <v>5437</v>
      </c>
      <c r="Z68" s="116">
        <v>5429</v>
      </c>
    </row>
    <row r="69" spans="1:26" x14ac:dyDescent="0.25">
      <c r="S69" s="119" t="s">
        <v>43</v>
      </c>
      <c r="T69" s="119"/>
      <c r="U69" s="116"/>
      <c r="V69" s="116">
        <v>4964</v>
      </c>
      <c r="W69" s="116">
        <v>5126</v>
      </c>
      <c r="X69" s="116">
        <v>5434</v>
      </c>
      <c r="Y69" s="116">
        <v>5667</v>
      </c>
      <c r="Z69" s="116">
        <v>5683</v>
      </c>
    </row>
    <row r="70" spans="1:26" x14ac:dyDescent="0.25">
      <c r="S70" s="119" t="s">
        <v>44</v>
      </c>
      <c r="T70" s="119"/>
      <c r="U70" s="116"/>
      <c r="V70" s="116">
        <v>5797</v>
      </c>
      <c r="W70" s="116">
        <v>5838</v>
      </c>
      <c r="X70" s="116">
        <v>5746</v>
      </c>
      <c r="Y70" s="116">
        <v>5821</v>
      </c>
      <c r="Z70" s="116">
        <v>5696</v>
      </c>
    </row>
    <row r="71" spans="1:26" x14ac:dyDescent="0.25">
      <c r="S71" s="119" t="s">
        <v>45</v>
      </c>
      <c r="T71" s="119"/>
      <c r="U71" s="116"/>
      <c r="V71" s="116">
        <v>6255</v>
      </c>
      <c r="W71" s="116">
        <v>6421</v>
      </c>
      <c r="X71" s="116">
        <v>6642</v>
      </c>
      <c r="Y71" s="116">
        <v>6664</v>
      </c>
      <c r="Z71" s="116">
        <v>6615</v>
      </c>
    </row>
    <row r="72" spans="1:26" x14ac:dyDescent="0.25">
      <c r="S72" s="119" t="s">
        <v>46</v>
      </c>
      <c r="T72" s="119"/>
      <c r="U72" s="116"/>
      <c r="V72" s="116">
        <v>6015</v>
      </c>
      <c r="W72" s="116">
        <v>5993</v>
      </c>
      <c r="X72" s="116">
        <v>5877</v>
      </c>
      <c r="Y72" s="116">
        <v>5966</v>
      </c>
      <c r="Z72" s="116">
        <v>5984</v>
      </c>
    </row>
    <row r="73" spans="1:26" x14ac:dyDescent="0.25">
      <c r="S73" s="119" t="s">
        <v>47</v>
      </c>
      <c r="T73" s="119"/>
      <c r="U73" s="116"/>
      <c r="V73" s="116">
        <v>5153</v>
      </c>
      <c r="W73" s="116">
        <v>5378</v>
      </c>
      <c r="X73" s="116">
        <v>5630</v>
      </c>
      <c r="Y73" s="116">
        <v>5643</v>
      </c>
      <c r="Z73" s="116">
        <v>5694</v>
      </c>
    </row>
    <row r="74" spans="1:26" x14ac:dyDescent="0.25">
      <c r="S74" s="119" t="s">
        <v>48</v>
      </c>
      <c r="T74" s="119"/>
      <c r="U74" s="116"/>
      <c r="V74" s="116">
        <v>3282</v>
      </c>
      <c r="W74" s="116">
        <v>3461</v>
      </c>
      <c r="X74" s="116">
        <v>3582</v>
      </c>
      <c r="Y74" s="116">
        <v>3855</v>
      </c>
      <c r="Z74" s="116">
        <v>3994</v>
      </c>
    </row>
    <row r="75" spans="1:26" x14ac:dyDescent="0.25">
      <c r="S75" s="119" t="s">
        <v>49</v>
      </c>
      <c r="T75" s="119"/>
      <c r="U75" s="116"/>
      <c r="V75" s="116">
        <v>1406</v>
      </c>
      <c r="W75" s="116">
        <v>1544</v>
      </c>
      <c r="X75" s="116">
        <v>1636</v>
      </c>
      <c r="Y75" s="116">
        <v>1698</v>
      </c>
      <c r="Z75" s="116">
        <v>1732</v>
      </c>
    </row>
    <row r="76" spans="1:26" x14ac:dyDescent="0.25">
      <c r="S76" s="119" t="s">
        <v>50</v>
      </c>
      <c r="T76" s="119"/>
      <c r="U76" s="116"/>
      <c r="V76" s="116">
        <v>440</v>
      </c>
      <c r="W76" s="116">
        <v>511</v>
      </c>
      <c r="X76" s="116">
        <v>550</v>
      </c>
      <c r="Y76" s="116">
        <v>601</v>
      </c>
      <c r="Z76" s="116">
        <v>698</v>
      </c>
    </row>
    <row r="77" spans="1:26" x14ac:dyDescent="0.25">
      <c r="S77" s="119" t="s">
        <v>51</v>
      </c>
      <c r="T77" s="119"/>
      <c r="U77" s="116"/>
      <c r="V77" s="116">
        <v>227</v>
      </c>
      <c r="W77" s="116">
        <v>228</v>
      </c>
      <c r="X77" s="116">
        <v>241</v>
      </c>
      <c r="Y77" s="116">
        <v>237</v>
      </c>
      <c r="Z77" s="116">
        <v>231</v>
      </c>
    </row>
    <row r="78" spans="1:26" x14ac:dyDescent="0.25">
      <c r="S78" s="119" t="s">
        <v>52</v>
      </c>
      <c r="T78" s="119"/>
      <c r="U78" s="116"/>
      <c r="V78" s="116">
        <v>139</v>
      </c>
      <c r="W78" s="116">
        <v>109</v>
      </c>
      <c r="X78" s="116">
        <v>121</v>
      </c>
      <c r="Y78" s="116">
        <v>128</v>
      </c>
      <c r="Z78" s="116">
        <v>125</v>
      </c>
    </row>
    <row r="79" spans="1:26" x14ac:dyDescent="0.25">
      <c r="S79" s="119" t="s">
        <v>53</v>
      </c>
      <c r="T79" s="119"/>
      <c r="U79" s="116"/>
      <c r="V79" s="116">
        <v>140</v>
      </c>
      <c r="W79" s="116">
        <v>147</v>
      </c>
      <c r="X79" s="116">
        <v>146</v>
      </c>
      <c r="Y79" s="116">
        <v>118</v>
      </c>
      <c r="Z79" s="116">
        <v>125</v>
      </c>
    </row>
    <row r="80" spans="1:26" x14ac:dyDescent="0.25">
      <c r="S80" s="122" t="s">
        <v>54</v>
      </c>
      <c r="T80" s="122"/>
      <c r="U80" s="116"/>
      <c r="V80" s="116">
        <v>55747</v>
      </c>
      <c r="W80" s="116">
        <v>57044</v>
      </c>
      <c r="X80" s="116">
        <v>58377</v>
      </c>
      <c r="Y80" s="116">
        <v>59142</v>
      </c>
      <c r="Z80" s="116">
        <v>58521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6" t="str">
        <f>S1</f>
        <v>Redland</v>
      </c>
      <c r="D83" s="146"/>
      <c r="E83" s="146"/>
      <c r="F83" s="146"/>
      <c r="G83" s="146"/>
      <c r="H83" s="49"/>
      <c r="I83" s="49"/>
      <c r="J83" s="147" t="str">
        <f>'State data for spotlight'!A1</f>
        <v>Queensland</v>
      </c>
      <c r="K83" s="147"/>
      <c r="L83" s="147"/>
      <c r="M83" s="147"/>
      <c r="N83" s="147"/>
      <c r="O83" s="147"/>
      <c r="S83" s="119" t="s">
        <v>57</v>
      </c>
      <c r="T83" s="119"/>
      <c r="U83" s="116"/>
      <c r="V83" s="116">
        <v>5732</v>
      </c>
      <c r="W83" s="116">
        <v>5999</v>
      </c>
      <c r="X83" s="116">
        <v>6065</v>
      </c>
      <c r="Y83" s="116">
        <v>6119</v>
      </c>
      <c r="Z83" s="116">
        <v>6330</v>
      </c>
      <c r="AD83" s="121"/>
    </row>
    <row r="84" spans="1:30" ht="15" customHeight="1" x14ac:dyDescent="0.25">
      <c r="A84" s="48"/>
      <c r="B84" s="48"/>
      <c r="C84" s="50"/>
      <c r="D84" s="141" t="s">
        <v>0</v>
      </c>
      <c r="E84" s="141"/>
      <c r="F84" s="141" t="s">
        <v>202</v>
      </c>
      <c r="G84" s="141"/>
      <c r="H84" s="50"/>
      <c r="I84" s="50"/>
      <c r="J84" s="50"/>
      <c r="K84" s="50"/>
      <c r="L84" s="141" t="s">
        <v>0</v>
      </c>
      <c r="M84" s="141"/>
      <c r="N84" s="141" t="s">
        <v>202</v>
      </c>
      <c r="O84" s="141"/>
      <c r="S84" s="119" t="s">
        <v>58</v>
      </c>
      <c r="T84" s="119"/>
      <c r="U84" s="116"/>
      <c r="V84" s="116">
        <v>5092</v>
      </c>
      <c r="W84" s="116">
        <v>5193</v>
      </c>
      <c r="X84" s="116">
        <v>5488</v>
      </c>
      <c r="Y84" s="116">
        <v>5596</v>
      </c>
      <c r="Z84" s="116">
        <v>5694</v>
      </c>
    </row>
    <row r="85" spans="1:30" ht="15" customHeight="1" x14ac:dyDescent="0.25">
      <c r="A85" s="48"/>
      <c r="B85" s="48"/>
      <c r="C85" s="62" t="s">
        <v>1</v>
      </c>
      <c r="D85" s="141" t="s">
        <v>2</v>
      </c>
      <c r="E85" s="141"/>
      <c r="F85" s="141" t="str">
        <f>"since "&amp;$V$2</f>
        <v>since 2015-16</v>
      </c>
      <c r="G85" s="141"/>
      <c r="H85" s="50"/>
      <c r="I85" s="50"/>
      <c r="J85" s="50"/>
      <c r="K85" s="62" t="s">
        <v>1</v>
      </c>
      <c r="L85" s="141" t="s">
        <v>2</v>
      </c>
      <c r="M85" s="141"/>
      <c r="N85" s="141" t="str">
        <f>"since "&amp;$V$2</f>
        <v>since 2015-16</v>
      </c>
      <c r="O85" s="141"/>
      <c r="S85" s="119" t="s">
        <v>197</v>
      </c>
      <c r="T85" s="119"/>
      <c r="U85" s="116"/>
      <c r="V85" s="116">
        <v>8820</v>
      </c>
      <c r="W85" s="116">
        <v>9093</v>
      </c>
      <c r="X85" s="116">
        <v>9492</v>
      </c>
      <c r="Y85" s="116">
        <v>9669</v>
      </c>
      <c r="Z85" s="116">
        <v>9652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119,118</v>
      </c>
      <c r="D86" s="100">
        <f t="shared" ref="D86:D91" si="4">AD4</f>
        <v>-1.2190267688327205E-2</v>
      </c>
      <c r="E86" s="101">
        <f t="shared" ref="E86:E91" si="5">AD4</f>
        <v>-1.2190267688327205E-2</v>
      </c>
      <c r="F86" s="100">
        <f t="shared" ref="F86:F91" si="6">AF4</f>
        <v>4.3000866847040964E-2</v>
      </c>
      <c r="G86" s="101">
        <f t="shared" ref="G86:G91" si="7">AF4</f>
        <v>4.3000866847040964E-2</v>
      </c>
      <c r="H86" s="61"/>
      <c r="I86" s="61"/>
      <c r="J86" s="142" t="str">
        <f>'State data for spotlight'!J4</f>
        <v>4,043,913</v>
      </c>
      <c r="K86" s="142"/>
      <c r="L86" s="100">
        <f>'State data for spotlight'!L4</f>
        <v>-5.435055282670076E-3</v>
      </c>
      <c r="M86" s="101">
        <f>'State data for spotlight'!L4</f>
        <v>-5.435055282670076E-3</v>
      </c>
      <c r="N86" s="100">
        <f>'State data for spotlight'!N4</f>
        <v>7.968076645100175E-2</v>
      </c>
      <c r="O86" s="101">
        <f>'State data for spotlight'!N4</f>
        <v>7.968076645100175E-2</v>
      </c>
      <c r="S86" s="119" t="s">
        <v>198</v>
      </c>
      <c r="T86" s="119"/>
      <c r="U86" s="116"/>
      <c r="V86" s="116">
        <v>1924</v>
      </c>
      <c r="W86" s="116">
        <v>2002</v>
      </c>
      <c r="X86" s="116">
        <v>2084</v>
      </c>
      <c r="Y86" s="116">
        <v>2105</v>
      </c>
      <c r="Z86" s="116">
        <v>2194</v>
      </c>
    </row>
    <row r="87" spans="1:30" ht="15" customHeight="1" x14ac:dyDescent="0.25">
      <c r="A87" s="102" t="s">
        <v>4</v>
      </c>
      <c r="B87" s="51"/>
      <c r="C87" s="61" t="str">
        <f t="shared" si="3"/>
        <v>60,594</v>
      </c>
      <c r="D87" s="100">
        <f t="shared" si="4"/>
        <v>-1.3865833414705597E-2</v>
      </c>
      <c r="E87" s="101">
        <f t="shared" si="5"/>
        <v>-1.3865833414705597E-2</v>
      </c>
      <c r="F87" s="100">
        <f t="shared" si="6"/>
        <v>3.650359219979471E-2</v>
      </c>
      <c r="G87" s="101">
        <f t="shared" si="7"/>
        <v>3.650359219979471E-2</v>
      </c>
      <c r="H87" s="61"/>
      <c r="I87" s="61"/>
      <c r="J87" s="142" t="str">
        <f>'State data for spotlight'!J5</f>
        <v>2,078,086</v>
      </c>
      <c r="K87" s="142"/>
      <c r="L87" s="100">
        <f>'State data for spotlight'!L5</f>
        <v>-9.7722570444783718E-3</v>
      </c>
      <c r="M87" s="101">
        <f>'State data for spotlight'!L5</f>
        <v>-9.7722570444783718E-3</v>
      </c>
      <c r="N87" s="100">
        <f>'State data for spotlight'!N5</f>
        <v>6.0267974446456485E-2</v>
      </c>
      <c r="O87" s="101">
        <f>'State data for spotlight'!N5</f>
        <v>6.0267974446456485E-2</v>
      </c>
      <c r="S87" s="119" t="s">
        <v>199</v>
      </c>
      <c r="T87" s="119"/>
      <c r="U87" s="116"/>
      <c r="V87" s="116">
        <v>2190</v>
      </c>
      <c r="W87" s="116">
        <v>2317</v>
      </c>
      <c r="X87" s="116">
        <v>2386</v>
      </c>
      <c r="Y87" s="116">
        <v>2429</v>
      </c>
      <c r="Z87" s="116">
        <v>2388</v>
      </c>
    </row>
    <row r="88" spans="1:30" ht="15" customHeight="1" x14ac:dyDescent="0.25">
      <c r="A88" s="102" t="s">
        <v>5</v>
      </c>
      <c r="B88" s="51"/>
      <c r="C88" s="61" t="str">
        <f t="shared" si="3"/>
        <v>58,520</v>
      </c>
      <c r="D88" s="100">
        <f t="shared" si="4"/>
        <v>-1.0500329720498525E-2</v>
      </c>
      <c r="E88" s="101">
        <f t="shared" si="5"/>
        <v>-1.0500329720498525E-2</v>
      </c>
      <c r="F88" s="100">
        <f t="shared" si="6"/>
        <v>4.9742587045042752E-2</v>
      </c>
      <c r="G88" s="101">
        <f t="shared" si="7"/>
        <v>4.9742587045042752E-2</v>
      </c>
      <c r="H88" s="61"/>
      <c r="I88" s="61"/>
      <c r="J88" s="142" t="str">
        <f>'State data for spotlight'!J6</f>
        <v>1,965,825</v>
      </c>
      <c r="K88" s="142"/>
      <c r="L88" s="100">
        <f>'State data for spotlight'!L6</f>
        <v>-8.0765919120229235E-4</v>
      </c>
      <c r="M88" s="101">
        <f>'State data for spotlight'!L6</f>
        <v>-8.0765919120229235E-4</v>
      </c>
      <c r="N88" s="100">
        <f>'State data for spotlight'!N6</f>
        <v>0.10099473592536312</v>
      </c>
      <c r="O88" s="101">
        <f>'State data for spotlight'!N6</f>
        <v>0.10099473592536312</v>
      </c>
      <c r="S88" s="119" t="s">
        <v>200</v>
      </c>
      <c r="T88" s="119"/>
      <c r="U88" s="116"/>
      <c r="V88" s="116">
        <v>2180</v>
      </c>
      <c r="W88" s="116">
        <v>2281</v>
      </c>
      <c r="X88" s="116">
        <v>2359</v>
      </c>
      <c r="Y88" s="116">
        <v>2411</v>
      </c>
      <c r="Z88" s="116">
        <v>2458</v>
      </c>
    </row>
    <row r="89" spans="1:30" ht="15" customHeight="1" x14ac:dyDescent="0.25">
      <c r="A89" s="51" t="s">
        <v>6</v>
      </c>
      <c r="B89" s="51"/>
      <c r="C89" s="61" t="str">
        <f t="shared" si="3"/>
        <v>88,279</v>
      </c>
      <c r="D89" s="100">
        <f t="shared" si="4"/>
        <v>7.6246133476389755E-3</v>
      </c>
      <c r="E89" s="101">
        <f t="shared" si="5"/>
        <v>7.6246133476389755E-3</v>
      </c>
      <c r="F89" s="100">
        <f t="shared" si="6"/>
        <v>5.9950051629325429E-2</v>
      </c>
      <c r="G89" s="101">
        <f t="shared" si="7"/>
        <v>5.9950051629325429E-2</v>
      </c>
      <c r="H89" s="61"/>
      <c r="I89" s="61"/>
      <c r="J89" s="142" t="str">
        <f>'State data for spotlight'!J7</f>
        <v>2,876,116</v>
      </c>
      <c r="K89" s="142"/>
      <c r="L89" s="100">
        <f>'State data for spotlight'!L7</f>
        <v>1.3469152455414024E-2</v>
      </c>
      <c r="M89" s="101">
        <f>'State data for spotlight'!L7</f>
        <v>1.3469152455414024E-2</v>
      </c>
      <c r="N89" s="100">
        <f>'State data for spotlight'!N7</f>
        <v>8.3508134271230716E-2</v>
      </c>
      <c r="O89" s="101">
        <f>'State data for spotlight'!N7</f>
        <v>8.3508134271230716E-2</v>
      </c>
      <c r="S89" s="119" t="s">
        <v>201</v>
      </c>
      <c r="T89" s="119"/>
      <c r="U89" s="116"/>
      <c r="V89" s="116">
        <v>3737</v>
      </c>
      <c r="W89" s="116">
        <v>3840</v>
      </c>
      <c r="X89" s="116">
        <v>4082</v>
      </c>
      <c r="Y89" s="116">
        <v>4139</v>
      </c>
      <c r="Z89" s="116">
        <v>4100</v>
      </c>
    </row>
    <row r="90" spans="1:30" ht="15" customHeight="1" x14ac:dyDescent="0.25">
      <c r="A90" s="51" t="s">
        <v>100</v>
      </c>
      <c r="B90" s="51"/>
      <c r="C90" s="61" t="str">
        <f t="shared" si="3"/>
        <v>$49,087</v>
      </c>
      <c r="D90" s="100">
        <f t="shared" si="4"/>
        <v>6.5125507213508183E-3</v>
      </c>
      <c r="E90" s="101">
        <f t="shared" si="5"/>
        <v>6.5125507213508183E-3</v>
      </c>
      <c r="F90" s="100">
        <f t="shared" si="6"/>
        <v>8.0486902927580761E-2</v>
      </c>
      <c r="G90" s="101">
        <f t="shared" si="7"/>
        <v>8.0486902927580761E-2</v>
      </c>
      <c r="H90" s="61"/>
      <c r="I90" s="61"/>
      <c r="J90" s="61"/>
      <c r="K90" s="61" t="str">
        <f>'State data for spotlight'!J8</f>
        <v>$45,226</v>
      </c>
      <c r="L90" s="100">
        <f>'State data for spotlight'!L8</f>
        <v>1.6409018426646327E-3</v>
      </c>
      <c r="M90" s="101">
        <f>'State data for spotlight'!L8</f>
        <v>1.6409018426646327E-3</v>
      </c>
      <c r="N90" s="100">
        <f>'State data for spotlight'!N8</f>
        <v>6.7653739613496189E-2</v>
      </c>
      <c r="O90" s="101">
        <f>'State data for spotlight'!N8</f>
        <v>6.7653739613496189E-2</v>
      </c>
      <c r="S90" s="119" t="s">
        <v>59</v>
      </c>
      <c r="T90" s="119"/>
      <c r="U90" s="116"/>
      <c r="V90" s="116">
        <v>4441</v>
      </c>
      <c r="W90" s="116">
        <v>4561</v>
      </c>
      <c r="X90" s="116">
        <v>4697</v>
      </c>
      <c r="Y90" s="116">
        <v>4741</v>
      </c>
      <c r="Z90" s="116">
        <v>4657</v>
      </c>
    </row>
    <row r="91" spans="1:30" ht="15" customHeight="1" x14ac:dyDescent="0.25">
      <c r="A91" s="51" t="s">
        <v>7</v>
      </c>
      <c r="B91" s="51"/>
      <c r="C91" s="61" t="str">
        <f t="shared" si="3"/>
        <v>$5,581.6 mil</v>
      </c>
      <c r="D91" s="100">
        <f t="shared" si="4"/>
        <v>2.9184473215579043E-2</v>
      </c>
      <c r="E91" s="101">
        <f t="shared" si="5"/>
        <v>2.9184473215579043E-2</v>
      </c>
      <c r="F91" s="100">
        <f t="shared" si="6"/>
        <v>0.15595274679479942</v>
      </c>
      <c r="G91" s="101">
        <f t="shared" si="7"/>
        <v>0.15595274679479942</v>
      </c>
      <c r="H91" s="61"/>
      <c r="I91" s="61"/>
      <c r="J91" s="61"/>
      <c r="K91" s="61" t="str">
        <f>'State data for spotlight'!J9</f>
        <v>$174.8 bil</v>
      </c>
      <c r="L91" s="100">
        <f>'State data for spotlight'!L9</f>
        <v>4.1540468779463158E-2</v>
      </c>
      <c r="M91" s="101">
        <f>'State data for spotlight'!L9</f>
        <v>4.1540468779463158E-2</v>
      </c>
      <c r="N91" s="100">
        <f>'State data for spotlight'!N9</f>
        <v>0.18082674757676354</v>
      </c>
      <c r="O91" s="101">
        <f>'State data for spotlight'!N9</f>
        <v>0.18082674757676354</v>
      </c>
      <c r="S91" s="122" t="s">
        <v>54</v>
      </c>
      <c r="T91" s="122"/>
      <c r="U91" s="116"/>
      <c r="V91" s="116">
        <v>42609</v>
      </c>
      <c r="W91" s="116">
        <v>43209</v>
      </c>
      <c r="X91" s="116">
        <v>44323</v>
      </c>
      <c r="Y91" s="116">
        <v>44532</v>
      </c>
      <c r="Z91" s="116">
        <v>44757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203</v>
      </c>
      <c r="S93" s="119" t="s">
        <v>57</v>
      </c>
      <c r="T93" s="119"/>
      <c r="U93" s="116"/>
      <c r="V93" s="116">
        <v>3598</v>
      </c>
      <c r="W93" s="116">
        <v>3924</v>
      </c>
      <c r="X93" s="116">
        <v>4122</v>
      </c>
      <c r="Y93" s="116">
        <v>4290</v>
      </c>
      <c r="Z93" s="116">
        <v>4446</v>
      </c>
    </row>
    <row r="94" spans="1:30" ht="15" customHeight="1" x14ac:dyDescent="0.25">
      <c r="A94" s="60" t="s">
        <v>204</v>
      </c>
      <c r="S94" s="119" t="s">
        <v>58</v>
      </c>
      <c r="T94" s="119"/>
      <c r="U94" s="116"/>
      <c r="V94" s="116">
        <v>7198</v>
      </c>
      <c r="W94" s="116">
        <v>7468</v>
      </c>
      <c r="X94" s="116">
        <v>7784</v>
      </c>
      <c r="Y94" s="116">
        <v>8074</v>
      </c>
      <c r="Z94" s="116">
        <v>8410</v>
      </c>
    </row>
    <row r="95" spans="1:30" ht="15" customHeight="1" x14ac:dyDescent="0.25">
      <c r="A95" s="138" t="s">
        <v>287</v>
      </c>
      <c r="S95" s="119" t="s">
        <v>197</v>
      </c>
      <c r="T95" s="119"/>
      <c r="U95" s="116"/>
      <c r="V95" s="116">
        <v>1272</v>
      </c>
      <c r="W95" s="116">
        <v>1306</v>
      </c>
      <c r="X95" s="116">
        <v>1355</v>
      </c>
      <c r="Y95" s="116">
        <v>1404</v>
      </c>
      <c r="Z95" s="116">
        <v>1442</v>
      </c>
    </row>
    <row r="96" spans="1:30" ht="15" customHeight="1" x14ac:dyDescent="0.25">
      <c r="A96" s="19" t="s">
        <v>278</v>
      </c>
      <c r="S96" s="119" t="s">
        <v>198</v>
      </c>
      <c r="T96" s="119"/>
      <c r="U96" s="116"/>
      <c r="V96" s="116">
        <v>5582</v>
      </c>
      <c r="W96" s="116">
        <v>5908</v>
      </c>
      <c r="X96" s="116">
        <v>6241</v>
      </c>
      <c r="Y96" s="116">
        <v>6499</v>
      </c>
      <c r="Z96" s="116">
        <v>6586</v>
      </c>
    </row>
    <row r="97" spans="1:32" ht="15" customHeight="1" x14ac:dyDescent="0.25">
      <c r="S97" s="119" t="s">
        <v>199</v>
      </c>
      <c r="T97" s="119"/>
      <c r="U97" s="116"/>
      <c r="V97" s="116">
        <v>8932</v>
      </c>
      <c r="W97" s="116">
        <v>9538</v>
      </c>
      <c r="X97" s="116">
        <v>9748</v>
      </c>
      <c r="Y97" s="116">
        <v>9826</v>
      </c>
      <c r="Z97" s="116">
        <v>9664</v>
      </c>
    </row>
    <row r="98" spans="1:32" ht="15" customHeight="1" x14ac:dyDescent="0.25">
      <c r="S98" s="119" t="s">
        <v>200</v>
      </c>
      <c r="T98" s="119"/>
      <c r="U98" s="116"/>
      <c r="V98" s="116">
        <v>4128</v>
      </c>
      <c r="W98" s="116">
        <v>4213</v>
      </c>
      <c r="X98" s="116">
        <v>4506</v>
      </c>
      <c r="Y98" s="116">
        <v>4518</v>
      </c>
      <c r="Z98" s="116">
        <v>4469</v>
      </c>
    </row>
    <row r="99" spans="1:32" ht="15" customHeight="1" x14ac:dyDescent="0.25">
      <c r="S99" s="119" t="s">
        <v>201</v>
      </c>
      <c r="T99" s="119"/>
      <c r="U99" s="116"/>
      <c r="V99" s="116">
        <v>377</v>
      </c>
      <c r="W99" s="116">
        <v>394</v>
      </c>
      <c r="X99" s="116">
        <v>450</v>
      </c>
      <c r="Y99" s="116">
        <v>442</v>
      </c>
      <c r="Z99" s="116">
        <v>433</v>
      </c>
    </row>
    <row r="100" spans="1:32" ht="15" customHeight="1" x14ac:dyDescent="0.25">
      <c r="S100" s="119" t="s">
        <v>59</v>
      </c>
      <c r="T100" s="119"/>
      <c r="U100" s="116"/>
      <c r="V100" s="116">
        <v>1988</v>
      </c>
      <c r="W100" s="116">
        <v>2060</v>
      </c>
      <c r="X100" s="116">
        <v>2191</v>
      </c>
      <c r="Y100" s="116">
        <v>2210</v>
      </c>
      <c r="Z100" s="116">
        <v>2237</v>
      </c>
    </row>
    <row r="101" spans="1:32" x14ac:dyDescent="0.25">
      <c r="A101" s="20"/>
      <c r="S101" s="122" t="s">
        <v>54</v>
      </c>
      <c r="T101" s="122"/>
      <c r="U101" s="116"/>
      <c r="V101" s="116">
        <v>40677</v>
      </c>
      <c r="W101" s="116">
        <v>41567</v>
      </c>
      <c r="X101" s="116">
        <v>42528</v>
      </c>
      <c r="Y101" s="116">
        <v>43077</v>
      </c>
      <c r="Z101" s="116">
        <v>43522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205</v>
      </c>
      <c r="Z103" s="110" t="s">
        <v>282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84101</v>
      </c>
      <c r="W104" s="116">
        <v>88683</v>
      </c>
      <c r="X104" s="116">
        <v>91910</v>
      </c>
      <c r="Y104" s="116">
        <v>92328</v>
      </c>
      <c r="Z104" s="116">
        <v>91342</v>
      </c>
      <c r="AB104" s="113" t="str">
        <f>TEXT(Z104,"###,###")</f>
        <v>91,342</v>
      </c>
      <c r="AD104" s="134">
        <f>Z104/($Z$4)*100</f>
        <v>76.681945633741336</v>
      </c>
      <c r="AF104" s="113"/>
    </row>
    <row r="105" spans="1:32" x14ac:dyDescent="0.25">
      <c r="S105" s="119" t="s">
        <v>18</v>
      </c>
      <c r="T105" s="119"/>
      <c r="U105" s="116"/>
      <c r="V105" s="116">
        <v>20117</v>
      </c>
      <c r="W105" s="116">
        <v>19484</v>
      </c>
      <c r="X105" s="116">
        <v>19703</v>
      </c>
      <c r="Y105" s="116">
        <v>20450</v>
      </c>
      <c r="Z105" s="116">
        <v>20232</v>
      </c>
      <c r="AB105" s="113" t="str">
        <f>TEXT(Z105,"###,###")</f>
        <v>20,232</v>
      </c>
      <c r="AD105" s="134">
        <f>Z105/($Z$4)*100</f>
        <v>16.984838563441294</v>
      </c>
      <c r="AF105" s="113"/>
    </row>
    <row r="106" spans="1:32" x14ac:dyDescent="0.25">
      <c r="S106" s="122" t="s">
        <v>54</v>
      </c>
      <c r="T106" s="122"/>
      <c r="U106" s="124"/>
      <c r="V106" s="124">
        <v>104218</v>
      </c>
      <c r="W106" s="124">
        <v>108167</v>
      </c>
      <c r="X106" s="124">
        <v>111613</v>
      </c>
      <c r="Y106" s="124">
        <v>112778</v>
      </c>
      <c r="Z106" s="124">
        <v>111574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15615</v>
      </c>
      <c r="W108" s="116">
        <v>16875</v>
      </c>
      <c r="X108" s="116">
        <v>19824</v>
      </c>
      <c r="Y108" s="116">
        <v>17396</v>
      </c>
      <c r="Z108" s="116">
        <v>17807</v>
      </c>
      <c r="AB108" s="113" t="str">
        <f>TEXT(Z108,"###,###")</f>
        <v>17,807</v>
      </c>
      <c r="AD108" s="134">
        <f>Z108/($Z$4)*100</f>
        <v>14.949042126294934</v>
      </c>
      <c r="AF108" s="113"/>
    </row>
    <row r="109" spans="1:32" x14ac:dyDescent="0.25">
      <c r="S109" s="119" t="s">
        <v>21</v>
      </c>
      <c r="T109" s="119"/>
      <c r="U109" s="116"/>
      <c r="V109" s="116">
        <v>17208</v>
      </c>
      <c r="W109" s="116">
        <v>17960</v>
      </c>
      <c r="X109" s="116">
        <v>17957</v>
      </c>
      <c r="Y109" s="116">
        <v>18165</v>
      </c>
      <c r="Z109" s="116">
        <v>17849</v>
      </c>
      <c r="AB109" s="113" t="str">
        <f>TEXT(Z109,"###,###")</f>
        <v>17,849</v>
      </c>
      <c r="AD109" s="134">
        <f>Z109/($Z$4)*100</f>
        <v>14.984301281082624</v>
      </c>
      <c r="AF109" s="113"/>
    </row>
    <row r="110" spans="1:32" x14ac:dyDescent="0.25">
      <c r="S110" s="119" t="s">
        <v>22</v>
      </c>
      <c r="T110" s="119"/>
      <c r="U110" s="116"/>
      <c r="V110" s="116">
        <v>25032</v>
      </c>
      <c r="W110" s="116">
        <v>25649</v>
      </c>
      <c r="X110" s="116">
        <v>25387</v>
      </c>
      <c r="Y110" s="116">
        <v>26009</v>
      </c>
      <c r="Z110" s="116">
        <v>24948</v>
      </c>
      <c r="AB110" s="113" t="str">
        <f>TEXT(Z110,"###,###")</f>
        <v>24,948</v>
      </c>
      <c r="AD110" s="134">
        <f>Z110/($Z$4)*100</f>
        <v>20.943937943887576</v>
      </c>
      <c r="AF110" s="113"/>
    </row>
    <row r="111" spans="1:32" x14ac:dyDescent="0.25">
      <c r="S111" s="119" t="s">
        <v>23</v>
      </c>
      <c r="T111" s="119"/>
      <c r="U111" s="116"/>
      <c r="V111" s="116">
        <v>46363</v>
      </c>
      <c r="W111" s="116">
        <v>47683</v>
      </c>
      <c r="X111" s="116">
        <v>48445</v>
      </c>
      <c r="Y111" s="116">
        <v>51213</v>
      </c>
      <c r="Z111" s="116">
        <v>50499</v>
      </c>
      <c r="AB111" s="113" t="str">
        <f>TEXT(Z111,"###,###")</f>
        <v>50,499</v>
      </c>
      <c r="AD111" s="134">
        <f>Z111/($Z$4)*100</f>
        <v>42.394096610084119</v>
      </c>
      <c r="AF111" s="113"/>
    </row>
    <row r="112" spans="1:32" x14ac:dyDescent="0.25">
      <c r="S112" s="122" t="s">
        <v>54</v>
      </c>
      <c r="T112" s="122"/>
      <c r="U112" s="116"/>
      <c r="V112" s="116">
        <v>114207</v>
      </c>
      <c r="W112" s="116">
        <v>116562</v>
      </c>
      <c r="X112" s="116">
        <v>119800</v>
      </c>
      <c r="Y112" s="116">
        <v>120589</v>
      </c>
      <c r="Z112" s="116">
        <v>119113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39.56</v>
      </c>
      <c r="W118" s="135">
        <v>41.73</v>
      </c>
      <c r="X118" s="135">
        <v>41.74</v>
      </c>
      <c r="Y118" s="135">
        <v>41.84</v>
      </c>
      <c r="Z118" s="135">
        <v>42.14</v>
      </c>
      <c r="AB118" s="113" t="str">
        <f>TEXT(Z118,"##.0")</f>
        <v>42.1</v>
      </c>
    </row>
    <row r="120" spans="19:32" x14ac:dyDescent="0.25">
      <c r="S120" s="105" t="s">
        <v>102</v>
      </c>
      <c r="T120" s="116"/>
      <c r="U120" s="116"/>
      <c r="V120" s="116">
        <v>73353</v>
      </c>
      <c r="W120" s="116">
        <v>74672</v>
      </c>
      <c r="X120" s="116">
        <v>76515</v>
      </c>
      <c r="Y120" s="116">
        <v>77128</v>
      </c>
      <c r="Z120" s="116">
        <v>77601</v>
      </c>
      <c r="AB120" s="113" t="str">
        <f>TEXT(Z120,"###,###")</f>
        <v>77,601</v>
      </c>
    </row>
    <row r="121" spans="19:32" x14ac:dyDescent="0.25">
      <c r="S121" s="105" t="s">
        <v>103</v>
      </c>
      <c r="T121" s="116"/>
      <c r="U121" s="116"/>
      <c r="V121" s="116">
        <v>5085</v>
      </c>
      <c r="W121" s="116">
        <v>5141</v>
      </c>
      <c r="X121" s="116">
        <v>5286</v>
      </c>
      <c r="Y121" s="116">
        <v>5296</v>
      </c>
      <c r="Z121" s="116">
        <v>5340</v>
      </c>
      <c r="AB121" s="113" t="str">
        <f>TEXT(Z121,"###,###")</f>
        <v>5,340</v>
      </c>
    </row>
    <row r="122" spans="19:32" x14ac:dyDescent="0.25">
      <c r="S122" s="105" t="s">
        <v>104</v>
      </c>
      <c r="T122" s="116"/>
      <c r="U122" s="116"/>
      <c r="V122" s="116">
        <v>4849</v>
      </c>
      <c r="W122" s="116">
        <v>4963</v>
      </c>
      <c r="X122" s="116">
        <v>5056</v>
      </c>
      <c r="Y122" s="116">
        <v>5184</v>
      </c>
      <c r="Z122" s="116">
        <v>5335</v>
      </c>
      <c r="AB122" s="113" t="str">
        <f>TEXT(Z122,"###,###")</f>
        <v>5,335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78202</v>
      </c>
      <c r="W124" s="116">
        <v>79635</v>
      </c>
      <c r="X124" s="116">
        <v>81571</v>
      </c>
      <c r="Y124" s="116">
        <v>82312</v>
      </c>
      <c r="Z124" s="116">
        <v>82936</v>
      </c>
      <c r="AB124" s="113" t="str">
        <f>TEXT(Z124,"###,###")</f>
        <v>82,936</v>
      </c>
      <c r="AD124" s="131">
        <f>Z124/$Z$7*100</f>
        <v>93.947597956478887</v>
      </c>
    </row>
    <row r="125" spans="19:32" x14ac:dyDescent="0.25">
      <c r="S125" s="105" t="s">
        <v>106</v>
      </c>
      <c r="T125" s="116"/>
      <c r="U125" s="116"/>
      <c r="V125" s="116">
        <v>9934</v>
      </c>
      <c r="W125" s="116">
        <v>10104</v>
      </c>
      <c r="X125" s="116">
        <v>10342</v>
      </c>
      <c r="Y125" s="116">
        <v>10480</v>
      </c>
      <c r="Z125" s="116">
        <v>10675</v>
      </c>
      <c r="AB125" s="113" t="str">
        <f>TEXT(Z125,"###,###")</f>
        <v>10,675</v>
      </c>
      <c r="AD125" s="131">
        <f>Z125/$Z$7*100</f>
        <v>12.092343592473862</v>
      </c>
    </row>
    <row r="127" spans="19:32" x14ac:dyDescent="0.25">
      <c r="S127" s="105" t="s">
        <v>107</v>
      </c>
      <c r="T127" s="116"/>
      <c r="U127" s="116"/>
      <c r="V127" s="116">
        <v>42609</v>
      </c>
      <c r="W127" s="116">
        <v>43209</v>
      </c>
      <c r="X127" s="116">
        <v>44323</v>
      </c>
      <c r="Y127" s="116">
        <v>44538</v>
      </c>
      <c r="Z127" s="116">
        <v>44755</v>
      </c>
      <c r="AB127" s="113" t="str">
        <f>TEXT(Z127,"###,###")</f>
        <v>44,755</v>
      </c>
      <c r="AD127" s="131">
        <f>Z127/$Z$7*100</f>
        <v>50.69722130971126</v>
      </c>
    </row>
    <row r="128" spans="19:32" x14ac:dyDescent="0.25">
      <c r="S128" s="105" t="s">
        <v>108</v>
      </c>
      <c r="T128" s="116"/>
      <c r="U128" s="116"/>
      <c r="V128" s="116">
        <v>40677</v>
      </c>
      <c r="W128" s="116">
        <v>41567</v>
      </c>
      <c r="X128" s="116">
        <v>42528</v>
      </c>
      <c r="Y128" s="116">
        <v>43081</v>
      </c>
      <c r="Z128" s="116">
        <v>43520</v>
      </c>
      <c r="AB128" s="113" t="str">
        <f>TEXT(Z128,"###,###")</f>
        <v>43,520</v>
      </c>
      <c r="AD128" s="131">
        <f>Z128/$Z$7*100</f>
        <v>49.298247601354795</v>
      </c>
    </row>
    <row r="130" spans="19:20" x14ac:dyDescent="0.25">
      <c r="S130" s="105" t="s">
        <v>283</v>
      </c>
      <c r="T130" s="131">
        <v>87.904258090825678</v>
      </c>
    </row>
    <row r="131" spans="19:20" x14ac:dyDescent="0.25">
      <c r="S131" s="105" t="s">
        <v>284</v>
      </c>
      <c r="T131" s="131">
        <v>6.049003726820648</v>
      </c>
    </row>
    <row r="132" spans="19:20" x14ac:dyDescent="0.25">
      <c r="S132" s="105" t="s">
        <v>285</v>
      </c>
      <c r="T132" s="131">
        <v>6.0433398656532136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DDABEA52-9321-494B-B123-CE84DCF0FB6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BB2DA445-EF2A-4ADF-8FAE-90A6BC5C5F8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39398CFE-57B1-473A-A28A-1A74D67F772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6ACB68A4-CCE4-4081-BE34-C1E88A012DC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BC5D91-85A4-44BB-89B4-CB2B11665F7F}">
  <sheetPr codeName="Sheet124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173</v>
      </c>
      <c r="T1" s="103"/>
      <c r="U1" s="103"/>
      <c r="V1" s="103"/>
      <c r="W1" s="103"/>
      <c r="X1" s="103"/>
      <c r="Y1" s="104" t="s">
        <v>174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205</v>
      </c>
      <c r="Z2" s="107" t="s">
        <v>282</v>
      </c>
      <c r="AB2" s="143" t="str">
        <f>$Z$2</f>
        <v>2019-20</v>
      </c>
      <c r="AC2" s="143"/>
      <c r="AD2" s="143"/>
      <c r="AE2" s="143"/>
      <c r="AF2" s="143"/>
    </row>
    <row r="3" spans="1:32" ht="15" customHeight="1" x14ac:dyDescent="0.25">
      <c r="A3" s="64" t="s">
        <v>281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173</v>
      </c>
      <c r="Y3" s="109" t="s">
        <v>174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9.60 Richmond, Queensland,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515</v>
      </c>
      <c r="W4" s="112">
        <v>568</v>
      </c>
      <c r="X4" s="112">
        <v>856</v>
      </c>
      <c r="Y4" s="112">
        <v>677</v>
      </c>
      <c r="Z4" s="112">
        <v>963</v>
      </c>
      <c r="AB4" s="113" t="str">
        <f>TEXT(Z4,"###,###")</f>
        <v>963</v>
      </c>
      <c r="AD4" s="114">
        <f>Z4/Y4-1</f>
        <v>0.42245199409158052</v>
      </c>
      <c r="AF4" s="114">
        <f>Z4/V4-1</f>
        <v>0.86990291262135933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263</v>
      </c>
      <c r="W5" s="112">
        <v>284</v>
      </c>
      <c r="X5" s="112">
        <v>455</v>
      </c>
      <c r="Y5" s="112">
        <v>337</v>
      </c>
      <c r="Z5" s="112">
        <v>505</v>
      </c>
      <c r="AB5" s="113" t="str">
        <f>TEXT(Z5,"###,###")</f>
        <v>505</v>
      </c>
      <c r="AD5" s="114">
        <f t="shared" ref="AD5:AD9" si="0">Z5/Y5-1</f>
        <v>0.49851632047477734</v>
      </c>
      <c r="AF5" s="114">
        <f t="shared" ref="AF5:AF9" si="1">Z5/V5-1</f>
        <v>0.92015209125475295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256</v>
      </c>
      <c r="W6" s="112">
        <v>284</v>
      </c>
      <c r="X6" s="112">
        <v>396</v>
      </c>
      <c r="Y6" s="112">
        <v>338</v>
      </c>
      <c r="Z6" s="112">
        <v>464</v>
      </c>
      <c r="AB6" s="113" t="str">
        <f>TEXT(Z6,"###,###")</f>
        <v>464</v>
      </c>
      <c r="AD6" s="114">
        <f t="shared" si="0"/>
        <v>0.3727810650887573</v>
      </c>
      <c r="AF6" s="114">
        <f t="shared" si="1"/>
        <v>0.8125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323</v>
      </c>
      <c r="W7" s="112">
        <v>357</v>
      </c>
      <c r="X7" s="112">
        <v>555</v>
      </c>
      <c r="Y7" s="112">
        <v>406</v>
      </c>
      <c r="Z7" s="112">
        <v>613</v>
      </c>
      <c r="AB7" s="113" t="str">
        <f>TEXT(Z7,"###,###")</f>
        <v>613</v>
      </c>
      <c r="AD7" s="114">
        <f t="shared" si="0"/>
        <v>0.50985221674876846</v>
      </c>
      <c r="AF7" s="114">
        <f t="shared" si="1"/>
        <v>0.89783281733746123</v>
      </c>
    </row>
    <row r="8" spans="1:32" ht="17.25" customHeight="1" x14ac:dyDescent="0.25">
      <c r="A8" s="68" t="s">
        <v>13</v>
      </c>
      <c r="B8" s="69"/>
      <c r="C8" s="31"/>
      <c r="D8" s="70" t="str">
        <f>AB4</f>
        <v>963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613</v>
      </c>
      <c r="P8" s="71"/>
      <c r="S8" s="111" t="s">
        <v>86</v>
      </c>
      <c r="T8" s="112"/>
      <c r="U8" s="112"/>
      <c r="V8" s="112">
        <v>35841.18</v>
      </c>
      <c r="W8" s="112">
        <v>40748</v>
      </c>
      <c r="X8" s="112">
        <v>38359.83</v>
      </c>
      <c r="Y8" s="112">
        <v>46919.32</v>
      </c>
      <c r="Z8" s="112">
        <v>39570.54</v>
      </c>
      <c r="AB8" s="113" t="str">
        <f>TEXT(Z8,"$###,###")</f>
        <v>$39,571</v>
      </c>
      <c r="AD8" s="114">
        <f t="shared" si="0"/>
        <v>-0.15662588460361315</v>
      </c>
      <c r="AF8" s="114">
        <f t="shared" si="1"/>
        <v>0.10405237773979548</v>
      </c>
    </row>
    <row r="9" spans="1:32" x14ac:dyDescent="0.25">
      <c r="A9" s="32" t="s">
        <v>15</v>
      </c>
      <c r="B9" s="75"/>
      <c r="C9" s="76"/>
      <c r="D9" s="77">
        <f>AD104</f>
        <v>60.228452751817244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53.181076672104396</v>
      </c>
      <c r="P9" s="78" t="s">
        <v>87</v>
      </c>
      <c r="S9" s="111" t="s">
        <v>7</v>
      </c>
      <c r="T9" s="112"/>
      <c r="U9" s="112"/>
      <c r="V9" s="112">
        <v>16658039</v>
      </c>
      <c r="W9" s="112">
        <v>19667706</v>
      </c>
      <c r="X9" s="112">
        <v>26016963</v>
      </c>
      <c r="Y9" s="112">
        <v>21423547</v>
      </c>
      <c r="Z9" s="112">
        <v>45669147</v>
      </c>
      <c r="AB9" s="113" t="str">
        <f>TEXT(Z9/1000000,"$#,###.0")&amp;" mil"</f>
        <v>$45.7 mil</v>
      </c>
      <c r="AD9" s="114">
        <f t="shared" si="0"/>
        <v>1.1317266930634782</v>
      </c>
      <c r="AF9" s="114">
        <f t="shared" si="1"/>
        <v>1.7415680201012855</v>
      </c>
    </row>
    <row r="10" spans="1:32" x14ac:dyDescent="0.25">
      <c r="A10" s="32" t="s">
        <v>18</v>
      </c>
      <c r="B10" s="75"/>
      <c r="C10" s="76"/>
      <c r="D10" s="77">
        <f>AD105</f>
        <v>19.003115264797508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46.655791190864598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59.869494290375201</v>
      </c>
      <c r="P11" s="78" t="s">
        <v>87</v>
      </c>
      <c r="S11" s="111" t="s">
        <v>30</v>
      </c>
      <c r="T11" s="116"/>
      <c r="U11" s="116"/>
      <c r="V11" s="116">
        <v>409</v>
      </c>
      <c r="W11" s="116">
        <v>456</v>
      </c>
      <c r="X11" s="116">
        <v>645</v>
      </c>
      <c r="Y11" s="116">
        <v>542</v>
      </c>
      <c r="Z11" s="116">
        <v>724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21.207177814029361</v>
      </c>
      <c r="P12" s="78" t="s">
        <v>87</v>
      </c>
      <c r="S12" s="111" t="s">
        <v>31</v>
      </c>
      <c r="T12" s="116"/>
      <c r="U12" s="116"/>
      <c r="V12" s="116">
        <v>108</v>
      </c>
      <c r="W12" s="116">
        <v>112</v>
      </c>
      <c r="X12" s="116">
        <v>210</v>
      </c>
      <c r="Y12" s="116">
        <v>135</v>
      </c>
      <c r="Z12" s="116">
        <v>245</v>
      </c>
    </row>
    <row r="13" spans="1:32" ht="15" customHeight="1" x14ac:dyDescent="0.25">
      <c r="A13" s="32" t="s">
        <v>20</v>
      </c>
      <c r="B13" s="76"/>
      <c r="C13" s="76"/>
      <c r="D13" s="77">
        <f>AD108</f>
        <v>26.895119418483905</v>
      </c>
      <c r="E13" s="78" t="s">
        <v>87</v>
      </c>
      <c r="F13" s="26"/>
      <c r="G13" s="144" t="s">
        <v>286</v>
      </c>
      <c r="H13" s="145"/>
      <c r="I13" s="145"/>
      <c r="J13" s="145"/>
      <c r="K13" s="145"/>
      <c r="L13" s="145"/>
      <c r="M13" s="85"/>
      <c r="N13" s="76"/>
      <c r="O13" s="77">
        <f>T132</f>
        <v>18.107667210440457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16.303219106957425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41.1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19.314641744548286</v>
      </c>
      <c r="E15" s="78" t="s">
        <v>87</v>
      </c>
      <c r="F15" s="26"/>
      <c r="G15" s="35" t="s">
        <v>279</v>
      </c>
      <c r="H15" s="76"/>
      <c r="I15" s="76"/>
      <c r="J15" s="76"/>
      <c r="K15" s="86"/>
      <c r="L15" s="76"/>
      <c r="M15" s="76"/>
      <c r="N15" s="76"/>
      <c r="O15" s="77">
        <f>AB38</f>
        <v>20.097244732576986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102</v>
      </c>
      <c r="Z15" s="116">
        <v>216</v>
      </c>
      <c r="AB15" s="121">
        <f t="shared" ref="AB15:AB34" si="2">IF(Z15="np",0,Z15/$Z$34)</f>
        <v>0.2231404958677686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16.095534787123572</v>
      </c>
      <c r="E16" s="89" t="s">
        <v>87</v>
      </c>
      <c r="F16" s="26"/>
      <c r="G16" s="90" t="s">
        <v>280</v>
      </c>
      <c r="H16" s="37"/>
      <c r="I16" s="37"/>
      <c r="J16" s="37"/>
      <c r="K16" s="38"/>
      <c r="L16" s="37"/>
      <c r="M16" s="37"/>
      <c r="N16" s="37"/>
      <c r="O16" s="88">
        <f>AB37</f>
        <v>79.902755267423004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10</v>
      </c>
      <c r="Z16" s="116">
        <v>10</v>
      </c>
      <c r="AB16" s="121">
        <f t="shared" si="2"/>
        <v>1.0330578512396695E-2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8</v>
      </c>
      <c r="Z17" s="116">
        <v>11</v>
      </c>
      <c r="AB17" s="121">
        <f t="shared" si="2"/>
        <v>1.1363636363636364E-2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0</v>
      </c>
      <c r="Z18" s="116">
        <v>8</v>
      </c>
      <c r="AB18" s="121">
        <f t="shared" si="2"/>
        <v>8.2644628099173556E-3</v>
      </c>
    </row>
    <row r="19" spans="1:28" x14ac:dyDescent="0.25">
      <c r="A19" s="67" t="str">
        <f>$S$1&amp;" ("&amp;$V$2&amp;" to "&amp;$Z$2&amp;")"</f>
        <v>Richmond (2015-16 to 2019-20)</v>
      </c>
      <c r="B19" s="67"/>
      <c r="C19" s="67"/>
      <c r="D19" s="67"/>
      <c r="E19" s="67"/>
      <c r="F19" s="67"/>
      <c r="G19" s="67" t="str">
        <f>$S$1&amp;" ("&amp;$V$2&amp;" to "&amp;$Z$2&amp;")"</f>
        <v>Richmond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39</v>
      </c>
      <c r="Z19" s="116">
        <v>54</v>
      </c>
      <c r="AB19" s="121">
        <f t="shared" si="2"/>
        <v>5.578512396694215E-2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34</v>
      </c>
      <c r="Z20" s="116">
        <v>50</v>
      </c>
      <c r="AB20" s="121">
        <f t="shared" si="2"/>
        <v>5.1652892561983473E-2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52</v>
      </c>
      <c r="Z21" s="116">
        <v>52</v>
      </c>
      <c r="AB21" s="121">
        <f t="shared" si="2"/>
        <v>5.3719008264462811E-2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26</v>
      </c>
      <c r="Z22" s="116">
        <v>41</v>
      </c>
      <c r="AB22" s="121">
        <f t="shared" si="2"/>
        <v>4.2355371900826444E-2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18</v>
      </c>
      <c r="Z23" s="116">
        <v>33</v>
      </c>
      <c r="AB23" s="121">
        <f t="shared" si="2"/>
        <v>3.4090909090909088E-2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5</v>
      </c>
      <c r="Z24" s="116">
        <v>0</v>
      </c>
      <c r="AB24" s="121">
        <f t="shared" si="2"/>
        <v>0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10</v>
      </c>
      <c r="Z25" s="116">
        <v>16</v>
      </c>
      <c r="AB25" s="121">
        <f t="shared" si="2"/>
        <v>1.6528925619834711E-2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8</v>
      </c>
      <c r="Z26" s="116">
        <v>9</v>
      </c>
      <c r="AB26" s="121">
        <f t="shared" si="2"/>
        <v>9.2975206611570251E-3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16</v>
      </c>
      <c r="Z27" s="116">
        <v>18</v>
      </c>
      <c r="AB27" s="121">
        <f t="shared" si="2"/>
        <v>1.859504132231405E-2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26</v>
      </c>
      <c r="Z28" s="116">
        <v>84</v>
      </c>
      <c r="AB28" s="121">
        <f t="shared" si="2"/>
        <v>8.6776859504132234E-2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121</v>
      </c>
      <c r="Z29" s="116">
        <v>112</v>
      </c>
      <c r="AB29" s="121">
        <f t="shared" si="2"/>
        <v>0.11570247933884298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39</v>
      </c>
      <c r="Z30" s="116">
        <v>42</v>
      </c>
      <c r="AB30" s="121">
        <f t="shared" si="2"/>
        <v>4.3388429752066117E-2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54</v>
      </c>
      <c r="Z31" s="116">
        <v>50</v>
      </c>
      <c r="AB31" s="121">
        <f t="shared" si="2"/>
        <v>5.1652892561983473E-2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5</v>
      </c>
      <c r="Z32" s="116">
        <v>6</v>
      </c>
      <c r="AB32" s="121">
        <f t="shared" si="2"/>
        <v>6.1983471074380167E-3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25</v>
      </c>
      <c r="Z33" s="116">
        <v>38</v>
      </c>
      <c r="AB33" s="121">
        <f t="shared" si="2"/>
        <v>3.9256198347107439E-2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677</v>
      </c>
      <c r="Z34" s="124">
        <v>968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493</v>
      </c>
      <c r="AB37" s="136">
        <f>Z37/Z40*100</f>
        <v>79.902755267423004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124</v>
      </c>
      <c r="AB38" s="136">
        <f>Z38/Z40*100</f>
        <v>20.097244732576986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617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0</v>
      </c>
      <c r="Y44" s="116">
        <v>0</v>
      </c>
      <c r="Z44" s="116">
        <v>5</v>
      </c>
    </row>
    <row r="45" spans="19:32" x14ac:dyDescent="0.25">
      <c r="S45" s="119" t="s">
        <v>38</v>
      </c>
      <c r="T45" s="119"/>
      <c r="U45" s="116"/>
      <c r="V45" s="116">
        <v>10</v>
      </c>
      <c r="W45" s="116">
        <v>12</v>
      </c>
      <c r="X45" s="116">
        <v>20</v>
      </c>
      <c r="Y45" s="116">
        <v>5</v>
      </c>
      <c r="Z45" s="116">
        <v>6</v>
      </c>
    </row>
    <row r="46" spans="19:32" x14ac:dyDescent="0.25">
      <c r="S46" s="119" t="s">
        <v>39</v>
      </c>
      <c r="T46" s="119"/>
      <c r="U46" s="116"/>
      <c r="V46" s="116">
        <v>9</v>
      </c>
      <c r="W46" s="116">
        <v>15</v>
      </c>
      <c r="X46" s="116">
        <v>51</v>
      </c>
      <c r="Y46" s="116">
        <v>38</v>
      </c>
      <c r="Z46" s="116">
        <v>59</v>
      </c>
    </row>
    <row r="47" spans="19:32" x14ac:dyDescent="0.25">
      <c r="S47" s="119" t="s">
        <v>40</v>
      </c>
      <c r="T47" s="119"/>
      <c r="U47" s="116"/>
      <c r="V47" s="116">
        <v>30</v>
      </c>
      <c r="W47" s="116">
        <v>32</v>
      </c>
      <c r="X47" s="116">
        <v>29</v>
      </c>
      <c r="Y47" s="116">
        <v>28</v>
      </c>
      <c r="Z47" s="116">
        <v>44</v>
      </c>
    </row>
    <row r="48" spans="19:32" x14ac:dyDescent="0.25">
      <c r="S48" s="119" t="s">
        <v>41</v>
      </c>
      <c r="T48" s="119"/>
      <c r="U48" s="116"/>
      <c r="V48" s="116">
        <v>36</v>
      </c>
      <c r="W48" s="116">
        <v>47</v>
      </c>
      <c r="X48" s="116">
        <v>76</v>
      </c>
      <c r="Y48" s="116">
        <v>59</v>
      </c>
      <c r="Z48" s="116">
        <v>75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37</v>
      </c>
      <c r="W49" s="116">
        <v>30</v>
      </c>
      <c r="X49" s="116">
        <v>47</v>
      </c>
      <c r="Y49" s="116">
        <v>42</v>
      </c>
      <c r="Z49" s="116">
        <v>60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Richmond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14</v>
      </c>
      <c r="W50" s="116">
        <v>26</v>
      </c>
      <c r="X50" s="116">
        <v>37</v>
      </c>
      <c r="Y50" s="116">
        <v>25</v>
      </c>
      <c r="Z50" s="116">
        <v>52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12</v>
      </c>
      <c r="W51" s="116">
        <v>15</v>
      </c>
      <c r="X51" s="116">
        <v>19</v>
      </c>
      <c r="Y51" s="116">
        <v>18</v>
      </c>
      <c r="Z51" s="116">
        <v>23</v>
      </c>
    </row>
    <row r="52" spans="1:26" ht="15" customHeight="1" x14ac:dyDescent="0.25">
      <c r="S52" s="119" t="s">
        <v>45</v>
      </c>
      <c r="T52" s="119"/>
      <c r="U52" s="116"/>
      <c r="V52" s="116">
        <v>23</v>
      </c>
      <c r="W52" s="116">
        <v>20</v>
      </c>
      <c r="X52" s="116">
        <v>33</v>
      </c>
      <c r="Y52" s="116">
        <v>28</v>
      </c>
      <c r="Z52" s="116">
        <v>30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19</v>
      </c>
      <c r="W53" s="116">
        <v>28</v>
      </c>
      <c r="X53" s="116">
        <v>35</v>
      </c>
      <c r="Y53" s="116">
        <v>21</v>
      </c>
      <c r="Z53" s="116">
        <v>33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19</v>
      </c>
      <c r="W54" s="116">
        <v>19</v>
      </c>
      <c r="X54" s="116">
        <v>44</v>
      </c>
      <c r="Y54" s="116">
        <v>27</v>
      </c>
      <c r="Z54" s="116">
        <v>33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20</v>
      </c>
      <c r="W55" s="116">
        <v>21</v>
      </c>
      <c r="X55" s="116">
        <v>33</v>
      </c>
      <c r="Y55" s="116">
        <v>18</v>
      </c>
      <c r="Z55" s="116">
        <v>34</v>
      </c>
    </row>
    <row r="56" spans="1:26" ht="15" customHeight="1" x14ac:dyDescent="0.25">
      <c r="S56" s="119" t="s">
        <v>49</v>
      </c>
      <c r="T56" s="119"/>
      <c r="U56" s="116"/>
      <c r="V56" s="116">
        <v>9</v>
      </c>
      <c r="W56" s="116">
        <v>9</v>
      </c>
      <c r="X56" s="116">
        <v>22</v>
      </c>
      <c r="Y56" s="116">
        <v>23</v>
      </c>
      <c r="Z56" s="116">
        <v>27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5</v>
      </c>
      <c r="W57" s="116">
        <v>4</v>
      </c>
      <c r="X57" s="116">
        <v>8</v>
      </c>
      <c r="Y57" s="116">
        <v>4</v>
      </c>
      <c r="Z57" s="116">
        <v>9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3</v>
      </c>
      <c r="W58" s="116">
        <v>4</v>
      </c>
      <c r="X58" s="116">
        <v>1</v>
      </c>
      <c r="Y58" s="116">
        <v>6</v>
      </c>
      <c r="Z58" s="116">
        <v>7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0</v>
      </c>
      <c r="X59" s="116">
        <v>0</v>
      </c>
      <c r="Y59" s="116">
        <v>0</v>
      </c>
      <c r="Z59" s="116">
        <v>5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0</v>
      </c>
      <c r="X60" s="116">
        <v>0</v>
      </c>
      <c r="Y60" s="116">
        <v>0</v>
      </c>
      <c r="Z60" s="116">
        <v>0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257</v>
      </c>
      <c r="W61" s="116">
        <v>284</v>
      </c>
      <c r="X61" s="116">
        <v>457</v>
      </c>
      <c r="Y61" s="116">
        <v>337</v>
      </c>
      <c r="Z61" s="116">
        <v>500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0</v>
      </c>
      <c r="W63" s="116">
        <v>0</v>
      </c>
      <c r="X63" s="116">
        <v>0</v>
      </c>
      <c r="Y63" s="116">
        <v>0</v>
      </c>
      <c r="Z63" s="116">
        <v>5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6</v>
      </c>
      <c r="W64" s="116">
        <v>5</v>
      </c>
      <c r="X64" s="116">
        <v>9</v>
      </c>
      <c r="Y64" s="116">
        <v>10</v>
      </c>
      <c r="Z64" s="116">
        <v>14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Richmond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18</v>
      </c>
      <c r="W65" s="116">
        <v>14</v>
      </c>
      <c r="X65" s="116">
        <v>24</v>
      </c>
      <c r="Y65" s="116">
        <v>16</v>
      </c>
      <c r="Z65" s="116">
        <v>41</v>
      </c>
    </row>
    <row r="66" spans="1:26" x14ac:dyDescent="0.25">
      <c r="S66" s="119" t="s">
        <v>40</v>
      </c>
      <c r="T66" s="119"/>
      <c r="U66" s="116"/>
      <c r="V66" s="116">
        <v>33</v>
      </c>
      <c r="W66" s="116">
        <v>47</v>
      </c>
      <c r="X66" s="116">
        <v>44</v>
      </c>
      <c r="Y66" s="116">
        <v>31</v>
      </c>
      <c r="Z66" s="116">
        <v>45</v>
      </c>
    </row>
    <row r="67" spans="1:26" x14ac:dyDescent="0.25">
      <c r="S67" s="119" t="s">
        <v>41</v>
      </c>
      <c r="T67" s="119"/>
      <c r="U67" s="116"/>
      <c r="V67" s="116">
        <v>42</v>
      </c>
      <c r="W67" s="116">
        <v>34</v>
      </c>
      <c r="X67" s="116">
        <v>58</v>
      </c>
      <c r="Y67" s="116">
        <v>53</v>
      </c>
      <c r="Z67" s="116">
        <v>71</v>
      </c>
    </row>
    <row r="68" spans="1:26" x14ac:dyDescent="0.25">
      <c r="S68" s="119" t="s">
        <v>42</v>
      </c>
      <c r="T68" s="119"/>
      <c r="U68" s="116"/>
      <c r="V68" s="116">
        <v>32</v>
      </c>
      <c r="W68" s="116">
        <v>22</v>
      </c>
      <c r="X68" s="116">
        <v>41</v>
      </c>
      <c r="Y68" s="116">
        <v>33</v>
      </c>
      <c r="Z68" s="116">
        <v>62</v>
      </c>
    </row>
    <row r="69" spans="1:26" x14ac:dyDescent="0.25">
      <c r="S69" s="119" t="s">
        <v>43</v>
      </c>
      <c r="T69" s="119"/>
      <c r="U69" s="116"/>
      <c r="V69" s="116">
        <v>21</v>
      </c>
      <c r="W69" s="116">
        <v>20</v>
      </c>
      <c r="X69" s="116">
        <v>21</v>
      </c>
      <c r="Y69" s="116">
        <v>19</v>
      </c>
      <c r="Z69" s="116">
        <v>27</v>
      </c>
    </row>
    <row r="70" spans="1:26" x14ac:dyDescent="0.25">
      <c r="S70" s="119" t="s">
        <v>44</v>
      </c>
      <c r="T70" s="119"/>
      <c r="U70" s="116"/>
      <c r="V70" s="116">
        <v>17</v>
      </c>
      <c r="W70" s="116">
        <v>12</v>
      </c>
      <c r="X70" s="116">
        <v>30</v>
      </c>
      <c r="Y70" s="116">
        <v>28</v>
      </c>
      <c r="Z70" s="116">
        <v>39</v>
      </c>
    </row>
    <row r="71" spans="1:26" x14ac:dyDescent="0.25">
      <c r="S71" s="119" t="s">
        <v>45</v>
      </c>
      <c r="T71" s="119"/>
      <c r="U71" s="116"/>
      <c r="V71" s="116">
        <v>16</v>
      </c>
      <c r="W71" s="116">
        <v>24</v>
      </c>
      <c r="X71" s="116">
        <v>44</v>
      </c>
      <c r="Y71" s="116">
        <v>31</v>
      </c>
      <c r="Z71" s="116">
        <v>30</v>
      </c>
    </row>
    <row r="72" spans="1:26" x14ac:dyDescent="0.25">
      <c r="S72" s="119" t="s">
        <v>46</v>
      </c>
      <c r="T72" s="119"/>
      <c r="U72" s="116"/>
      <c r="V72" s="116">
        <v>34</v>
      </c>
      <c r="W72" s="116">
        <v>42</v>
      </c>
      <c r="X72" s="116">
        <v>39</v>
      </c>
      <c r="Y72" s="116">
        <v>31</v>
      </c>
      <c r="Z72" s="116">
        <v>34</v>
      </c>
    </row>
    <row r="73" spans="1:26" x14ac:dyDescent="0.25">
      <c r="S73" s="119" t="s">
        <v>47</v>
      </c>
      <c r="T73" s="119"/>
      <c r="U73" s="116"/>
      <c r="V73" s="116">
        <v>13</v>
      </c>
      <c r="W73" s="116">
        <v>24</v>
      </c>
      <c r="X73" s="116">
        <v>39</v>
      </c>
      <c r="Y73" s="116">
        <v>44</v>
      </c>
      <c r="Z73" s="116">
        <v>48</v>
      </c>
    </row>
    <row r="74" spans="1:26" x14ac:dyDescent="0.25">
      <c r="S74" s="119" t="s">
        <v>48</v>
      </c>
      <c r="T74" s="119"/>
      <c r="U74" s="116"/>
      <c r="V74" s="116">
        <v>13</v>
      </c>
      <c r="W74" s="116">
        <v>20</v>
      </c>
      <c r="X74" s="116">
        <v>31</v>
      </c>
      <c r="Y74" s="116">
        <v>23</v>
      </c>
      <c r="Z74" s="116">
        <v>25</v>
      </c>
    </row>
    <row r="75" spans="1:26" x14ac:dyDescent="0.25">
      <c r="S75" s="119" t="s">
        <v>49</v>
      </c>
      <c r="T75" s="119"/>
      <c r="U75" s="116"/>
      <c r="V75" s="116">
        <v>7</v>
      </c>
      <c r="W75" s="116">
        <v>9</v>
      </c>
      <c r="X75" s="116">
        <v>9</v>
      </c>
      <c r="Y75" s="116">
        <v>11</v>
      </c>
      <c r="Z75" s="116">
        <v>11</v>
      </c>
    </row>
    <row r="76" spans="1:26" x14ac:dyDescent="0.25">
      <c r="S76" s="119" t="s">
        <v>50</v>
      </c>
      <c r="T76" s="119"/>
      <c r="U76" s="116"/>
      <c r="V76" s="116">
        <v>9</v>
      </c>
      <c r="W76" s="116">
        <v>6</v>
      </c>
      <c r="X76" s="116">
        <v>4</v>
      </c>
      <c r="Y76" s="116">
        <v>6</v>
      </c>
      <c r="Z76" s="116">
        <v>5</v>
      </c>
    </row>
    <row r="77" spans="1:26" x14ac:dyDescent="0.25">
      <c r="S77" s="119" t="s">
        <v>51</v>
      </c>
      <c r="T77" s="119"/>
      <c r="U77" s="116"/>
      <c r="V77" s="116">
        <v>4</v>
      </c>
      <c r="W77" s="116">
        <v>3</v>
      </c>
      <c r="X77" s="116">
        <v>0</v>
      </c>
      <c r="Y77" s="116">
        <v>0</v>
      </c>
      <c r="Z77" s="116">
        <v>4</v>
      </c>
    </row>
    <row r="78" spans="1:26" x14ac:dyDescent="0.25">
      <c r="S78" s="119" t="s">
        <v>52</v>
      </c>
      <c r="T78" s="119"/>
      <c r="U78" s="116"/>
      <c r="V78" s="116">
        <v>0</v>
      </c>
      <c r="W78" s="116">
        <v>5</v>
      </c>
      <c r="X78" s="116">
        <v>0</v>
      </c>
      <c r="Y78" s="116">
        <v>3</v>
      </c>
      <c r="Z78" s="116">
        <v>0</v>
      </c>
    </row>
    <row r="79" spans="1:26" x14ac:dyDescent="0.25">
      <c r="S79" s="119" t="s">
        <v>53</v>
      </c>
      <c r="T79" s="119"/>
      <c r="U79" s="116"/>
      <c r="V79" s="116">
        <v>0</v>
      </c>
      <c r="W79" s="116">
        <v>0</v>
      </c>
      <c r="X79" s="116">
        <v>0</v>
      </c>
      <c r="Y79" s="116">
        <v>0</v>
      </c>
      <c r="Z79" s="116">
        <v>0</v>
      </c>
    </row>
    <row r="80" spans="1:26" x14ac:dyDescent="0.25">
      <c r="S80" s="122" t="s">
        <v>54</v>
      </c>
      <c r="T80" s="122"/>
      <c r="U80" s="116"/>
      <c r="V80" s="116">
        <v>254</v>
      </c>
      <c r="W80" s="116">
        <v>284</v>
      </c>
      <c r="X80" s="116">
        <v>399</v>
      </c>
      <c r="Y80" s="116">
        <v>341</v>
      </c>
      <c r="Z80" s="116">
        <v>466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6" t="str">
        <f>S1</f>
        <v>Richmond</v>
      </c>
      <c r="D83" s="146"/>
      <c r="E83" s="146"/>
      <c r="F83" s="146"/>
      <c r="G83" s="146"/>
      <c r="H83" s="49"/>
      <c r="I83" s="49"/>
      <c r="J83" s="147" t="str">
        <f>'State data for spotlight'!A1</f>
        <v>Queensland</v>
      </c>
      <c r="K83" s="147"/>
      <c r="L83" s="147"/>
      <c r="M83" s="147"/>
      <c r="N83" s="147"/>
      <c r="O83" s="147"/>
      <c r="S83" s="119" t="s">
        <v>57</v>
      </c>
      <c r="T83" s="119"/>
      <c r="U83" s="116"/>
      <c r="V83" s="116">
        <v>9</v>
      </c>
      <c r="W83" s="116">
        <v>12</v>
      </c>
      <c r="X83" s="116">
        <v>39</v>
      </c>
      <c r="Y83" s="116">
        <v>22</v>
      </c>
      <c r="Z83" s="116">
        <v>35</v>
      </c>
      <c r="AD83" s="121"/>
    </row>
    <row r="84" spans="1:30" ht="15" customHeight="1" x14ac:dyDescent="0.25">
      <c r="A84" s="48"/>
      <c r="B84" s="48"/>
      <c r="C84" s="50"/>
      <c r="D84" s="141" t="s">
        <v>0</v>
      </c>
      <c r="E84" s="141"/>
      <c r="F84" s="141" t="s">
        <v>202</v>
      </c>
      <c r="G84" s="141"/>
      <c r="H84" s="50"/>
      <c r="I84" s="50"/>
      <c r="J84" s="50"/>
      <c r="K84" s="50"/>
      <c r="L84" s="141" t="s">
        <v>0</v>
      </c>
      <c r="M84" s="141"/>
      <c r="N84" s="141" t="s">
        <v>202</v>
      </c>
      <c r="O84" s="141"/>
      <c r="S84" s="119" t="s">
        <v>58</v>
      </c>
      <c r="T84" s="119"/>
      <c r="U84" s="116"/>
      <c r="V84" s="116">
        <v>3</v>
      </c>
      <c r="W84" s="116">
        <v>3</v>
      </c>
      <c r="X84" s="116">
        <v>7</v>
      </c>
      <c r="Y84" s="116">
        <v>5</v>
      </c>
      <c r="Z84" s="116">
        <v>12</v>
      </c>
    </row>
    <row r="85" spans="1:30" ht="15" customHeight="1" x14ac:dyDescent="0.25">
      <c r="A85" s="48"/>
      <c r="B85" s="48"/>
      <c r="C85" s="62" t="s">
        <v>1</v>
      </c>
      <c r="D85" s="141" t="s">
        <v>2</v>
      </c>
      <c r="E85" s="141"/>
      <c r="F85" s="141" t="str">
        <f>"since "&amp;$V$2</f>
        <v>since 2015-16</v>
      </c>
      <c r="G85" s="141"/>
      <c r="H85" s="50"/>
      <c r="I85" s="50"/>
      <c r="J85" s="50"/>
      <c r="K85" s="62" t="s">
        <v>1</v>
      </c>
      <c r="L85" s="141" t="s">
        <v>2</v>
      </c>
      <c r="M85" s="141"/>
      <c r="N85" s="141" t="str">
        <f>"since "&amp;$V$2</f>
        <v>since 2015-16</v>
      </c>
      <c r="O85" s="141"/>
      <c r="S85" s="119" t="s">
        <v>197</v>
      </c>
      <c r="T85" s="119"/>
      <c r="U85" s="116"/>
      <c r="V85" s="116">
        <v>30</v>
      </c>
      <c r="W85" s="116">
        <v>24</v>
      </c>
      <c r="X85" s="116">
        <v>24</v>
      </c>
      <c r="Y85" s="116">
        <v>34</v>
      </c>
      <c r="Z85" s="116">
        <v>30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963</v>
      </c>
      <c r="D86" s="100">
        <f t="shared" ref="D86:D91" si="4">AD4</f>
        <v>0.42245199409158052</v>
      </c>
      <c r="E86" s="101">
        <f t="shared" ref="E86:E91" si="5">AD4</f>
        <v>0.42245199409158052</v>
      </c>
      <c r="F86" s="100">
        <f t="shared" ref="F86:F91" si="6">AF4</f>
        <v>0.86990291262135933</v>
      </c>
      <c r="G86" s="101">
        <f t="shared" ref="G86:G91" si="7">AF4</f>
        <v>0.86990291262135933</v>
      </c>
      <c r="H86" s="61"/>
      <c r="I86" s="61"/>
      <c r="J86" s="142" t="str">
        <f>'State data for spotlight'!J4</f>
        <v>4,043,913</v>
      </c>
      <c r="K86" s="142"/>
      <c r="L86" s="100">
        <f>'State data for spotlight'!L4</f>
        <v>-5.435055282670076E-3</v>
      </c>
      <c r="M86" s="101">
        <f>'State data for spotlight'!L4</f>
        <v>-5.435055282670076E-3</v>
      </c>
      <c r="N86" s="100">
        <f>'State data for spotlight'!N4</f>
        <v>7.968076645100175E-2</v>
      </c>
      <c r="O86" s="101">
        <f>'State data for spotlight'!N4</f>
        <v>7.968076645100175E-2</v>
      </c>
      <c r="S86" s="119" t="s">
        <v>198</v>
      </c>
      <c r="T86" s="119"/>
      <c r="U86" s="116"/>
      <c r="V86" s="116">
        <v>7</v>
      </c>
      <c r="W86" s="116">
        <v>10</v>
      </c>
      <c r="X86" s="116">
        <v>6</v>
      </c>
      <c r="Y86" s="116">
        <v>7</v>
      </c>
      <c r="Z86" s="116">
        <v>4</v>
      </c>
    </row>
    <row r="87" spans="1:30" ht="15" customHeight="1" x14ac:dyDescent="0.25">
      <c r="A87" s="102" t="s">
        <v>4</v>
      </c>
      <c r="B87" s="51"/>
      <c r="C87" s="61" t="str">
        <f t="shared" si="3"/>
        <v>505</v>
      </c>
      <c r="D87" s="100">
        <f t="shared" si="4"/>
        <v>0.49851632047477734</v>
      </c>
      <c r="E87" s="101">
        <f t="shared" si="5"/>
        <v>0.49851632047477734</v>
      </c>
      <c r="F87" s="100">
        <f t="shared" si="6"/>
        <v>0.92015209125475295</v>
      </c>
      <c r="G87" s="101">
        <f t="shared" si="7"/>
        <v>0.92015209125475295</v>
      </c>
      <c r="H87" s="61"/>
      <c r="I87" s="61"/>
      <c r="J87" s="142" t="str">
        <f>'State data for spotlight'!J5</f>
        <v>2,078,086</v>
      </c>
      <c r="K87" s="142"/>
      <c r="L87" s="100">
        <f>'State data for spotlight'!L5</f>
        <v>-9.7722570444783718E-3</v>
      </c>
      <c r="M87" s="101">
        <f>'State data for spotlight'!L5</f>
        <v>-9.7722570444783718E-3</v>
      </c>
      <c r="N87" s="100">
        <f>'State data for spotlight'!N5</f>
        <v>6.0267974446456485E-2</v>
      </c>
      <c r="O87" s="101">
        <f>'State data for spotlight'!N5</f>
        <v>6.0267974446456485E-2</v>
      </c>
      <c r="S87" s="119" t="s">
        <v>199</v>
      </c>
      <c r="T87" s="119"/>
      <c r="U87" s="116"/>
      <c r="V87" s="116">
        <v>0</v>
      </c>
      <c r="W87" s="116">
        <v>3</v>
      </c>
      <c r="X87" s="116">
        <v>4</v>
      </c>
      <c r="Y87" s="116">
        <v>0</v>
      </c>
      <c r="Z87" s="116">
        <v>7</v>
      </c>
    </row>
    <row r="88" spans="1:30" ht="15" customHeight="1" x14ac:dyDescent="0.25">
      <c r="A88" s="102" t="s">
        <v>5</v>
      </c>
      <c r="B88" s="51"/>
      <c r="C88" s="61" t="str">
        <f t="shared" si="3"/>
        <v>464</v>
      </c>
      <c r="D88" s="100">
        <f t="shared" si="4"/>
        <v>0.3727810650887573</v>
      </c>
      <c r="E88" s="101">
        <f t="shared" si="5"/>
        <v>0.3727810650887573</v>
      </c>
      <c r="F88" s="100">
        <f t="shared" si="6"/>
        <v>0.8125</v>
      </c>
      <c r="G88" s="101">
        <f t="shared" si="7"/>
        <v>0.8125</v>
      </c>
      <c r="H88" s="61"/>
      <c r="I88" s="61"/>
      <c r="J88" s="142" t="str">
        <f>'State data for spotlight'!J6</f>
        <v>1,965,825</v>
      </c>
      <c r="K88" s="142"/>
      <c r="L88" s="100">
        <f>'State data for spotlight'!L6</f>
        <v>-8.0765919120229235E-4</v>
      </c>
      <c r="M88" s="101">
        <f>'State data for spotlight'!L6</f>
        <v>-8.0765919120229235E-4</v>
      </c>
      <c r="N88" s="100">
        <f>'State data for spotlight'!N6</f>
        <v>0.10099473592536312</v>
      </c>
      <c r="O88" s="101">
        <f>'State data for spotlight'!N6</f>
        <v>0.10099473592536312</v>
      </c>
      <c r="S88" s="119" t="s">
        <v>200</v>
      </c>
      <c r="T88" s="119"/>
      <c r="U88" s="116"/>
      <c r="V88" s="116">
        <v>0</v>
      </c>
      <c r="W88" s="116">
        <v>0</v>
      </c>
      <c r="X88" s="116">
        <v>3</v>
      </c>
      <c r="Y88" s="116">
        <v>0</v>
      </c>
      <c r="Z88" s="116">
        <v>7</v>
      </c>
    </row>
    <row r="89" spans="1:30" ht="15" customHeight="1" x14ac:dyDescent="0.25">
      <c r="A89" s="51" t="s">
        <v>6</v>
      </c>
      <c r="B89" s="51"/>
      <c r="C89" s="61" t="str">
        <f t="shared" si="3"/>
        <v>613</v>
      </c>
      <c r="D89" s="100">
        <f t="shared" si="4"/>
        <v>0.50985221674876846</v>
      </c>
      <c r="E89" s="101">
        <f t="shared" si="5"/>
        <v>0.50985221674876846</v>
      </c>
      <c r="F89" s="100">
        <f t="shared" si="6"/>
        <v>0.89783281733746123</v>
      </c>
      <c r="G89" s="101">
        <f t="shared" si="7"/>
        <v>0.89783281733746123</v>
      </c>
      <c r="H89" s="61"/>
      <c r="I89" s="61"/>
      <c r="J89" s="142" t="str">
        <f>'State data for spotlight'!J7</f>
        <v>2,876,116</v>
      </c>
      <c r="K89" s="142"/>
      <c r="L89" s="100">
        <f>'State data for spotlight'!L7</f>
        <v>1.3469152455414024E-2</v>
      </c>
      <c r="M89" s="101">
        <f>'State data for spotlight'!L7</f>
        <v>1.3469152455414024E-2</v>
      </c>
      <c r="N89" s="100">
        <f>'State data for spotlight'!N7</f>
        <v>8.3508134271230716E-2</v>
      </c>
      <c r="O89" s="101">
        <f>'State data for spotlight'!N7</f>
        <v>8.3508134271230716E-2</v>
      </c>
      <c r="S89" s="119" t="s">
        <v>201</v>
      </c>
      <c r="T89" s="119"/>
      <c r="U89" s="116"/>
      <c r="V89" s="116">
        <v>25</v>
      </c>
      <c r="W89" s="116">
        <v>29</v>
      </c>
      <c r="X89" s="116">
        <v>33</v>
      </c>
      <c r="Y89" s="116">
        <v>35</v>
      </c>
      <c r="Z89" s="116">
        <v>45</v>
      </c>
    </row>
    <row r="90" spans="1:30" ht="15" customHeight="1" x14ac:dyDescent="0.25">
      <c r="A90" s="51" t="s">
        <v>100</v>
      </c>
      <c r="B90" s="51"/>
      <c r="C90" s="61" t="str">
        <f t="shared" si="3"/>
        <v>$39,571</v>
      </c>
      <c r="D90" s="100">
        <f t="shared" si="4"/>
        <v>-0.15662588460361315</v>
      </c>
      <c r="E90" s="101">
        <f t="shared" si="5"/>
        <v>-0.15662588460361315</v>
      </c>
      <c r="F90" s="100">
        <f t="shared" si="6"/>
        <v>0.10405237773979548</v>
      </c>
      <c r="G90" s="101">
        <f t="shared" si="7"/>
        <v>0.10405237773979548</v>
      </c>
      <c r="H90" s="61"/>
      <c r="I90" s="61"/>
      <c r="J90" s="61"/>
      <c r="K90" s="61" t="str">
        <f>'State data for spotlight'!J8</f>
        <v>$45,226</v>
      </c>
      <c r="L90" s="100">
        <f>'State data for spotlight'!L8</f>
        <v>1.6409018426646327E-3</v>
      </c>
      <c r="M90" s="101">
        <f>'State data for spotlight'!L8</f>
        <v>1.6409018426646327E-3</v>
      </c>
      <c r="N90" s="100">
        <f>'State data for spotlight'!N8</f>
        <v>6.7653739613496189E-2</v>
      </c>
      <c r="O90" s="101">
        <f>'State data for spotlight'!N8</f>
        <v>6.7653739613496189E-2</v>
      </c>
      <c r="S90" s="119" t="s">
        <v>59</v>
      </c>
      <c r="T90" s="119"/>
      <c r="U90" s="116"/>
      <c r="V90" s="116">
        <v>37</v>
      </c>
      <c r="W90" s="116">
        <v>51</v>
      </c>
      <c r="X90" s="116">
        <v>77</v>
      </c>
      <c r="Y90" s="116">
        <v>48</v>
      </c>
      <c r="Z90" s="116">
        <v>66</v>
      </c>
    </row>
    <row r="91" spans="1:30" ht="15" customHeight="1" x14ac:dyDescent="0.25">
      <c r="A91" s="51" t="s">
        <v>7</v>
      </c>
      <c r="B91" s="51"/>
      <c r="C91" s="61" t="str">
        <f t="shared" si="3"/>
        <v>$45.7 mil</v>
      </c>
      <c r="D91" s="100">
        <f t="shared" si="4"/>
        <v>1.1317266930634782</v>
      </c>
      <c r="E91" s="101">
        <f t="shared" si="5"/>
        <v>1.1317266930634782</v>
      </c>
      <c r="F91" s="100">
        <f t="shared" si="6"/>
        <v>1.7415680201012855</v>
      </c>
      <c r="G91" s="101">
        <f t="shared" si="7"/>
        <v>1.7415680201012855</v>
      </c>
      <c r="H91" s="61"/>
      <c r="I91" s="61"/>
      <c r="J91" s="61"/>
      <c r="K91" s="61" t="str">
        <f>'State data for spotlight'!J9</f>
        <v>$174.8 bil</v>
      </c>
      <c r="L91" s="100">
        <f>'State data for spotlight'!L9</f>
        <v>4.1540468779463158E-2</v>
      </c>
      <c r="M91" s="101">
        <f>'State data for spotlight'!L9</f>
        <v>4.1540468779463158E-2</v>
      </c>
      <c r="N91" s="100">
        <f>'State data for spotlight'!N9</f>
        <v>0.18082674757676354</v>
      </c>
      <c r="O91" s="101">
        <f>'State data for spotlight'!N9</f>
        <v>0.18082674757676354</v>
      </c>
      <c r="S91" s="122" t="s">
        <v>54</v>
      </c>
      <c r="T91" s="122"/>
      <c r="U91" s="116"/>
      <c r="V91" s="116">
        <v>166</v>
      </c>
      <c r="W91" s="116">
        <v>192</v>
      </c>
      <c r="X91" s="116">
        <v>304</v>
      </c>
      <c r="Y91" s="116">
        <v>214</v>
      </c>
      <c r="Z91" s="116">
        <v>324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203</v>
      </c>
      <c r="S93" s="119" t="s">
        <v>57</v>
      </c>
      <c r="T93" s="119"/>
      <c r="U93" s="116"/>
      <c r="V93" s="116">
        <v>6</v>
      </c>
      <c r="W93" s="116">
        <v>10</v>
      </c>
      <c r="X93" s="116">
        <v>22</v>
      </c>
      <c r="Y93" s="116">
        <v>17</v>
      </c>
      <c r="Z93" s="116">
        <v>26</v>
      </c>
    </row>
    <row r="94" spans="1:30" ht="15" customHeight="1" x14ac:dyDescent="0.25">
      <c r="A94" s="60" t="s">
        <v>204</v>
      </c>
      <c r="S94" s="119" t="s">
        <v>58</v>
      </c>
      <c r="T94" s="119"/>
      <c r="U94" s="116"/>
      <c r="V94" s="116">
        <v>14</v>
      </c>
      <c r="W94" s="116">
        <v>22</v>
      </c>
      <c r="X94" s="116">
        <v>29</v>
      </c>
      <c r="Y94" s="116">
        <v>24</v>
      </c>
      <c r="Z94" s="116">
        <v>27</v>
      </c>
    </row>
    <row r="95" spans="1:30" ht="15" customHeight="1" x14ac:dyDescent="0.25">
      <c r="A95" s="138" t="s">
        <v>287</v>
      </c>
      <c r="S95" s="119" t="s">
        <v>197</v>
      </c>
      <c r="T95" s="119"/>
      <c r="U95" s="116"/>
      <c r="V95" s="116">
        <v>0</v>
      </c>
      <c r="W95" s="116">
        <v>5</v>
      </c>
      <c r="X95" s="116">
        <v>6</v>
      </c>
      <c r="Y95" s="116">
        <v>9</v>
      </c>
      <c r="Z95" s="116">
        <v>4</v>
      </c>
    </row>
    <row r="96" spans="1:30" ht="15" customHeight="1" x14ac:dyDescent="0.25">
      <c r="A96" s="19" t="s">
        <v>278</v>
      </c>
      <c r="S96" s="119" t="s">
        <v>198</v>
      </c>
      <c r="T96" s="119"/>
      <c r="U96" s="116"/>
      <c r="V96" s="116">
        <v>25</v>
      </c>
      <c r="W96" s="116">
        <v>22</v>
      </c>
      <c r="X96" s="116">
        <v>26</v>
      </c>
      <c r="Y96" s="116">
        <v>27</v>
      </c>
      <c r="Z96" s="116">
        <v>34</v>
      </c>
    </row>
    <row r="97" spans="1:32" ht="15" customHeight="1" x14ac:dyDescent="0.25">
      <c r="S97" s="119" t="s">
        <v>199</v>
      </c>
      <c r="T97" s="119"/>
      <c r="U97" s="116"/>
      <c r="V97" s="116">
        <v>24</v>
      </c>
      <c r="W97" s="116">
        <v>24</v>
      </c>
      <c r="X97" s="116">
        <v>40</v>
      </c>
      <c r="Y97" s="116">
        <v>33</v>
      </c>
      <c r="Z97" s="116">
        <v>43</v>
      </c>
    </row>
    <row r="98" spans="1:32" ht="15" customHeight="1" x14ac:dyDescent="0.25">
      <c r="S98" s="119" t="s">
        <v>200</v>
      </c>
      <c r="T98" s="119"/>
      <c r="U98" s="116"/>
      <c r="V98" s="116">
        <v>10</v>
      </c>
      <c r="W98" s="116">
        <v>13</v>
      </c>
      <c r="X98" s="116">
        <v>18</v>
      </c>
      <c r="Y98" s="116">
        <v>28</v>
      </c>
      <c r="Z98" s="116">
        <v>26</v>
      </c>
    </row>
    <row r="99" spans="1:32" ht="15" customHeight="1" x14ac:dyDescent="0.25">
      <c r="S99" s="119" t="s">
        <v>201</v>
      </c>
      <c r="T99" s="119"/>
      <c r="U99" s="116"/>
      <c r="V99" s="116">
        <v>0</v>
      </c>
      <c r="W99" s="116">
        <v>0</v>
      </c>
      <c r="X99" s="116">
        <v>0</v>
      </c>
      <c r="Y99" s="116">
        <v>6</v>
      </c>
      <c r="Z99" s="116">
        <v>3</v>
      </c>
    </row>
    <row r="100" spans="1:32" ht="15" customHeight="1" x14ac:dyDescent="0.25">
      <c r="S100" s="119" t="s">
        <v>59</v>
      </c>
      <c r="T100" s="119"/>
      <c r="U100" s="116"/>
      <c r="V100" s="116">
        <v>25</v>
      </c>
      <c r="W100" s="116">
        <v>30</v>
      </c>
      <c r="X100" s="116">
        <v>31</v>
      </c>
      <c r="Y100" s="116">
        <v>25</v>
      </c>
      <c r="Z100" s="116">
        <v>44</v>
      </c>
    </row>
    <row r="101" spans="1:32" x14ac:dyDescent="0.25">
      <c r="A101" s="20"/>
      <c r="S101" s="122" t="s">
        <v>54</v>
      </c>
      <c r="T101" s="122"/>
      <c r="U101" s="116"/>
      <c r="V101" s="116">
        <v>160</v>
      </c>
      <c r="W101" s="116">
        <v>165</v>
      </c>
      <c r="X101" s="116">
        <v>251</v>
      </c>
      <c r="Y101" s="116">
        <v>200</v>
      </c>
      <c r="Z101" s="116">
        <v>290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205</v>
      </c>
      <c r="Z103" s="110" t="s">
        <v>282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259</v>
      </c>
      <c r="W104" s="116">
        <v>299</v>
      </c>
      <c r="X104" s="116">
        <v>468</v>
      </c>
      <c r="Y104" s="116">
        <v>357</v>
      </c>
      <c r="Z104" s="116">
        <v>580</v>
      </c>
      <c r="AB104" s="113" t="str">
        <f>TEXT(Z104,"###,###")</f>
        <v>580</v>
      </c>
      <c r="AD104" s="134">
        <f>Z104/($Z$4)*100</f>
        <v>60.228452751817244</v>
      </c>
      <c r="AF104" s="113"/>
    </row>
    <row r="105" spans="1:32" x14ac:dyDescent="0.25">
      <c r="S105" s="119" t="s">
        <v>18</v>
      </c>
      <c r="T105" s="119"/>
      <c r="U105" s="116"/>
      <c r="V105" s="116">
        <v>169</v>
      </c>
      <c r="W105" s="116">
        <v>182</v>
      </c>
      <c r="X105" s="116">
        <v>207</v>
      </c>
      <c r="Y105" s="116">
        <v>200</v>
      </c>
      <c r="Z105" s="116">
        <v>183</v>
      </c>
      <c r="AB105" s="113" t="str">
        <f>TEXT(Z105,"###,###")</f>
        <v>183</v>
      </c>
      <c r="AD105" s="134">
        <f>Z105/($Z$4)*100</f>
        <v>19.003115264797508</v>
      </c>
      <c r="AF105" s="113"/>
    </row>
    <row r="106" spans="1:32" x14ac:dyDescent="0.25">
      <c r="S106" s="122" t="s">
        <v>54</v>
      </c>
      <c r="T106" s="122"/>
      <c r="U106" s="124"/>
      <c r="V106" s="124">
        <v>428</v>
      </c>
      <c r="W106" s="124">
        <v>481</v>
      </c>
      <c r="X106" s="124">
        <v>675</v>
      </c>
      <c r="Y106" s="124">
        <v>557</v>
      </c>
      <c r="Z106" s="124">
        <v>763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67</v>
      </c>
      <c r="W108" s="116">
        <v>85</v>
      </c>
      <c r="X108" s="116">
        <v>185</v>
      </c>
      <c r="Y108" s="116">
        <v>131</v>
      </c>
      <c r="Z108" s="116">
        <v>259</v>
      </c>
      <c r="AB108" s="113" t="str">
        <f>TEXT(Z108,"###,###")</f>
        <v>259</v>
      </c>
      <c r="AD108" s="134">
        <f>Z108/($Z$4)*100</f>
        <v>26.895119418483905</v>
      </c>
      <c r="AF108" s="113"/>
    </row>
    <row r="109" spans="1:32" x14ac:dyDescent="0.25">
      <c r="S109" s="119" t="s">
        <v>21</v>
      </c>
      <c r="T109" s="119"/>
      <c r="U109" s="116"/>
      <c r="V109" s="116">
        <v>104</v>
      </c>
      <c r="W109" s="116">
        <v>124</v>
      </c>
      <c r="X109" s="116">
        <v>169</v>
      </c>
      <c r="Y109" s="116">
        <v>125</v>
      </c>
      <c r="Z109" s="116">
        <v>157</v>
      </c>
      <c r="AB109" s="113" t="str">
        <f>TEXT(Z109,"###,###")</f>
        <v>157</v>
      </c>
      <c r="AD109" s="134">
        <f>Z109/($Z$4)*100</f>
        <v>16.303219106957425</v>
      </c>
      <c r="AF109" s="113"/>
    </row>
    <row r="110" spans="1:32" x14ac:dyDescent="0.25">
      <c r="S110" s="119" t="s">
        <v>22</v>
      </c>
      <c r="T110" s="119"/>
      <c r="U110" s="116"/>
      <c r="V110" s="116">
        <v>144</v>
      </c>
      <c r="W110" s="116">
        <v>139</v>
      </c>
      <c r="X110" s="116">
        <v>179</v>
      </c>
      <c r="Y110" s="116">
        <v>163</v>
      </c>
      <c r="Z110" s="116">
        <v>186</v>
      </c>
      <c r="AB110" s="113" t="str">
        <f>TEXT(Z110,"###,###")</f>
        <v>186</v>
      </c>
      <c r="AD110" s="134">
        <f>Z110/($Z$4)*100</f>
        <v>19.314641744548286</v>
      </c>
      <c r="AF110" s="113"/>
    </row>
    <row r="111" spans="1:32" x14ac:dyDescent="0.25">
      <c r="S111" s="119" t="s">
        <v>23</v>
      </c>
      <c r="T111" s="119"/>
      <c r="U111" s="116"/>
      <c r="V111" s="116">
        <v>115</v>
      </c>
      <c r="W111" s="116">
        <v>133</v>
      </c>
      <c r="X111" s="116">
        <v>143</v>
      </c>
      <c r="Y111" s="116">
        <v>142</v>
      </c>
      <c r="Z111" s="116">
        <v>155</v>
      </c>
      <c r="AB111" s="113" t="str">
        <f>TEXT(Z111,"###,###")</f>
        <v>155</v>
      </c>
      <c r="AD111" s="134">
        <f>Z111/($Z$4)*100</f>
        <v>16.095534787123572</v>
      </c>
      <c r="AF111" s="113"/>
    </row>
    <row r="112" spans="1:32" x14ac:dyDescent="0.25">
      <c r="S112" s="122" t="s">
        <v>54</v>
      </c>
      <c r="T112" s="122"/>
      <c r="U112" s="116"/>
      <c r="V112" s="116">
        <v>518</v>
      </c>
      <c r="W112" s="116">
        <v>568</v>
      </c>
      <c r="X112" s="116">
        <v>855</v>
      </c>
      <c r="Y112" s="116">
        <v>680</v>
      </c>
      <c r="Z112" s="116">
        <v>969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41.64</v>
      </c>
      <c r="W118" s="135">
        <v>40.68</v>
      </c>
      <c r="X118" s="135">
        <v>41.62</v>
      </c>
      <c r="Y118" s="135">
        <v>40.78</v>
      </c>
      <c r="Z118" s="135">
        <v>41.05</v>
      </c>
      <c r="AB118" s="113" t="str">
        <f>TEXT(Z118,"##.0")</f>
        <v>41.1</v>
      </c>
    </row>
    <row r="120" spans="19:32" x14ac:dyDescent="0.25">
      <c r="S120" s="105" t="s">
        <v>102</v>
      </c>
      <c r="T120" s="116"/>
      <c r="U120" s="116"/>
      <c r="V120" s="116">
        <v>217</v>
      </c>
      <c r="W120" s="116">
        <v>245</v>
      </c>
      <c r="X120" s="116">
        <v>345</v>
      </c>
      <c r="Y120" s="116">
        <v>272</v>
      </c>
      <c r="Z120" s="116">
        <v>367</v>
      </c>
      <c r="AB120" s="113" t="str">
        <f>TEXT(Z120,"###,###")</f>
        <v>367</v>
      </c>
    </row>
    <row r="121" spans="19:32" x14ac:dyDescent="0.25">
      <c r="S121" s="105" t="s">
        <v>103</v>
      </c>
      <c r="T121" s="116"/>
      <c r="U121" s="116"/>
      <c r="V121" s="116">
        <v>45</v>
      </c>
      <c r="W121" s="116">
        <v>45</v>
      </c>
      <c r="X121" s="116">
        <v>109</v>
      </c>
      <c r="Y121" s="116">
        <v>47</v>
      </c>
      <c r="Z121" s="116">
        <v>130</v>
      </c>
      <c r="AB121" s="113" t="str">
        <f>TEXT(Z121,"###,###")</f>
        <v>130</v>
      </c>
    </row>
    <row r="122" spans="19:32" x14ac:dyDescent="0.25">
      <c r="S122" s="105" t="s">
        <v>104</v>
      </c>
      <c r="T122" s="116"/>
      <c r="U122" s="116"/>
      <c r="V122" s="116">
        <v>61</v>
      </c>
      <c r="W122" s="116">
        <v>67</v>
      </c>
      <c r="X122" s="116">
        <v>97</v>
      </c>
      <c r="Y122" s="116">
        <v>86</v>
      </c>
      <c r="Z122" s="116">
        <v>111</v>
      </c>
      <c r="AB122" s="113" t="str">
        <f>TEXT(Z122,"###,###")</f>
        <v>111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278</v>
      </c>
      <c r="W124" s="116">
        <v>312</v>
      </c>
      <c r="X124" s="116">
        <v>442</v>
      </c>
      <c r="Y124" s="116">
        <v>358</v>
      </c>
      <c r="Z124" s="116">
        <v>478</v>
      </c>
      <c r="AB124" s="113" t="str">
        <f>TEXT(Z124,"###,###")</f>
        <v>478</v>
      </c>
      <c r="AD124" s="131">
        <f>Z124/$Z$7*100</f>
        <v>77.977161500815669</v>
      </c>
    </row>
    <row r="125" spans="19:32" x14ac:dyDescent="0.25">
      <c r="S125" s="105" t="s">
        <v>106</v>
      </c>
      <c r="T125" s="116"/>
      <c r="U125" s="116"/>
      <c r="V125" s="116">
        <v>106</v>
      </c>
      <c r="W125" s="116">
        <v>112</v>
      </c>
      <c r="X125" s="116">
        <v>206</v>
      </c>
      <c r="Y125" s="116">
        <v>133</v>
      </c>
      <c r="Z125" s="116">
        <v>241</v>
      </c>
      <c r="AB125" s="113" t="str">
        <f>TEXT(Z125,"###,###")</f>
        <v>241</v>
      </c>
      <c r="AD125" s="131">
        <f>Z125/$Z$7*100</f>
        <v>39.314845024469818</v>
      </c>
    </row>
    <row r="127" spans="19:32" x14ac:dyDescent="0.25">
      <c r="S127" s="105" t="s">
        <v>107</v>
      </c>
      <c r="T127" s="116"/>
      <c r="U127" s="116"/>
      <c r="V127" s="116">
        <v>167</v>
      </c>
      <c r="W127" s="116">
        <v>192</v>
      </c>
      <c r="X127" s="116">
        <v>304</v>
      </c>
      <c r="Y127" s="116">
        <v>209</v>
      </c>
      <c r="Z127" s="116">
        <v>326</v>
      </c>
      <c r="AB127" s="113" t="str">
        <f>TEXT(Z127,"###,###")</f>
        <v>326</v>
      </c>
      <c r="AD127" s="131">
        <f>Z127/$Z$7*100</f>
        <v>53.181076672104396</v>
      </c>
    </row>
    <row r="128" spans="19:32" x14ac:dyDescent="0.25">
      <c r="S128" s="105" t="s">
        <v>108</v>
      </c>
      <c r="T128" s="116"/>
      <c r="U128" s="116"/>
      <c r="V128" s="116">
        <v>157</v>
      </c>
      <c r="W128" s="116">
        <v>165</v>
      </c>
      <c r="X128" s="116">
        <v>250</v>
      </c>
      <c r="Y128" s="116">
        <v>200</v>
      </c>
      <c r="Z128" s="116">
        <v>286</v>
      </c>
      <c r="AB128" s="113" t="str">
        <f>TEXT(Z128,"###,###")</f>
        <v>286</v>
      </c>
      <c r="AD128" s="131">
        <f>Z128/$Z$7*100</f>
        <v>46.655791190864598</v>
      </c>
    </row>
    <row r="130" spans="19:20" x14ac:dyDescent="0.25">
      <c r="S130" s="105" t="s">
        <v>283</v>
      </c>
      <c r="T130" s="131">
        <v>59.869494290375201</v>
      </c>
    </row>
    <row r="131" spans="19:20" x14ac:dyDescent="0.25">
      <c r="S131" s="105" t="s">
        <v>284</v>
      </c>
      <c r="T131" s="131">
        <v>21.207177814029361</v>
      </c>
    </row>
    <row r="132" spans="19:20" x14ac:dyDescent="0.25">
      <c r="S132" s="105" t="s">
        <v>285</v>
      </c>
      <c r="T132" s="131">
        <v>18.107667210440457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0B13B1B3-2C06-4DEB-8F27-23564DA920E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056B80A3-656E-4960-A042-F8D50ACE3AC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0F66DB50-0326-4148-87FE-5B1589F5CE9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74D7DE17-3FFE-457E-8271-EE1E79D4794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32C3E4-2398-43E9-BDC9-ABEAC852BEF4}">
  <sheetPr codeName="Sheet125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175</v>
      </c>
      <c r="T1" s="103"/>
      <c r="U1" s="103"/>
      <c r="V1" s="103"/>
      <c r="W1" s="103"/>
      <c r="X1" s="103"/>
      <c r="Y1" s="104" t="s">
        <v>260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205</v>
      </c>
      <c r="Z2" s="107" t="s">
        <v>282</v>
      </c>
      <c r="AB2" s="143" t="str">
        <f>$Z$2</f>
        <v>2019-20</v>
      </c>
      <c r="AC2" s="143"/>
      <c r="AD2" s="143"/>
      <c r="AE2" s="143"/>
      <c r="AF2" s="143"/>
    </row>
    <row r="3" spans="1:32" ht="15" customHeight="1" x14ac:dyDescent="0.25">
      <c r="A3" s="64" t="s">
        <v>281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175</v>
      </c>
      <c r="Y3" s="109" t="s">
        <v>260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9.61 Rockhampton, Queensland,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57713</v>
      </c>
      <c r="W4" s="112">
        <v>57909</v>
      </c>
      <c r="X4" s="112">
        <v>60427</v>
      </c>
      <c r="Y4" s="112">
        <v>60784</v>
      </c>
      <c r="Z4" s="112">
        <v>61737</v>
      </c>
      <c r="AB4" s="113" t="str">
        <f>TEXT(Z4,"###,###")</f>
        <v>61,737</v>
      </c>
      <c r="AD4" s="114">
        <f>Z4/Y4-1</f>
        <v>1.5678468017899405E-2</v>
      </c>
      <c r="AF4" s="114">
        <f>Z4/V4-1</f>
        <v>6.9724325541905552E-2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30890</v>
      </c>
      <c r="W5" s="112">
        <v>30934</v>
      </c>
      <c r="X5" s="112">
        <v>32651</v>
      </c>
      <c r="Y5" s="112">
        <v>32451</v>
      </c>
      <c r="Z5" s="112">
        <v>32724</v>
      </c>
      <c r="AB5" s="113" t="str">
        <f>TEXT(Z5,"###,###")</f>
        <v>32,724</v>
      </c>
      <c r="AD5" s="114">
        <f t="shared" ref="AD5:AD9" si="0">Z5/Y5-1</f>
        <v>8.4126837385596343E-3</v>
      </c>
      <c r="AF5" s="114">
        <f t="shared" ref="AF5:AF9" si="1">Z5/V5-1</f>
        <v>5.9371965037228858E-2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26823</v>
      </c>
      <c r="W6" s="112">
        <v>26975</v>
      </c>
      <c r="X6" s="112">
        <v>27774</v>
      </c>
      <c r="Y6" s="112">
        <v>28326</v>
      </c>
      <c r="Z6" s="112">
        <v>29016</v>
      </c>
      <c r="AB6" s="113" t="str">
        <f>TEXT(Z6,"###,###")</f>
        <v>29,016</v>
      </c>
      <c r="AD6" s="114">
        <f t="shared" si="0"/>
        <v>2.435924592247396E-2</v>
      </c>
      <c r="AF6" s="114">
        <f t="shared" si="1"/>
        <v>8.1758192595906554E-2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41653</v>
      </c>
      <c r="W7" s="112">
        <v>41475</v>
      </c>
      <c r="X7" s="112">
        <v>42518</v>
      </c>
      <c r="Y7" s="112">
        <v>42926</v>
      </c>
      <c r="Z7" s="112">
        <v>44126</v>
      </c>
      <c r="AB7" s="113" t="str">
        <f>TEXT(Z7,"###,###")</f>
        <v>44,126</v>
      </c>
      <c r="AD7" s="114">
        <f t="shared" si="0"/>
        <v>2.7955085495969811E-2</v>
      </c>
      <c r="AF7" s="114">
        <f t="shared" si="1"/>
        <v>5.9371473843420564E-2</v>
      </c>
    </row>
    <row r="8" spans="1:32" ht="17.25" customHeight="1" x14ac:dyDescent="0.25">
      <c r="A8" s="68" t="s">
        <v>13</v>
      </c>
      <c r="B8" s="69"/>
      <c r="C8" s="31"/>
      <c r="D8" s="70" t="str">
        <f>AB4</f>
        <v>61,737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44,126</v>
      </c>
      <c r="P8" s="71"/>
      <c r="S8" s="111" t="s">
        <v>86</v>
      </c>
      <c r="T8" s="112"/>
      <c r="U8" s="112"/>
      <c r="V8" s="112">
        <v>44677</v>
      </c>
      <c r="W8" s="112">
        <v>44651</v>
      </c>
      <c r="X8" s="112">
        <v>46428.39</v>
      </c>
      <c r="Y8" s="112">
        <v>48533.66</v>
      </c>
      <c r="Z8" s="112">
        <v>48233.85</v>
      </c>
      <c r="AB8" s="113" t="str">
        <f>TEXT(Z8,"$###,###")</f>
        <v>$48,234</v>
      </c>
      <c r="AD8" s="114">
        <f t="shared" si="0"/>
        <v>-6.1773622677541162E-3</v>
      </c>
      <c r="AF8" s="114">
        <f t="shared" si="1"/>
        <v>7.9612552319985541E-2</v>
      </c>
    </row>
    <row r="9" spans="1:32" x14ac:dyDescent="0.25">
      <c r="A9" s="32" t="s">
        <v>15</v>
      </c>
      <c r="B9" s="75"/>
      <c r="C9" s="76"/>
      <c r="D9" s="77">
        <f>AD104</f>
        <v>72.402287121175306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52.191451751801651</v>
      </c>
      <c r="P9" s="78" t="s">
        <v>87</v>
      </c>
      <c r="S9" s="111" t="s">
        <v>7</v>
      </c>
      <c r="T9" s="112"/>
      <c r="U9" s="112"/>
      <c r="V9" s="112">
        <v>2374071678</v>
      </c>
      <c r="W9" s="112">
        <v>2362293548</v>
      </c>
      <c r="X9" s="112">
        <v>2517836859</v>
      </c>
      <c r="Y9" s="112">
        <v>2627640561</v>
      </c>
      <c r="Z9" s="112">
        <v>2790326052</v>
      </c>
      <c r="AB9" s="113" t="str">
        <f>TEXT(Z9/1000000,"$#,###.0")&amp;" mil"</f>
        <v>$2,790.3 mil</v>
      </c>
      <c r="AD9" s="114">
        <f t="shared" si="0"/>
        <v>6.1913144976756929E-2</v>
      </c>
      <c r="AF9" s="114">
        <f t="shared" si="1"/>
        <v>0.17533353262133478</v>
      </c>
    </row>
    <row r="10" spans="1:32" x14ac:dyDescent="0.25">
      <c r="A10" s="32" t="s">
        <v>18</v>
      </c>
      <c r="B10" s="75"/>
      <c r="C10" s="76"/>
      <c r="D10" s="77">
        <f>AD105</f>
        <v>21.792442133566581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47.81534696097539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88.677876988623481</v>
      </c>
      <c r="P11" s="78" t="s">
        <v>87</v>
      </c>
      <c r="S11" s="111" t="s">
        <v>30</v>
      </c>
      <c r="T11" s="116"/>
      <c r="U11" s="116"/>
      <c r="V11" s="116">
        <v>52971</v>
      </c>
      <c r="W11" s="116">
        <v>53186</v>
      </c>
      <c r="X11" s="116">
        <v>55511</v>
      </c>
      <c r="Y11" s="116">
        <v>55998</v>
      </c>
      <c r="Z11" s="116">
        <v>56747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5.1738204233331819</v>
      </c>
      <c r="P12" s="78" t="s">
        <v>87</v>
      </c>
      <c r="S12" s="111" t="s">
        <v>31</v>
      </c>
      <c r="T12" s="116"/>
      <c r="U12" s="116"/>
      <c r="V12" s="116">
        <v>4743</v>
      </c>
      <c r="W12" s="116">
        <v>4723</v>
      </c>
      <c r="X12" s="116">
        <v>4915</v>
      </c>
      <c r="Y12" s="116">
        <v>4778</v>
      </c>
      <c r="Z12" s="116">
        <v>4994</v>
      </c>
    </row>
    <row r="13" spans="1:32" ht="15" customHeight="1" x14ac:dyDescent="0.25">
      <c r="A13" s="32" t="s">
        <v>20</v>
      </c>
      <c r="B13" s="76"/>
      <c r="C13" s="76"/>
      <c r="D13" s="77">
        <f>AD108</f>
        <v>11.902100847141908</v>
      </c>
      <c r="E13" s="78" t="s">
        <v>87</v>
      </c>
      <c r="F13" s="26"/>
      <c r="G13" s="144" t="s">
        <v>286</v>
      </c>
      <c r="H13" s="145"/>
      <c r="I13" s="145"/>
      <c r="J13" s="145"/>
      <c r="K13" s="145"/>
      <c r="L13" s="145"/>
      <c r="M13" s="85"/>
      <c r="N13" s="76"/>
      <c r="O13" s="77">
        <f>T132</f>
        <v>6.1437701128586317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13.700050213000308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40.3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20.728250481882824</v>
      </c>
      <c r="E15" s="78" t="s">
        <v>87</v>
      </c>
      <c r="F15" s="26"/>
      <c r="G15" s="35" t="s">
        <v>279</v>
      </c>
      <c r="H15" s="76"/>
      <c r="I15" s="76"/>
      <c r="J15" s="76"/>
      <c r="K15" s="86"/>
      <c r="L15" s="76"/>
      <c r="M15" s="76"/>
      <c r="N15" s="76"/>
      <c r="O15" s="77">
        <f>AB38</f>
        <v>17.211758573015118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1284</v>
      </c>
      <c r="Z15" s="116">
        <v>1387</v>
      </c>
      <c r="AB15" s="121">
        <f t="shared" ref="AB15:AB34" si="2">IF(Z15="np",0,Z15/$Z$34)</f>
        <v>2.2466268202212612E-2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47.601924291753726</v>
      </c>
      <c r="E16" s="89" t="s">
        <v>87</v>
      </c>
      <c r="F16" s="26"/>
      <c r="G16" s="90" t="s">
        <v>280</v>
      </c>
      <c r="H16" s="37"/>
      <c r="I16" s="37"/>
      <c r="J16" s="37"/>
      <c r="K16" s="38"/>
      <c r="L16" s="37"/>
      <c r="M16" s="37"/>
      <c r="N16" s="37"/>
      <c r="O16" s="88">
        <f>AB37</f>
        <v>82.788241426984882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1878</v>
      </c>
      <c r="Z16" s="116">
        <v>2106</v>
      </c>
      <c r="AB16" s="121">
        <f t="shared" si="2"/>
        <v>3.4112444725205304E-2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3515</v>
      </c>
      <c r="Z17" s="116">
        <v>3518</v>
      </c>
      <c r="AB17" s="121">
        <f t="shared" si="2"/>
        <v>5.6983656478286925E-2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1093</v>
      </c>
      <c r="Z18" s="116">
        <v>1133</v>
      </c>
      <c r="AB18" s="121">
        <f t="shared" si="2"/>
        <v>1.8352041725383482E-2</v>
      </c>
    </row>
    <row r="19" spans="1:28" x14ac:dyDescent="0.25">
      <c r="A19" s="67" t="str">
        <f>$S$1&amp;" ("&amp;$V$2&amp;" to "&amp;$Z$2&amp;")"</f>
        <v>Rockhampton (2015-16 to 2019-20)</v>
      </c>
      <c r="B19" s="67"/>
      <c r="C19" s="67"/>
      <c r="D19" s="67"/>
      <c r="E19" s="67"/>
      <c r="F19" s="67"/>
      <c r="G19" s="67" t="str">
        <f>$S$1&amp;" ("&amp;$V$2&amp;" to "&amp;$Z$2&amp;")"</f>
        <v>Rockhampton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4605</v>
      </c>
      <c r="Z19" s="116">
        <v>4514</v>
      </c>
      <c r="AB19" s="121">
        <f t="shared" si="2"/>
        <v>7.3116607544908244E-2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1898</v>
      </c>
      <c r="Z20" s="116">
        <v>1965</v>
      </c>
      <c r="AB20" s="121">
        <f t="shared" si="2"/>
        <v>3.1828563098304098E-2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5789</v>
      </c>
      <c r="Z21" s="116">
        <v>5847</v>
      </c>
      <c r="AB21" s="121">
        <f t="shared" si="2"/>
        <v>9.4708197677243797E-2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4656</v>
      </c>
      <c r="Z22" s="116">
        <v>4726</v>
      </c>
      <c r="AB22" s="121">
        <f t="shared" si="2"/>
        <v>7.6550528856277431E-2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3197</v>
      </c>
      <c r="Z23" s="116">
        <v>3159</v>
      </c>
      <c r="AB23" s="121">
        <f t="shared" si="2"/>
        <v>5.1168667087807956E-2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269</v>
      </c>
      <c r="Z24" s="116">
        <v>272</v>
      </c>
      <c r="AB24" s="121">
        <f t="shared" si="2"/>
        <v>4.4057858334548162E-3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1533</v>
      </c>
      <c r="Z25" s="116">
        <v>1507</v>
      </c>
      <c r="AB25" s="121">
        <f t="shared" si="2"/>
        <v>2.4409997246383854E-2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967</v>
      </c>
      <c r="Z26" s="116">
        <v>985</v>
      </c>
      <c r="AB26" s="121">
        <f t="shared" si="2"/>
        <v>1.5954775904238949E-2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2529</v>
      </c>
      <c r="Z27" s="116">
        <v>2620</v>
      </c>
      <c r="AB27" s="121">
        <f t="shared" si="2"/>
        <v>4.2438084131072126E-2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4820</v>
      </c>
      <c r="Z28" s="116">
        <v>4893</v>
      </c>
      <c r="AB28" s="121">
        <f t="shared" si="2"/>
        <v>7.9255551776082414E-2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3533</v>
      </c>
      <c r="Z29" s="116">
        <v>3264</v>
      </c>
      <c r="AB29" s="121">
        <f t="shared" si="2"/>
        <v>5.2869430001457794E-2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5141</v>
      </c>
      <c r="Z30" s="116">
        <v>5173</v>
      </c>
      <c r="AB30" s="121">
        <f t="shared" si="2"/>
        <v>8.3790919545815315E-2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8378</v>
      </c>
      <c r="Z31" s="116">
        <v>8851</v>
      </c>
      <c r="AB31" s="121">
        <f t="shared" si="2"/>
        <v>0.14336621474966391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703</v>
      </c>
      <c r="Z32" s="116">
        <v>757</v>
      </c>
      <c r="AB32" s="121">
        <f t="shared" si="2"/>
        <v>1.2261690720313589E-2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2822</v>
      </c>
      <c r="Z33" s="116">
        <v>3003</v>
      </c>
      <c r="AB33" s="121">
        <f t="shared" si="2"/>
        <v>4.8641819330385347E-2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60778</v>
      </c>
      <c r="Z34" s="124">
        <v>61737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36527</v>
      </c>
      <c r="AB37" s="136">
        <f>Z37/Z40*100</f>
        <v>82.788241426984882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7594</v>
      </c>
      <c r="AB38" s="136">
        <f>Z38/Z40*100</f>
        <v>17.211758573015118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44121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67</v>
      </c>
      <c r="W44" s="116">
        <v>54</v>
      </c>
      <c r="X44" s="116">
        <v>47</v>
      </c>
      <c r="Y44" s="116">
        <v>52</v>
      </c>
      <c r="Z44" s="116">
        <v>59</v>
      </c>
    </row>
    <row r="45" spans="19:32" x14ac:dyDescent="0.25">
      <c r="S45" s="119" t="s">
        <v>38</v>
      </c>
      <c r="T45" s="119"/>
      <c r="U45" s="116"/>
      <c r="V45" s="116">
        <v>762</v>
      </c>
      <c r="W45" s="116">
        <v>771</v>
      </c>
      <c r="X45" s="116">
        <v>855</v>
      </c>
      <c r="Y45" s="116">
        <v>873</v>
      </c>
      <c r="Z45" s="116">
        <v>865</v>
      </c>
    </row>
    <row r="46" spans="19:32" x14ac:dyDescent="0.25">
      <c r="S46" s="119" t="s">
        <v>39</v>
      </c>
      <c r="T46" s="119"/>
      <c r="U46" s="116"/>
      <c r="V46" s="116">
        <v>1902</v>
      </c>
      <c r="W46" s="116">
        <v>1950</v>
      </c>
      <c r="X46" s="116">
        <v>2180</v>
      </c>
      <c r="Y46" s="116">
        <v>2147</v>
      </c>
      <c r="Z46" s="116">
        <v>2137</v>
      </c>
    </row>
    <row r="47" spans="19:32" x14ac:dyDescent="0.25">
      <c r="S47" s="119" t="s">
        <v>40</v>
      </c>
      <c r="T47" s="119"/>
      <c r="U47" s="116"/>
      <c r="V47" s="116">
        <v>3077</v>
      </c>
      <c r="W47" s="116">
        <v>3145</v>
      </c>
      <c r="X47" s="116">
        <v>3240</v>
      </c>
      <c r="Y47" s="116">
        <v>3125</v>
      </c>
      <c r="Z47" s="116">
        <v>3001</v>
      </c>
    </row>
    <row r="48" spans="19:32" x14ac:dyDescent="0.25">
      <c r="S48" s="119" t="s">
        <v>41</v>
      </c>
      <c r="T48" s="119"/>
      <c r="U48" s="116"/>
      <c r="V48" s="116">
        <v>4072</v>
      </c>
      <c r="W48" s="116">
        <v>3855</v>
      </c>
      <c r="X48" s="116">
        <v>4179</v>
      </c>
      <c r="Y48" s="116">
        <v>4151</v>
      </c>
      <c r="Z48" s="116">
        <v>4115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3859</v>
      </c>
      <c r="W49" s="116">
        <v>3776</v>
      </c>
      <c r="X49" s="116">
        <v>3962</v>
      </c>
      <c r="Y49" s="116">
        <v>3919</v>
      </c>
      <c r="Z49" s="116">
        <v>3934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Rockhampton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3109</v>
      </c>
      <c r="W50" s="116">
        <v>3172</v>
      </c>
      <c r="X50" s="116">
        <v>3463</v>
      </c>
      <c r="Y50" s="116">
        <v>3477</v>
      </c>
      <c r="Z50" s="116">
        <v>3655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2975</v>
      </c>
      <c r="W51" s="116">
        <v>2849</v>
      </c>
      <c r="X51" s="116">
        <v>2952</v>
      </c>
      <c r="Y51" s="116">
        <v>2987</v>
      </c>
      <c r="Z51" s="116">
        <v>2986</v>
      </c>
    </row>
    <row r="52" spans="1:26" ht="15" customHeight="1" x14ac:dyDescent="0.25">
      <c r="S52" s="119" t="s">
        <v>45</v>
      </c>
      <c r="T52" s="119"/>
      <c r="U52" s="116"/>
      <c r="V52" s="116">
        <v>2882</v>
      </c>
      <c r="W52" s="116">
        <v>2996</v>
      </c>
      <c r="X52" s="116">
        <v>3026</v>
      </c>
      <c r="Y52" s="116">
        <v>2971</v>
      </c>
      <c r="Z52" s="116">
        <v>3062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2777</v>
      </c>
      <c r="W53" s="116">
        <v>2691</v>
      </c>
      <c r="X53" s="116">
        <v>2682</v>
      </c>
      <c r="Y53" s="116">
        <v>2585</v>
      </c>
      <c r="Z53" s="116">
        <v>2669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2432</v>
      </c>
      <c r="W54" s="116">
        <v>2582</v>
      </c>
      <c r="X54" s="116">
        <v>2746</v>
      </c>
      <c r="Y54" s="116">
        <v>2733</v>
      </c>
      <c r="Z54" s="116">
        <v>2648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1763</v>
      </c>
      <c r="W55" s="116">
        <v>1801</v>
      </c>
      <c r="X55" s="116">
        <v>1868</v>
      </c>
      <c r="Y55" s="116">
        <v>1984</v>
      </c>
      <c r="Z55" s="116">
        <v>2065</v>
      </c>
    </row>
    <row r="56" spans="1:26" ht="15" customHeight="1" x14ac:dyDescent="0.25">
      <c r="S56" s="119" t="s">
        <v>49</v>
      </c>
      <c r="T56" s="119"/>
      <c r="U56" s="116"/>
      <c r="V56" s="116">
        <v>742</v>
      </c>
      <c r="W56" s="116">
        <v>792</v>
      </c>
      <c r="X56" s="116">
        <v>857</v>
      </c>
      <c r="Y56" s="116">
        <v>890</v>
      </c>
      <c r="Z56" s="116">
        <v>970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265</v>
      </c>
      <c r="W57" s="116">
        <v>286</v>
      </c>
      <c r="X57" s="116">
        <v>336</v>
      </c>
      <c r="Y57" s="116">
        <v>321</v>
      </c>
      <c r="Z57" s="116">
        <v>333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111</v>
      </c>
      <c r="W58" s="116">
        <v>119</v>
      </c>
      <c r="X58" s="116">
        <v>137</v>
      </c>
      <c r="Y58" s="116">
        <v>120</v>
      </c>
      <c r="Z58" s="116">
        <v>133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65</v>
      </c>
      <c r="W59" s="116">
        <v>62</v>
      </c>
      <c r="X59" s="116">
        <v>69</v>
      </c>
      <c r="Y59" s="116">
        <v>73</v>
      </c>
      <c r="Z59" s="116">
        <v>61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30</v>
      </c>
      <c r="W60" s="116">
        <v>33</v>
      </c>
      <c r="X60" s="116">
        <v>41</v>
      </c>
      <c r="Y60" s="116">
        <v>35</v>
      </c>
      <c r="Z60" s="116">
        <v>38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30890</v>
      </c>
      <c r="W61" s="116">
        <v>30934</v>
      </c>
      <c r="X61" s="116">
        <v>32651</v>
      </c>
      <c r="Y61" s="116">
        <v>32454</v>
      </c>
      <c r="Z61" s="116">
        <v>32722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50</v>
      </c>
      <c r="W63" s="116">
        <v>51</v>
      </c>
      <c r="X63" s="116">
        <v>66</v>
      </c>
      <c r="Y63" s="116">
        <v>70</v>
      </c>
      <c r="Z63" s="116">
        <v>79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933</v>
      </c>
      <c r="W64" s="116">
        <v>926</v>
      </c>
      <c r="X64" s="116">
        <v>1016</v>
      </c>
      <c r="Y64" s="116">
        <v>1040</v>
      </c>
      <c r="Z64" s="116">
        <v>925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Rockhampton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2111</v>
      </c>
      <c r="W65" s="116">
        <v>2168</v>
      </c>
      <c r="X65" s="116">
        <v>2212</v>
      </c>
      <c r="Y65" s="116">
        <v>2123</v>
      </c>
      <c r="Z65" s="116">
        <v>2226</v>
      </c>
    </row>
    <row r="66" spans="1:26" x14ac:dyDescent="0.25">
      <c r="S66" s="119" t="s">
        <v>40</v>
      </c>
      <c r="T66" s="119"/>
      <c r="U66" s="116"/>
      <c r="V66" s="116">
        <v>2764</v>
      </c>
      <c r="W66" s="116">
        <v>2661</v>
      </c>
      <c r="X66" s="116">
        <v>2768</v>
      </c>
      <c r="Y66" s="116">
        <v>2852</v>
      </c>
      <c r="Z66" s="116">
        <v>2902</v>
      </c>
    </row>
    <row r="67" spans="1:26" x14ac:dyDescent="0.25">
      <c r="S67" s="119" t="s">
        <v>41</v>
      </c>
      <c r="T67" s="119"/>
      <c r="U67" s="116"/>
      <c r="V67" s="116">
        <v>3220</v>
      </c>
      <c r="W67" s="116">
        <v>3170</v>
      </c>
      <c r="X67" s="116">
        <v>3254</v>
      </c>
      <c r="Y67" s="116">
        <v>3336</v>
      </c>
      <c r="Z67" s="116">
        <v>3452</v>
      </c>
    </row>
    <row r="68" spans="1:26" x14ac:dyDescent="0.25">
      <c r="S68" s="119" t="s">
        <v>42</v>
      </c>
      <c r="T68" s="119"/>
      <c r="U68" s="116"/>
      <c r="V68" s="116">
        <v>2852</v>
      </c>
      <c r="W68" s="116">
        <v>2950</v>
      </c>
      <c r="X68" s="116">
        <v>3028</v>
      </c>
      <c r="Y68" s="116">
        <v>3113</v>
      </c>
      <c r="Z68" s="116">
        <v>3023</v>
      </c>
    </row>
    <row r="69" spans="1:26" x14ac:dyDescent="0.25">
      <c r="S69" s="119" t="s">
        <v>43</v>
      </c>
      <c r="T69" s="119"/>
      <c r="U69" s="116"/>
      <c r="V69" s="116">
        <v>2498</v>
      </c>
      <c r="W69" s="116">
        <v>2533</v>
      </c>
      <c r="X69" s="116">
        <v>2599</v>
      </c>
      <c r="Y69" s="116">
        <v>2777</v>
      </c>
      <c r="Z69" s="116">
        <v>3024</v>
      </c>
    </row>
    <row r="70" spans="1:26" x14ac:dyDescent="0.25">
      <c r="S70" s="119" t="s">
        <v>44</v>
      </c>
      <c r="T70" s="119"/>
      <c r="U70" s="116"/>
      <c r="V70" s="116">
        <v>2573</v>
      </c>
      <c r="W70" s="116">
        <v>2464</v>
      </c>
      <c r="X70" s="116">
        <v>2521</v>
      </c>
      <c r="Y70" s="116">
        <v>2556</v>
      </c>
      <c r="Z70" s="116">
        <v>2647</v>
      </c>
    </row>
    <row r="71" spans="1:26" x14ac:dyDescent="0.25">
      <c r="S71" s="119" t="s">
        <v>45</v>
      </c>
      <c r="T71" s="119"/>
      <c r="U71" s="116"/>
      <c r="V71" s="116">
        <v>2685</v>
      </c>
      <c r="W71" s="116">
        <v>2758</v>
      </c>
      <c r="X71" s="116">
        <v>2840</v>
      </c>
      <c r="Y71" s="116">
        <v>2851</v>
      </c>
      <c r="Z71" s="116">
        <v>2857</v>
      </c>
    </row>
    <row r="72" spans="1:26" x14ac:dyDescent="0.25">
      <c r="S72" s="119" t="s">
        <v>46</v>
      </c>
      <c r="T72" s="119"/>
      <c r="U72" s="116"/>
      <c r="V72" s="116">
        <v>2592</v>
      </c>
      <c r="W72" s="116">
        <v>2549</v>
      </c>
      <c r="X72" s="116">
        <v>2480</v>
      </c>
      <c r="Y72" s="116">
        <v>2443</v>
      </c>
      <c r="Z72" s="116">
        <v>2449</v>
      </c>
    </row>
    <row r="73" spans="1:26" x14ac:dyDescent="0.25">
      <c r="S73" s="119" t="s">
        <v>47</v>
      </c>
      <c r="T73" s="119"/>
      <c r="U73" s="116"/>
      <c r="V73" s="116">
        <v>2250</v>
      </c>
      <c r="W73" s="116">
        <v>2295</v>
      </c>
      <c r="X73" s="116">
        <v>2381</v>
      </c>
      <c r="Y73" s="116">
        <v>2423</v>
      </c>
      <c r="Z73" s="116">
        <v>2456</v>
      </c>
    </row>
    <row r="74" spans="1:26" x14ac:dyDescent="0.25">
      <c r="S74" s="119" t="s">
        <v>48</v>
      </c>
      <c r="T74" s="119"/>
      <c r="U74" s="116"/>
      <c r="V74" s="116">
        <v>1339</v>
      </c>
      <c r="W74" s="116">
        <v>1415</v>
      </c>
      <c r="X74" s="116">
        <v>1515</v>
      </c>
      <c r="Y74" s="116">
        <v>1600</v>
      </c>
      <c r="Z74" s="116">
        <v>1716</v>
      </c>
    </row>
    <row r="75" spans="1:26" x14ac:dyDescent="0.25">
      <c r="S75" s="119" t="s">
        <v>49</v>
      </c>
      <c r="T75" s="119"/>
      <c r="U75" s="116"/>
      <c r="V75" s="116">
        <v>529</v>
      </c>
      <c r="W75" s="116">
        <v>579</v>
      </c>
      <c r="X75" s="116">
        <v>592</v>
      </c>
      <c r="Y75" s="116">
        <v>663</v>
      </c>
      <c r="Z75" s="116">
        <v>745</v>
      </c>
    </row>
    <row r="76" spans="1:26" x14ac:dyDescent="0.25">
      <c r="S76" s="119" t="s">
        <v>50</v>
      </c>
      <c r="T76" s="119"/>
      <c r="U76" s="116"/>
      <c r="V76" s="116">
        <v>202</v>
      </c>
      <c r="W76" s="116">
        <v>212</v>
      </c>
      <c r="X76" s="116">
        <v>240</v>
      </c>
      <c r="Y76" s="116">
        <v>259</v>
      </c>
      <c r="Z76" s="116">
        <v>284</v>
      </c>
    </row>
    <row r="77" spans="1:26" x14ac:dyDescent="0.25">
      <c r="S77" s="119" t="s">
        <v>51</v>
      </c>
      <c r="T77" s="119"/>
      <c r="U77" s="116"/>
      <c r="V77" s="116">
        <v>127</v>
      </c>
      <c r="W77" s="116">
        <v>132</v>
      </c>
      <c r="X77" s="116">
        <v>144</v>
      </c>
      <c r="Y77" s="116">
        <v>108</v>
      </c>
      <c r="Z77" s="116">
        <v>103</v>
      </c>
    </row>
    <row r="78" spans="1:26" x14ac:dyDescent="0.25">
      <c r="S78" s="119" t="s">
        <v>52</v>
      </c>
      <c r="T78" s="119"/>
      <c r="U78" s="116"/>
      <c r="V78" s="116">
        <v>53</v>
      </c>
      <c r="W78" s="116">
        <v>60</v>
      </c>
      <c r="X78" s="116">
        <v>62</v>
      </c>
      <c r="Y78" s="116">
        <v>61</v>
      </c>
      <c r="Z78" s="116">
        <v>72</v>
      </c>
    </row>
    <row r="79" spans="1:26" x14ac:dyDescent="0.25">
      <c r="S79" s="119" t="s">
        <v>53</v>
      </c>
      <c r="T79" s="119"/>
      <c r="U79" s="116"/>
      <c r="V79" s="116">
        <v>56</v>
      </c>
      <c r="W79" s="116">
        <v>52</v>
      </c>
      <c r="X79" s="116">
        <v>52</v>
      </c>
      <c r="Y79" s="116">
        <v>39</v>
      </c>
      <c r="Z79" s="116">
        <v>50</v>
      </c>
    </row>
    <row r="80" spans="1:26" x14ac:dyDescent="0.25">
      <c r="S80" s="122" t="s">
        <v>54</v>
      </c>
      <c r="T80" s="122"/>
      <c r="U80" s="116"/>
      <c r="V80" s="116">
        <v>26823</v>
      </c>
      <c r="W80" s="116">
        <v>26975</v>
      </c>
      <c r="X80" s="116">
        <v>27774</v>
      </c>
      <c r="Y80" s="116">
        <v>28327</v>
      </c>
      <c r="Z80" s="116">
        <v>29015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6" t="str">
        <f>S1</f>
        <v>Rockhampton</v>
      </c>
      <c r="D83" s="146"/>
      <c r="E83" s="146"/>
      <c r="F83" s="146"/>
      <c r="G83" s="146"/>
      <c r="H83" s="49"/>
      <c r="I83" s="49"/>
      <c r="J83" s="147" t="str">
        <f>'State data for spotlight'!A1</f>
        <v>Queensland</v>
      </c>
      <c r="K83" s="147"/>
      <c r="L83" s="147"/>
      <c r="M83" s="147"/>
      <c r="N83" s="147"/>
      <c r="O83" s="147"/>
      <c r="S83" s="119" t="s">
        <v>57</v>
      </c>
      <c r="T83" s="119"/>
      <c r="U83" s="116"/>
      <c r="V83" s="116">
        <v>1484</v>
      </c>
      <c r="W83" s="116">
        <v>1444</v>
      </c>
      <c r="X83" s="116">
        <v>1459</v>
      </c>
      <c r="Y83" s="116">
        <v>1442</v>
      </c>
      <c r="Z83" s="116">
        <v>1534</v>
      </c>
      <c r="AD83" s="121"/>
    </row>
    <row r="84" spans="1:30" ht="15" customHeight="1" x14ac:dyDescent="0.25">
      <c r="A84" s="48"/>
      <c r="B84" s="48"/>
      <c r="C84" s="50"/>
      <c r="D84" s="141" t="s">
        <v>0</v>
      </c>
      <c r="E84" s="141"/>
      <c r="F84" s="141" t="s">
        <v>202</v>
      </c>
      <c r="G84" s="141"/>
      <c r="H84" s="50"/>
      <c r="I84" s="50"/>
      <c r="J84" s="50"/>
      <c r="K84" s="50"/>
      <c r="L84" s="141" t="s">
        <v>0</v>
      </c>
      <c r="M84" s="141"/>
      <c r="N84" s="141" t="s">
        <v>202</v>
      </c>
      <c r="O84" s="141"/>
      <c r="S84" s="119" t="s">
        <v>58</v>
      </c>
      <c r="T84" s="119"/>
      <c r="U84" s="116"/>
      <c r="V84" s="116">
        <v>2049</v>
      </c>
      <c r="W84" s="116">
        <v>2056</v>
      </c>
      <c r="X84" s="116">
        <v>2163</v>
      </c>
      <c r="Y84" s="116">
        <v>2151</v>
      </c>
      <c r="Z84" s="116">
        <v>2209</v>
      </c>
    </row>
    <row r="85" spans="1:30" ht="15" customHeight="1" x14ac:dyDescent="0.25">
      <c r="A85" s="48"/>
      <c r="B85" s="48"/>
      <c r="C85" s="62" t="s">
        <v>1</v>
      </c>
      <c r="D85" s="141" t="s">
        <v>2</v>
      </c>
      <c r="E85" s="141"/>
      <c r="F85" s="141" t="str">
        <f>"since "&amp;$V$2</f>
        <v>since 2015-16</v>
      </c>
      <c r="G85" s="141"/>
      <c r="H85" s="50"/>
      <c r="I85" s="50"/>
      <c r="J85" s="50"/>
      <c r="K85" s="62" t="s">
        <v>1</v>
      </c>
      <c r="L85" s="141" t="s">
        <v>2</v>
      </c>
      <c r="M85" s="141"/>
      <c r="N85" s="141" t="str">
        <f>"since "&amp;$V$2</f>
        <v>since 2015-16</v>
      </c>
      <c r="O85" s="141"/>
      <c r="S85" s="119" t="s">
        <v>197</v>
      </c>
      <c r="T85" s="119"/>
      <c r="U85" s="116"/>
      <c r="V85" s="116">
        <v>5007</v>
      </c>
      <c r="W85" s="116">
        <v>4932</v>
      </c>
      <c r="X85" s="116">
        <v>5019</v>
      </c>
      <c r="Y85" s="116">
        <v>5110</v>
      </c>
      <c r="Z85" s="116">
        <v>5141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61,737</v>
      </c>
      <c r="D86" s="100">
        <f t="shared" ref="D86:D91" si="4">AD4</f>
        <v>1.5678468017899405E-2</v>
      </c>
      <c r="E86" s="101">
        <f t="shared" ref="E86:E91" si="5">AD4</f>
        <v>1.5678468017899405E-2</v>
      </c>
      <c r="F86" s="100">
        <f t="shared" ref="F86:F91" si="6">AF4</f>
        <v>6.9724325541905552E-2</v>
      </c>
      <c r="G86" s="101">
        <f t="shared" ref="G86:G91" si="7">AF4</f>
        <v>6.9724325541905552E-2</v>
      </c>
      <c r="H86" s="61"/>
      <c r="I86" s="61"/>
      <c r="J86" s="142" t="str">
        <f>'State data for spotlight'!J4</f>
        <v>4,043,913</v>
      </c>
      <c r="K86" s="142"/>
      <c r="L86" s="100">
        <f>'State data for spotlight'!L4</f>
        <v>-5.435055282670076E-3</v>
      </c>
      <c r="M86" s="101">
        <f>'State data for spotlight'!L4</f>
        <v>-5.435055282670076E-3</v>
      </c>
      <c r="N86" s="100">
        <f>'State data for spotlight'!N4</f>
        <v>7.968076645100175E-2</v>
      </c>
      <c r="O86" s="101">
        <f>'State data for spotlight'!N4</f>
        <v>7.968076645100175E-2</v>
      </c>
      <c r="S86" s="119" t="s">
        <v>198</v>
      </c>
      <c r="T86" s="119"/>
      <c r="U86" s="116"/>
      <c r="V86" s="116">
        <v>1167</v>
      </c>
      <c r="W86" s="116">
        <v>1223</v>
      </c>
      <c r="X86" s="116">
        <v>1318</v>
      </c>
      <c r="Y86" s="116">
        <v>1415</v>
      </c>
      <c r="Z86" s="116">
        <v>1486</v>
      </c>
    </row>
    <row r="87" spans="1:30" ht="15" customHeight="1" x14ac:dyDescent="0.25">
      <c r="A87" s="102" t="s">
        <v>4</v>
      </c>
      <c r="B87" s="51"/>
      <c r="C87" s="61" t="str">
        <f t="shared" si="3"/>
        <v>32,724</v>
      </c>
      <c r="D87" s="100">
        <f t="shared" si="4"/>
        <v>8.4126837385596343E-3</v>
      </c>
      <c r="E87" s="101">
        <f t="shared" si="5"/>
        <v>8.4126837385596343E-3</v>
      </c>
      <c r="F87" s="100">
        <f t="shared" si="6"/>
        <v>5.9371965037228858E-2</v>
      </c>
      <c r="G87" s="101">
        <f t="shared" si="7"/>
        <v>5.9371965037228858E-2</v>
      </c>
      <c r="H87" s="61"/>
      <c r="I87" s="61"/>
      <c r="J87" s="142" t="str">
        <f>'State data for spotlight'!J5</f>
        <v>2,078,086</v>
      </c>
      <c r="K87" s="142"/>
      <c r="L87" s="100">
        <f>'State data for spotlight'!L5</f>
        <v>-9.7722570444783718E-3</v>
      </c>
      <c r="M87" s="101">
        <f>'State data for spotlight'!L5</f>
        <v>-9.7722570444783718E-3</v>
      </c>
      <c r="N87" s="100">
        <f>'State data for spotlight'!N5</f>
        <v>6.0267974446456485E-2</v>
      </c>
      <c r="O87" s="101">
        <f>'State data for spotlight'!N5</f>
        <v>6.0267974446456485E-2</v>
      </c>
      <c r="S87" s="119" t="s">
        <v>199</v>
      </c>
      <c r="T87" s="119"/>
      <c r="U87" s="116"/>
      <c r="V87" s="116">
        <v>802</v>
      </c>
      <c r="W87" s="116">
        <v>803</v>
      </c>
      <c r="X87" s="116">
        <v>798</v>
      </c>
      <c r="Y87" s="116">
        <v>806</v>
      </c>
      <c r="Z87" s="116">
        <v>770</v>
      </c>
    </row>
    <row r="88" spans="1:30" ht="15" customHeight="1" x14ac:dyDescent="0.25">
      <c r="A88" s="102" t="s">
        <v>5</v>
      </c>
      <c r="B88" s="51"/>
      <c r="C88" s="61" t="str">
        <f t="shared" si="3"/>
        <v>29,016</v>
      </c>
      <c r="D88" s="100">
        <f t="shared" si="4"/>
        <v>2.435924592247396E-2</v>
      </c>
      <c r="E88" s="101">
        <f t="shared" si="5"/>
        <v>2.435924592247396E-2</v>
      </c>
      <c r="F88" s="100">
        <f t="shared" si="6"/>
        <v>8.1758192595906554E-2</v>
      </c>
      <c r="G88" s="101">
        <f t="shared" si="7"/>
        <v>8.1758192595906554E-2</v>
      </c>
      <c r="H88" s="61"/>
      <c r="I88" s="61"/>
      <c r="J88" s="142" t="str">
        <f>'State data for spotlight'!J6</f>
        <v>1,965,825</v>
      </c>
      <c r="K88" s="142"/>
      <c r="L88" s="100">
        <f>'State data for spotlight'!L6</f>
        <v>-8.0765919120229235E-4</v>
      </c>
      <c r="M88" s="101">
        <f>'State data for spotlight'!L6</f>
        <v>-8.0765919120229235E-4</v>
      </c>
      <c r="N88" s="100">
        <f>'State data for spotlight'!N6</f>
        <v>0.10099473592536312</v>
      </c>
      <c r="O88" s="101">
        <f>'State data for spotlight'!N6</f>
        <v>0.10099473592536312</v>
      </c>
      <c r="S88" s="119" t="s">
        <v>200</v>
      </c>
      <c r="T88" s="119"/>
      <c r="U88" s="116"/>
      <c r="V88" s="116">
        <v>1056</v>
      </c>
      <c r="W88" s="116">
        <v>1061</v>
      </c>
      <c r="X88" s="116">
        <v>1121</v>
      </c>
      <c r="Y88" s="116">
        <v>1167</v>
      </c>
      <c r="Z88" s="116">
        <v>1186</v>
      </c>
    </row>
    <row r="89" spans="1:30" ht="15" customHeight="1" x14ac:dyDescent="0.25">
      <c r="A89" s="51" t="s">
        <v>6</v>
      </c>
      <c r="B89" s="51"/>
      <c r="C89" s="61" t="str">
        <f t="shared" si="3"/>
        <v>44,126</v>
      </c>
      <c r="D89" s="100">
        <f t="shared" si="4"/>
        <v>2.7955085495969811E-2</v>
      </c>
      <c r="E89" s="101">
        <f t="shared" si="5"/>
        <v>2.7955085495969811E-2</v>
      </c>
      <c r="F89" s="100">
        <f t="shared" si="6"/>
        <v>5.9371473843420564E-2</v>
      </c>
      <c r="G89" s="101">
        <f t="shared" si="7"/>
        <v>5.9371473843420564E-2</v>
      </c>
      <c r="H89" s="61"/>
      <c r="I89" s="61"/>
      <c r="J89" s="142" t="str">
        <f>'State data for spotlight'!J7</f>
        <v>2,876,116</v>
      </c>
      <c r="K89" s="142"/>
      <c r="L89" s="100">
        <f>'State data for spotlight'!L7</f>
        <v>1.3469152455414024E-2</v>
      </c>
      <c r="M89" s="101">
        <f>'State data for spotlight'!L7</f>
        <v>1.3469152455414024E-2</v>
      </c>
      <c r="N89" s="100">
        <f>'State data for spotlight'!N7</f>
        <v>8.3508134271230716E-2</v>
      </c>
      <c r="O89" s="101">
        <f>'State data for spotlight'!N7</f>
        <v>8.3508134271230716E-2</v>
      </c>
      <c r="S89" s="119" t="s">
        <v>201</v>
      </c>
      <c r="T89" s="119"/>
      <c r="U89" s="116"/>
      <c r="V89" s="116">
        <v>3032</v>
      </c>
      <c r="W89" s="116">
        <v>3051</v>
      </c>
      <c r="X89" s="116">
        <v>3162</v>
      </c>
      <c r="Y89" s="116">
        <v>3299</v>
      </c>
      <c r="Z89" s="116">
        <v>3423</v>
      </c>
    </row>
    <row r="90" spans="1:30" ht="15" customHeight="1" x14ac:dyDescent="0.25">
      <c r="A90" s="51" t="s">
        <v>100</v>
      </c>
      <c r="B90" s="51"/>
      <c r="C90" s="61" t="str">
        <f t="shared" si="3"/>
        <v>$48,234</v>
      </c>
      <c r="D90" s="100">
        <f t="shared" si="4"/>
        <v>-6.1773622677541162E-3</v>
      </c>
      <c r="E90" s="101">
        <f t="shared" si="5"/>
        <v>-6.1773622677541162E-3</v>
      </c>
      <c r="F90" s="100">
        <f t="shared" si="6"/>
        <v>7.9612552319985541E-2</v>
      </c>
      <c r="G90" s="101">
        <f t="shared" si="7"/>
        <v>7.9612552319985541E-2</v>
      </c>
      <c r="H90" s="61"/>
      <c r="I90" s="61"/>
      <c r="J90" s="61"/>
      <c r="K90" s="61" t="str">
        <f>'State data for spotlight'!J8</f>
        <v>$45,226</v>
      </c>
      <c r="L90" s="100">
        <f>'State data for spotlight'!L8</f>
        <v>1.6409018426646327E-3</v>
      </c>
      <c r="M90" s="101">
        <f>'State data for spotlight'!L8</f>
        <v>1.6409018426646327E-3</v>
      </c>
      <c r="N90" s="100">
        <f>'State data for spotlight'!N8</f>
        <v>6.7653739613496189E-2</v>
      </c>
      <c r="O90" s="101">
        <f>'State data for spotlight'!N8</f>
        <v>6.7653739613496189E-2</v>
      </c>
      <c r="S90" s="119" t="s">
        <v>59</v>
      </c>
      <c r="T90" s="119"/>
      <c r="U90" s="116"/>
      <c r="V90" s="116">
        <v>3253</v>
      </c>
      <c r="W90" s="116">
        <v>3180</v>
      </c>
      <c r="X90" s="116">
        <v>3457</v>
      </c>
      <c r="Y90" s="116">
        <v>3536</v>
      </c>
      <c r="Z90" s="116">
        <v>3648</v>
      </c>
    </row>
    <row r="91" spans="1:30" ht="15" customHeight="1" x14ac:dyDescent="0.25">
      <c r="A91" s="51" t="s">
        <v>7</v>
      </c>
      <c r="B91" s="51"/>
      <c r="C91" s="61" t="str">
        <f t="shared" si="3"/>
        <v>$2,790.3 mil</v>
      </c>
      <c r="D91" s="100">
        <f t="shared" si="4"/>
        <v>6.1913144976756929E-2</v>
      </c>
      <c r="E91" s="101">
        <f t="shared" si="5"/>
        <v>6.1913144976756929E-2</v>
      </c>
      <c r="F91" s="100">
        <f t="shared" si="6"/>
        <v>0.17533353262133478</v>
      </c>
      <c r="G91" s="101">
        <f t="shared" si="7"/>
        <v>0.17533353262133478</v>
      </c>
      <c r="H91" s="61"/>
      <c r="I91" s="61"/>
      <c r="J91" s="61"/>
      <c r="K91" s="61" t="str">
        <f>'State data for spotlight'!J9</f>
        <v>$174.8 bil</v>
      </c>
      <c r="L91" s="100">
        <f>'State data for spotlight'!L9</f>
        <v>4.1540468779463158E-2</v>
      </c>
      <c r="M91" s="101">
        <f>'State data for spotlight'!L9</f>
        <v>4.1540468779463158E-2</v>
      </c>
      <c r="N91" s="100">
        <f>'State data for spotlight'!N9</f>
        <v>0.18082674757676354</v>
      </c>
      <c r="O91" s="101">
        <f>'State data for spotlight'!N9</f>
        <v>0.18082674757676354</v>
      </c>
      <c r="S91" s="122" t="s">
        <v>54</v>
      </c>
      <c r="T91" s="122"/>
      <c r="U91" s="116"/>
      <c r="V91" s="116">
        <v>22036</v>
      </c>
      <c r="W91" s="116">
        <v>21695</v>
      </c>
      <c r="X91" s="116">
        <v>22314</v>
      </c>
      <c r="Y91" s="116">
        <v>22407</v>
      </c>
      <c r="Z91" s="116">
        <v>23025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203</v>
      </c>
      <c r="S93" s="119" t="s">
        <v>57</v>
      </c>
      <c r="T93" s="119"/>
      <c r="U93" s="116"/>
      <c r="V93" s="116">
        <v>1132</v>
      </c>
      <c r="W93" s="116">
        <v>1185</v>
      </c>
      <c r="X93" s="116">
        <v>1279</v>
      </c>
      <c r="Y93" s="116">
        <v>1258</v>
      </c>
      <c r="Z93" s="116">
        <v>1295</v>
      </c>
    </row>
    <row r="94" spans="1:30" ht="15" customHeight="1" x14ac:dyDescent="0.25">
      <c r="A94" s="60" t="s">
        <v>204</v>
      </c>
      <c r="S94" s="119" t="s">
        <v>58</v>
      </c>
      <c r="T94" s="119"/>
      <c r="U94" s="116"/>
      <c r="V94" s="116">
        <v>3350</v>
      </c>
      <c r="W94" s="116">
        <v>3523</v>
      </c>
      <c r="X94" s="116">
        <v>3595</v>
      </c>
      <c r="Y94" s="116">
        <v>3715</v>
      </c>
      <c r="Z94" s="116">
        <v>3831</v>
      </c>
    </row>
    <row r="95" spans="1:30" ht="15" customHeight="1" x14ac:dyDescent="0.25">
      <c r="A95" s="138" t="s">
        <v>287</v>
      </c>
      <c r="S95" s="119" t="s">
        <v>197</v>
      </c>
      <c r="T95" s="119"/>
      <c r="U95" s="116"/>
      <c r="V95" s="116">
        <v>594</v>
      </c>
      <c r="W95" s="116">
        <v>574</v>
      </c>
      <c r="X95" s="116">
        <v>608</v>
      </c>
      <c r="Y95" s="116">
        <v>620</v>
      </c>
      <c r="Z95" s="116">
        <v>662</v>
      </c>
    </row>
    <row r="96" spans="1:30" ht="15" customHeight="1" x14ac:dyDescent="0.25">
      <c r="A96" s="19" t="s">
        <v>278</v>
      </c>
      <c r="S96" s="119" t="s">
        <v>198</v>
      </c>
      <c r="T96" s="119"/>
      <c r="U96" s="116"/>
      <c r="V96" s="116">
        <v>3069</v>
      </c>
      <c r="W96" s="116">
        <v>3246</v>
      </c>
      <c r="X96" s="116">
        <v>3472</v>
      </c>
      <c r="Y96" s="116">
        <v>3648</v>
      </c>
      <c r="Z96" s="116">
        <v>3805</v>
      </c>
    </row>
    <row r="97" spans="1:32" ht="15" customHeight="1" x14ac:dyDescent="0.25">
      <c r="S97" s="119" t="s">
        <v>199</v>
      </c>
      <c r="T97" s="119"/>
      <c r="U97" s="116"/>
      <c r="V97" s="116">
        <v>3646</v>
      </c>
      <c r="W97" s="116">
        <v>3984</v>
      </c>
      <c r="X97" s="116">
        <v>3970</v>
      </c>
      <c r="Y97" s="116">
        <v>4026</v>
      </c>
      <c r="Z97" s="116">
        <v>4028</v>
      </c>
    </row>
    <row r="98" spans="1:32" ht="15" customHeight="1" x14ac:dyDescent="0.25">
      <c r="S98" s="119" t="s">
        <v>200</v>
      </c>
      <c r="T98" s="119"/>
      <c r="U98" s="116"/>
      <c r="V98" s="116">
        <v>2210</v>
      </c>
      <c r="W98" s="116">
        <v>2193</v>
      </c>
      <c r="X98" s="116">
        <v>2231</v>
      </c>
      <c r="Y98" s="116">
        <v>2288</v>
      </c>
      <c r="Z98" s="116">
        <v>2367</v>
      </c>
    </row>
    <row r="99" spans="1:32" ht="15" customHeight="1" x14ac:dyDescent="0.25">
      <c r="S99" s="119" t="s">
        <v>201</v>
      </c>
      <c r="T99" s="119"/>
      <c r="U99" s="116"/>
      <c r="V99" s="116">
        <v>218</v>
      </c>
      <c r="W99" s="116">
        <v>227</v>
      </c>
      <c r="X99" s="116">
        <v>282</v>
      </c>
      <c r="Y99" s="116">
        <v>331</v>
      </c>
      <c r="Z99" s="116">
        <v>376</v>
      </c>
    </row>
    <row r="100" spans="1:32" ht="15" customHeight="1" x14ac:dyDescent="0.25">
      <c r="S100" s="119" t="s">
        <v>59</v>
      </c>
      <c r="T100" s="119"/>
      <c r="U100" s="116"/>
      <c r="V100" s="116">
        <v>1575</v>
      </c>
      <c r="W100" s="116">
        <v>1601</v>
      </c>
      <c r="X100" s="116">
        <v>1718</v>
      </c>
      <c r="Y100" s="116">
        <v>1813</v>
      </c>
      <c r="Z100" s="116">
        <v>1931</v>
      </c>
    </row>
    <row r="101" spans="1:32" x14ac:dyDescent="0.25">
      <c r="A101" s="20"/>
      <c r="S101" s="122" t="s">
        <v>54</v>
      </c>
      <c r="T101" s="122"/>
      <c r="U101" s="116"/>
      <c r="V101" s="116">
        <v>19617</v>
      </c>
      <c r="W101" s="116">
        <v>19780</v>
      </c>
      <c r="X101" s="116">
        <v>20202</v>
      </c>
      <c r="Y101" s="116">
        <v>20522</v>
      </c>
      <c r="Z101" s="116">
        <v>21096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205</v>
      </c>
      <c r="Z103" s="110" t="s">
        <v>282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38935</v>
      </c>
      <c r="W104" s="116">
        <v>41495</v>
      </c>
      <c r="X104" s="116">
        <v>43744</v>
      </c>
      <c r="Y104" s="116">
        <v>43537</v>
      </c>
      <c r="Z104" s="116">
        <v>44699</v>
      </c>
      <c r="AB104" s="113" t="str">
        <f>TEXT(Z104,"###,###")</f>
        <v>44,699</v>
      </c>
      <c r="AD104" s="134">
        <f>Z104/($Z$4)*100</f>
        <v>72.402287121175306</v>
      </c>
      <c r="AF104" s="113"/>
    </row>
    <row r="105" spans="1:32" x14ac:dyDescent="0.25">
      <c r="S105" s="119" t="s">
        <v>18</v>
      </c>
      <c r="T105" s="119"/>
      <c r="U105" s="116"/>
      <c r="V105" s="116">
        <v>14356</v>
      </c>
      <c r="W105" s="116">
        <v>12765</v>
      </c>
      <c r="X105" s="116">
        <v>12847</v>
      </c>
      <c r="Y105" s="116">
        <v>13566</v>
      </c>
      <c r="Z105" s="116">
        <v>13454</v>
      </c>
      <c r="AB105" s="113" t="str">
        <f>TEXT(Z105,"###,###")</f>
        <v>13,454</v>
      </c>
      <c r="AD105" s="134">
        <f>Z105/($Z$4)*100</f>
        <v>21.792442133566581</v>
      </c>
      <c r="AF105" s="113"/>
    </row>
    <row r="106" spans="1:32" x14ac:dyDescent="0.25">
      <c r="S106" s="122" t="s">
        <v>54</v>
      </c>
      <c r="T106" s="122"/>
      <c r="U106" s="124"/>
      <c r="V106" s="124">
        <v>53291</v>
      </c>
      <c r="W106" s="124">
        <v>54260</v>
      </c>
      <c r="X106" s="124">
        <v>56591</v>
      </c>
      <c r="Y106" s="124">
        <v>57103</v>
      </c>
      <c r="Z106" s="124">
        <v>58153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6289</v>
      </c>
      <c r="W108" s="116">
        <v>7097</v>
      </c>
      <c r="X108" s="116">
        <v>8271</v>
      </c>
      <c r="Y108" s="116">
        <v>6982</v>
      </c>
      <c r="Z108" s="116">
        <v>7348</v>
      </c>
      <c r="AB108" s="113" t="str">
        <f>TEXT(Z108,"###,###")</f>
        <v>7,348</v>
      </c>
      <c r="AD108" s="134">
        <f>Z108/($Z$4)*100</f>
        <v>11.902100847141908</v>
      </c>
      <c r="AF108" s="113"/>
    </row>
    <row r="109" spans="1:32" x14ac:dyDescent="0.25">
      <c r="S109" s="119" t="s">
        <v>21</v>
      </c>
      <c r="T109" s="119"/>
      <c r="U109" s="116"/>
      <c r="V109" s="116">
        <v>7821</v>
      </c>
      <c r="W109" s="116">
        <v>8337</v>
      </c>
      <c r="X109" s="116">
        <v>8645</v>
      </c>
      <c r="Y109" s="116">
        <v>7936</v>
      </c>
      <c r="Z109" s="116">
        <v>8458</v>
      </c>
      <c r="AB109" s="113" t="str">
        <f>TEXT(Z109,"###,###")</f>
        <v>8,458</v>
      </c>
      <c r="AD109" s="134">
        <f>Z109/($Z$4)*100</f>
        <v>13.700050213000308</v>
      </c>
      <c r="AF109" s="113"/>
    </row>
    <row r="110" spans="1:32" x14ac:dyDescent="0.25">
      <c r="S110" s="119" t="s">
        <v>22</v>
      </c>
      <c r="T110" s="119"/>
      <c r="U110" s="116"/>
      <c r="V110" s="116">
        <v>12602</v>
      </c>
      <c r="W110" s="116">
        <v>12018</v>
      </c>
      <c r="X110" s="116">
        <v>12416</v>
      </c>
      <c r="Y110" s="116">
        <v>13326</v>
      </c>
      <c r="Z110" s="116">
        <v>12797</v>
      </c>
      <c r="AB110" s="113" t="str">
        <f>TEXT(Z110,"###,###")</f>
        <v>12,797</v>
      </c>
      <c r="AD110" s="134">
        <f>Z110/($Z$4)*100</f>
        <v>20.728250481882824</v>
      </c>
      <c r="AF110" s="113"/>
    </row>
    <row r="111" spans="1:32" x14ac:dyDescent="0.25">
      <c r="S111" s="119" t="s">
        <v>23</v>
      </c>
      <c r="T111" s="119"/>
      <c r="U111" s="116"/>
      <c r="V111" s="116">
        <v>26577</v>
      </c>
      <c r="W111" s="116">
        <v>26808</v>
      </c>
      <c r="X111" s="116">
        <v>27256</v>
      </c>
      <c r="Y111" s="116">
        <v>28858</v>
      </c>
      <c r="Z111" s="116">
        <v>29388</v>
      </c>
      <c r="AB111" s="113" t="str">
        <f>TEXT(Z111,"###,###")</f>
        <v>29,388</v>
      </c>
      <c r="AD111" s="134">
        <f>Z111/($Z$4)*100</f>
        <v>47.601924291753726</v>
      </c>
      <c r="AF111" s="113"/>
    </row>
    <row r="112" spans="1:32" x14ac:dyDescent="0.25">
      <c r="S112" s="122" t="s">
        <v>54</v>
      </c>
      <c r="T112" s="122"/>
      <c r="U112" s="116"/>
      <c r="V112" s="116">
        <v>57713</v>
      </c>
      <c r="W112" s="116">
        <v>57909</v>
      </c>
      <c r="X112" s="116">
        <v>60427</v>
      </c>
      <c r="Y112" s="116">
        <v>60779</v>
      </c>
      <c r="Z112" s="116">
        <v>61738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36.799999999999997</v>
      </c>
      <c r="W118" s="135">
        <v>40.1</v>
      </c>
      <c r="X118" s="135">
        <v>40.18</v>
      </c>
      <c r="Y118" s="135">
        <v>40.15</v>
      </c>
      <c r="Z118" s="135">
        <v>40.270000000000003</v>
      </c>
      <c r="AB118" s="113" t="str">
        <f>TEXT(Z118,"##.0")</f>
        <v>40.3</v>
      </c>
    </row>
    <row r="120" spans="19:32" x14ac:dyDescent="0.25">
      <c r="S120" s="105" t="s">
        <v>102</v>
      </c>
      <c r="T120" s="116"/>
      <c r="U120" s="116"/>
      <c r="V120" s="116">
        <v>36911</v>
      </c>
      <c r="W120" s="116">
        <v>36752</v>
      </c>
      <c r="X120" s="116">
        <v>37602</v>
      </c>
      <c r="Y120" s="116">
        <v>38146</v>
      </c>
      <c r="Z120" s="116">
        <v>39130</v>
      </c>
      <c r="AB120" s="113" t="str">
        <f>TEXT(Z120,"###,###")</f>
        <v>39,130</v>
      </c>
    </row>
    <row r="121" spans="19:32" x14ac:dyDescent="0.25">
      <c r="S121" s="105" t="s">
        <v>103</v>
      </c>
      <c r="T121" s="116"/>
      <c r="U121" s="116"/>
      <c r="V121" s="116">
        <v>2185</v>
      </c>
      <c r="W121" s="116">
        <v>2249</v>
      </c>
      <c r="X121" s="116">
        <v>2336</v>
      </c>
      <c r="Y121" s="116">
        <v>2157</v>
      </c>
      <c r="Z121" s="116">
        <v>2283</v>
      </c>
      <c r="AB121" s="113" t="str">
        <f>TEXT(Z121,"###,###")</f>
        <v>2,283</v>
      </c>
    </row>
    <row r="122" spans="19:32" x14ac:dyDescent="0.25">
      <c r="S122" s="105" t="s">
        <v>104</v>
      </c>
      <c r="T122" s="116"/>
      <c r="U122" s="116"/>
      <c r="V122" s="116">
        <v>2558</v>
      </c>
      <c r="W122" s="116">
        <v>2474</v>
      </c>
      <c r="X122" s="116">
        <v>2574</v>
      </c>
      <c r="Y122" s="116">
        <v>2625</v>
      </c>
      <c r="Z122" s="116">
        <v>2711</v>
      </c>
      <c r="AB122" s="113" t="str">
        <f>TEXT(Z122,"###,###")</f>
        <v>2,711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39469</v>
      </c>
      <c r="W124" s="116">
        <v>39226</v>
      </c>
      <c r="X124" s="116">
        <v>40176</v>
      </c>
      <c r="Y124" s="116">
        <v>40771</v>
      </c>
      <c r="Z124" s="116">
        <v>41841</v>
      </c>
      <c r="AB124" s="113" t="str">
        <f>TEXT(Z124,"###,###")</f>
        <v>41,841</v>
      </c>
      <c r="AD124" s="131">
        <f>Z124/$Z$7*100</f>
        <v>94.821647101482114</v>
      </c>
    </row>
    <row r="125" spans="19:32" x14ac:dyDescent="0.25">
      <c r="S125" s="105" t="s">
        <v>106</v>
      </c>
      <c r="T125" s="116"/>
      <c r="U125" s="116"/>
      <c r="V125" s="116">
        <v>4743</v>
      </c>
      <c r="W125" s="116">
        <v>4723</v>
      </c>
      <c r="X125" s="116">
        <v>4910</v>
      </c>
      <c r="Y125" s="116">
        <v>4782</v>
      </c>
      <c r="Z125" s="116">
        <v>4994</v>
      </c>
      <c r="AB125" s="113" t="str">
        <f>TEXT(Z125,"###,###")</f>
        <v>4,994</v>
      </c>
      <c r="AD125" s="131">
        <f>Z125/$Z$7*100</f>
        <v>11.317590536191814</v>
      </c>
    </row>
    <row r="127" spans="19:32" x14ac:dyDescent="0.25">
      <c r="S127" s="105" t="s">
        <v>107</v>
      </c>
      <c r="T127" s="116"/>
      <c r="U127" s="116"/>
      <c r="V127" s="116">
        <v>22036</v>
      </c>
      <c r="W127" s="116">
        <v>21695</v>
      </c>
      <c r="X127" s="116">
        <v>22314</v>
      </c>
      <c r="Y127" s="116">
        <v>22403</v>
      </c>
      <c r="Z127" s="116">
        <v>23030</v>
      </c>
      <c r="AB127" s="113" t="str">
        <f>TEXT(Z127,"###,###")</f>
        <v>23,030</v>
      </c>
      <c r="AD127" s="131">
        <f>Z127/$Z$7*100</f>
        <v>52.191451751801651</v>
      </c>
    </row>
    <row r="128" spans="19:32" x14ac:dyDescent="0.25">
      <c r="S128" s="105" t="s">
        <v>108</v>
      </c>
      <c r="T128" s="116"/>
      <c r="U128" s="116"/>
      <c r="V128" s="116">
        <v>19617</v>
      </c>
      <c r="W128" s="116">
        <v>19780</v>
      </c>
      <c r="X128" s="116">
        <v>20202</v>
      </c>
      <c r="Y128" s="116">
        <v>20523</v>
      </c>
      <c r="Z128" s="116">
        <v>21099</v>
      </c>
      <c r="AB128" s="113" t="str">
        <f>TEXT(Z128,"###,###")</f>
        <v>21,099</v>
      </c>
      <c r="AD128" s="131">
        <f>Z128/$Z$7*100</f>
        <v>47.81534696097539</v>
      </c>
    </row>
    <row r="130" spans="19:20" x14ac:dyDescent="0.25">
      <c r="S130" s="105" t="s">
        <v>283</v>
      </c>
      <c r="T130" s="131">
        <v>88.677876988623481</v>
      </c>
    </row>
    <row r="131" spans="19:20" x14ac:dyDescent="0.25">
      <c r="S131" s="105" t="s">
        <v>284</v>
      </c>
      <c r="T131" s="131">
        <v>5.1738204233331819</v>
      </c>
    </row>
    <row r="132" spans="19:20" x14ac:dyDescent="0.25">
      <c r="S132" s="105" t="s">
        <v>285</v>
      </c>
      <c r="T132" s="131">
        <v>6.1437701128586317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08755125-CAC0-416B-AED7-6BF485582E1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45FD2B1B-C8CA-4357-AE43-21CC53D1F1A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BB103E7B-C405-4CD8-AF3D-21021B85AE2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72E88617-A4FE-4B52-8100-608B40C154B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9173E8-A92A-43CA-BF14-7C28B9D23364}">
  <sheetPr codeName="Sheet126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176</v>
      </c>
      <c r="T1" s="103"/>
      <c r="U1" s="103"/>
      <c r="V1" s="103"/>
      <c r="W1" s="103"/>
      <c r="X1" s="103"/>
      <c r="Y1" s="104" t="s">
        <v>261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205</v>
      </c>
      <c r="Z2" s="107" t="s">
        <v>282</v>
      </c>
      <c r="AB2" s="143" t="str">
        <f>$Z$2</f>
        <v>2019-20</v>
      </c>
      <c r="AC2" s="143"/>
      <c r="AD2" s="143"/>
      <c r="AE2" s="143"/>
      <c r="AF2" s="143"/>
    </row>
    <row r="3" spans="1:32" ht="15" customHeight="1" x14ac:dyDescent="0.25">
      <c r="A3" s="64" t="s">
        <v>281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176</v>
      </c>
      <c r="Y3" s="109" t="s">
        <v>261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9.62 Scenic Rim, Queensland,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28244</v>
      </c>
      <c r="W4" s="112">
        <v>29548</v>
      </c>
      <c r="X4" s="112">
        <v>31006</v>
      </c>
      <c r="Y4" s="112">
        <v>31074</v>
      </c>
      <c r="Z4" s="112">
        <v>31221</v>
      </c>
      <c r="AB4" s="113" t="str">
        <f>TEXT(Z4,"###,###")</f>
        <v>31,221</v>
      </c>
      <c r="AD4" s="114">
        <f>Z4/Y4-1</f>
        <v>4.7306429812705719E-3</v>
      </c>
      <c r="AF4" s="114">
        <f>Z4/V4-1</f>
        <v>0.10540291743379115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14851</v>
      </c>
      <c r="W5" s="112">
        <v>15460</v>
      </c>
      <c r="X5" s="112">
        <v>16172</v>
      </c>
      <c r="Y5" s="112">
        <v>16065</v>
      </c>
      <c r="Z5" s="112">
        <v>16107</v>
      </c>
      <c r="AB5" s="113" t="str">
        <f>TEXT(Z5,"###,###")</f>
        <v>16,107</v>
      </c>
      <c r="AD5" s="114">
        <f t="shared" ref="AD5:AD9" si="0">Z5/Y5-1</f>
        <v>2.614379084967311E-3</v>
      </c>
      <c r="AF5" s="114">
        <f t="shared" ref="AF5:AF9" si="1">Z5/V5-1</f>
        <v>8.4573429398693722E-2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13393</v>
      </c>
      <c r="W6" s="112">
        <v>14088</v>
      </c>
      <c r="X6" s="112">
        <v>14834</v>
      </c>
      <c r="Y6" s="112">
        <v>15011</v>
      </c>
      <c r="Z6" s="112">
        <v>15117</v>
      </c>
      <c r="AB6" s="113" t="str">
        <f>TEXT(Z6,"###,###")</f>
        <v>15,117</v>
      </c>
      <c r="AD6" s="114">
        <f t="shared" si="0"/>
        <v>7.0614882419559599E-3</v>
      </c>
      <c r="AF6" s="114">
        <f t="shared" si="1"/>
        <v>0.12872396027775701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20228</v>
      </c>
      <c r="W7" s="112">
        <v>21120</v>
      </c>
      <c r="X7" s="112">
        <v>22191</v>
      </c>
      <c r="Y7" s="112">
        <v>22111</v>
      </c>
      <c r="Z7" s="112">
        <v>22543</v>
      </c>
      <c r="AB7" s="113" t="str">
        <f>TEXT(Z7,"###,###")</f>
        <v>22,543</v>
      </c>
      <c r="AD7" s="114">
        <f t="shared" si="0"/>
        <v>1.9537786622043418E-2</v>
      </c>
      <c r="AF7" s="114">
        <f t="shared" si="1"/>
        <v>0.11444532331421797</v>
      </c>
    </row>
    <row r="8" spans="1:32" ht="17.25" customHeight="1" x14ac:dyDescent="0.25">
      <c r="A8" s="68" t="s">
        <v>13</v>
      </c>
      <c r="B8" s="69"/>
      <c r="C8" s="31"/>
      <c r="D8" s="70" t="str">
        <f>AB4</f>
        <v>31,221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22,543</v>
      </c>
      <c r="P8" s="71"/>
      <c r="S8" s="111" t="s">
        <v>86</v>
      </c>
      <c r="T8" s="112"/>
      <c r="U8" s="112"/>
      <c r="V8" s="112">
        <v>39376.239999999998</v>
      </c>
      <c r="W8" s="112">
        <v>40000</v>
      </c>
      <c r="X8" s="112">
        <v>41381</v>
      </c>
      <c r="Y8" s="112">
        <v>42242</v>
      </c>
      <c r="Z8" s="112">
        <v>42021.87</v>
      </c>
      <c r="AB8" s="113" t="str">
        <f>TEXT(Z8,"$###,###")</f>
        <v>$42,022</v>
      </c>
      <c r="AD8" s="114">
        <f t="shared" si="0"/>
        <v>-5.2111642441171613E-3</v>
      </c>
      <c r="AF8" s="114">
        <f t="shared" si="1"/>
        <v>6.71884872704962E-2</v>
      </c>
    </row>
    <row r="9" spans="1:32" x14ac:dyDescent="0.25">
      <c r="A9" s="32" t="s">
        <v>15</v>
      </c>
      <c r="B9" s="75"/>
      <c r="C9" s="76"/>
      <c r="D9" s="77">
        <f>AD104</f>
        <v>71.442298452964351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51.572550237324222</v>
      </c>
      <c r="P9" s="78" t="s">
        <v>87</v>
      </c>
      <c r="S9" s="111" t="s">
        <v>7</v>
      </c>
      <c r="T9" s="112"/>
      <c r="U9" s="112"/>
      <c r="V9" s="112">
        <v>936760300</v>
      </c>
      <c r="W9" s="112">
        <v>991989003</v>
      </c>
      <c r="X9" s="112">
        <v>1072087343</v>
      </c>
      <c r="Y9" s="112">
        <v>1100256265</v>
      </c>
      <c r="Z9" s="112">
        <v>1142273732</v>
      </c>
      <c r="AB9" s="113" t="str">
        <f>TEXT(Z9/1000000,"$#,###.0")&amp;" mil"</f>
        <v>$1,142.3 mil</v>
      </c>
      <c r="AD9" s="114">
        <f t="shared" si="0"/>
        <v>3.8188800497309661E-2</v>
      </c>
      <c r="AF9" s="114">
        <f t="shared" si="1"/>
        <v>0.21938742707179193</v>
      </c>
    </row>
    <row r="10" spans="1:32" x14ac:dyDescent="0.25">
      <c r="A10" s="32" t="s">
        <v>18</v>
      </c>
      <c r="B10" s="75"/>
      <c r="C10" s="76"/>
      <c r="D10" s="77">
        <f>AD105</f>
        <v>17.308862624515552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48.41414186221887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77.82460187197799</v>
      </c>
      <c r="P11" s="78" t="s">
        <v>87</v>
      </c>
      <c r="S11" s="111" t="s">
        <v>30</v>
      </c>
      <c r="T11" s="116"/>
      <c r="U11" s="116"/>
      <c r="V11" s="116">
        <v>23507</v>
      </c>
      <c r="W11" s="116">
        <v>24719</v>
      </c>
      <c r="X11" s="116">
        <v>25924</v>
      </c>
      <c r="Y11" s="116">
        <v>26093</v>
      </c>
      <c r="Z11" s="116">
        <v>26225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12.438450960386817</v>
      </c>
      <c r="P12" s="78" t="s">
        <v>87</v>
      </c>
      <c r="S12" s="111" t="s">
        <v>31</v>
      </c>
      <c r="T12" s="116"/>
      <c r="U12" s="116"/>
      <c r="V12" s="116">
        <v>4740</v>
      </c>
      <c r="W12" s="116">
        <v>4829</v>
      </c>
      <c r="X12" s="116">
        <v>5081</v>
      </c>
      <c r="Y12" s="116">
        <v>4987</v>
      </c>
      <c r="Z12" s="116">
        <v>4994</v>
      </c>
    </row>
    <row r="13" spans="1:32" ht="15" customHeight="1" x14ac:dyDescent="0.25">
      <c r="A13" s="32" t="s">
        <v>20</v>
      </c>
      <c r="B13" s="76"/>
      <c r="C13" s="76"/>
      <c r="D13" s="77">
        <f>AD108</f>
        <v>18.36584350277057</v>
      </c>
      <c r="E13" s="78" t="s">
        <v>87</v>
      </c>
      <c r="F13" s="26"/>
      <c r="G13" s="144" t="s">
        <v>286</v>
      </c>
      <c r="H13" s="145"/>
      <c r="I13" s="145"/>
      <c r="J13" s="145"/>
      <c r="K13" s="145"/>
      <c r="L13" s="145"/>
      <c r="M13" s="85"/>
      <c r="N13" s="76"/>
      <c r="O13" s="77">
        <f>T132</f>
        <v>9.7280752339972487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16.556164120303642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44.0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20.896191665865924</v>
      </c>
      <c r="E15" s="78" t="s">
        <v>87</v>
      </c>
      <c r="F15" s="26"/>
      <c r="G15" s="35" t="s">
        <v>279</v>
      </c>
      <c r="H15" s="76"/>
      <c r="I15" s="76"/>
      <c r="J15" s="76"/>
      <c r="K15" s="86"/>
      <c r="L15" s="76"/>
      <c r="M15" s="76"/>
      <c r="N15" s="76"/>
      <c r="O15" s="77">
        <f>AB38</f>
        <v>15.275066548358474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1763</v>
      </c>
      <c r="Z15" s="116">
        <v>1859</v>
      </c>
      <c r="AB15" s="121">
        <f t="shared" ref="AB15:AB34" si="2">IF(Z15="np",0,Z15/$Z$34)</f>
        <v>5.9543256141699495E-2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32.587040773838119</v>
      </c>
      <c r="E16" s="89" t="s">
        <v>87</v>
      </c>
      <c r="F16" s="26"/>
      <c r="G16" s="90" t="s">
        <v>280</v>
      </c>
      <c r="H16" s="37"/>
      <c r="I16" s="37"/>
      <c r="J16" s="37"/>
      <c r="K16" s="38"/>
      <c r="L16" s="37"/>
      <c r="M16" s="37"/>
      <c r="N16" s="37"/>
      <c r="O16" s="88">
        <f>AB37</f>
        <v>84.724933451641533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255</v>
      </c>
      <c r="Z16" s="116">
        <v>248</v>
      </c>
      <c r="AB16" s="121">
        <f t="shared" si="2"/>
        <v>7.9433714487043977E-3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1893</v>
      </c>
      <c r="Z17" s="116">
        <v>1904</v>
      </c>
      <c r="AB17" s="121">
        <f t="shared" si="2"/>
        <v>6.0984593702956343E-2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315</v>
      </c>
      <c r="Z18" s="116">
        <v>315</v>
      </c>
      <c r="AB18" s="121">
        <f t="shared" si="2"/>
        <v>1.0089362928797925E-2</v>
      </c>
    </row>
    <row r="19" spans="1:28" x14ac:dyDescent="0.25">
      <c r="A19" s="67" t="str">
        <f>$S$1&amp;" ("&amp;$V$2&amp;" to "&amp;$Z$2&amp;")"</f>
        <v>Scenic Rim (2015-16 to 2019-20)</v>
      </c>
      <c r="B19" s="67"/>
      <c r="C19" s="67"/>
      <c r="D19" s="67"/>
      <c r="E19" s="67"/>
      <c r="F19" s="67"/>
      <c r="G19" s="67" t="str">
        <f>$S$1&amp;" ("&amp;$V$2&amp;" to "&amp;$Z$2&amp;")"</f>
        <v>Scenic Rim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2864</v>
      </c>
      <c r="Z19" s="116">
        <v>2895</v>
      </c>
      <c r="AB19" s="121">
        <f t="shared" si="2"/>
        <v>9.2726049774190453E-2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1277</v>
      </c>
      <c r="Z20" s="116">
        <v>1256</v>
      </c>
      <c r="AB20" s="121">
        <f t="shared" si="2"/>
        <v>4.0229332820857756E-2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2426</v>
      </c>
      <c r="Z21" s="116">
        <v>2439</v>
      </c>
      <c r="AB21" s="121">
        <f t="shared" si="2"/>
        <v>7.8120495820121066E-2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1981</v>
      </c>
      <c r="Z22" s="116">
        <v>1958</v>
      </c>
      <c r="AB22" s="121">
        <f t="shared" si="2"/>
        <v>6.2714198776464558E-2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1218</v>
      </c>
      <c r="Z23" s="116">
        <v>1274</v>
      </c>
      <c r="AB23" s="121">
        <f t="shared" si="2"/>
        <v>4.0805867845360493E-2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414</v>
      </c>
      <c r="Z24" s="116">
        <v>327</v>
      </c>
      <c r="AB24" s="121">
        <f t="shared" si="2"/>
        <v>1.0473719611799751E-2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902</v>
      </c>
      <c r="Z25" s="116">
        <v>889</v>
      </c>
      <c r="AB25" s="121">
        <f t="shared" si="2"/>
        <v>2.8474424265718588E-2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665</v>
      </c>
      <c r="Z26" s="116">
        <v>702</v>
      </c>
      <c r="AB26" s="121">
        <f t="shared" si="2"/>
        <v>2.2484865955606802E-2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1676</v>
      </c>
      <c r="Z27" s="116">
        <v>1807</v>
      </c>
      <c r="AB27" s="121">
        <f t="shared" si="2"/>
        <v>5.7877710515358255E-2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1923</v>
      </c>
      <c r="Z28" s="116">
        <v>2053</v>
      </c>
      <c r="AB28" s="121">
        <f t="shared" si="2"/>
        <v>6.5757022516895677E-2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1816</v>
      </c>
      <c r="Z29" s="116">
        <v>1731</v>
      </c>
      <c r="AB29" s="121">
        <f t="shared" si="2"/>
        <v>5.544345152301336E-2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2427</v>
      </c>
      <c r="Z30" s="116">
        <v>2414</v>
      </c>
      <c r="AB30" s="121">
        <f t="shared" si="2"/>
        <v>7.731975273053393E-2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2961</v>
      </c>
      <c r="Z31" s="116">
        <v>3016</v>
      </c>
      <c r="AB31" s="121">
        <f t="shared" si="2"/>
        <v>9.6601646327792196E-2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613</v>
      </c>
      <c r="Z32" s="116">
        <v>619</v>
      </c>
      <c r="AB32" s="121">
        <f t="shared" si="2"/>
        <v>1.982639889817751E-2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1370</v>
      </c>
      <c r="Z33" s="116">
        <v>1394</v>
      </c>
      <c r="AB33" s="121">
        <f t="shared" si="2"/>
        <v>4.4649434675378755E-2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31078</v>
      </c>
      <c r="Z34" s="124">
        <v>31221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19097</v>
      </c>
      <c r="AB37" s="136">
        <f>Z37/Z40*100</f>
        <v>84.724933451641533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3443</v>
      </c>
      <c r="AB38" s="136">
        <f>Z38/Z40*100</f>
        <v>15.275066548358474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22540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28</v>
      </c>
      <c r="W44" s="116">
        <v>12</v>
      </c>
      <c r="X44" s="116">
        <v>22</v>
      </c>
      <c r="Y44" s="116">
        <v>29</v>
      </c>
      <c r="Z44" s="116">
        <v>32</v>
      </c>
    </row>
    <row r="45" spans="19:32" x14ac:dyDescent="0.25">
      <c r="S45" s="119" t="s">
        <v>38</v>
      </c>
      <c r="T45" s="119"/>
      <c r="U45" s="116"/>
      <c r="V45" s="116">
        <v>355</v>
      </c>
      <c r="W45" s="116">
        <v>426</v>
      </c>
      <c r="X45" s="116">
        <v>423</v>
      </c>
      <c r="Y45" s="116">
        <v>416</v>
      </c>
      <c r="Z45" s="116">
        <v>431</v>
      </c>
    </row>
    <row r="46" spans="19:32" x14ac:dyDescent="0.25">
      <c r="S46" s="119" t="s">
        <v>39</v>
      </c>
      <c r="T46" s="119"/>
      <c r="U46" s="116"/>
      <c r="V46" s="116">
        <v>885</v>
      </c>
      <c r="W46" s="116">
        <v>905</v>
      </c>
      <c r="X46" s="116">
        <v>1011</v>
      </c>
      <c r="Y46" s="116">
        <v>1038</v>
      </c>
      <c r="Z46" s="116">
        <v>989</v>
      </c>
    </row>
    <row r="47" spans="19:32" x14ac:dyDescent="0.25">
      <c r="S47" s="119" t="s">
        <v>40</v>
      </c>
      <c r="T47" s="119"/>
      <c r="U47" s="116"/>
      <c r="V47" s="116">
        <v>1104</v>
      </c>
      <c r="W47" s="116">
        <v>1178</v>
      </c>
      <c r="X47" s="116">
        <v>1296</v>
      </c>
      <c r="Y47" s="116">
        <v>1253</v>
      </c>
      <c r="Z47" s="116">
        <v>1174</v>
      </c>
    </row>
    <row r="48" spans="19:32" x14ac:dyDescent="0.25">
      <c r="S48" s="119" t="s">
        <v>41</v>
      </c>
      <c r="T48" s="119"/>
      <c r="U48" s="116"/>
      <c r="V48" s="116">
        <v>1208</v>
      </c>
      <c r="W48" s="116">
        <v>1352</v>
      </c>
      <c r="X48" s="116">
        <v>1411</v>
      </c>
      <c r="Y48" s="116">
        <v>1350</v>
      </c>
      <c r="Z48" s="116">
        <v>1550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1211</v>
      </c>
      <c r="W49" s="116">
        <v>1255</v>
      </c>
      <c r="X49" s="116">
        <v>1287</v>
      </c>
      <c r="Y49" s="116">
        <v>1345</v>
      </c>
      <c r="Z49" s="116">
        <v>1300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Scenic Rim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1365</v>
      </c>
      <c r="W50" s="116">
        <v>1367</v>
      </c>
      <c r="X50" s="116">
        <v>1481</v>
      </c>
      <c r="Y50" s="116">
        <v>1448</v>
      </c>
      <c r="Z50" s="116">
        <v>1452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1606</v>
      </c>
      <c r="W51" s="116">
        <v>1543</v>
      </c>
      <c r="X51" s="116">
        <v>1514</v>
      </c>
      <c r="Y51" s="116">
        <v>1492</v>
      </c>
      <c r="Z51" s="116">
        <v>1470</v>
      </c>
    </row>
    <row r="52" spans="1:26" ht="15" customHeight="1" x14ac:dyDescent="0.25">
      <c r="S52" s="119" t="s">
        <v>45</v>
      </c>
      <c r="T52" s="119"/>
      <c r="U52" s="116"/>
      <c r="V52" s="116">
        <v>1681</v>
      </c>
      <c r="W52" s="116">
        <v>1714</v>
      </c>
      <c r="X52" s="116">
        <v>1841</v>
      </c>
      <c r="Y52" s="116">
        <v>1785</v>
      </c>
      <c r="Z52" s="116">
        <v>1783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1638</v>
      </c>
      <c r="W53" s="116">
        <v>1690</v>
      </c>
      <c r="X53" s="116">
        <v>1607</v>
      </c>
      <c r="Y53" s="116">
        <v>1620</v>
      </c>
      <c r="Z53" s="116">
        <v>1582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1472</v>
      </c>
      <c r="W54" s="116">
        <v>1513</v>
      </c>
      <c r="X54" s="116">
        <v>1619</v>
      </c>
      <c r="Y54" s="116">
        <v>1575</v>
      </c>
      <c r="Z54" s="116">
        <v>1594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1100</v>
      </c>
      <c r="W55" s="116">
        <v>1215</v>
      </c>
      <c r="X55" s="116">
        <v>1278</v>
      </c>
      <c r="Y55" s="116">
        <v>1320</v>
      </c>
      <c r="Z55" s="116">
        <v>1293</v>
      </c>
    </row>
    <row r="56" spans="1:26" ht="15" customHeight="1" x14ac:dyDescent="0.25">
      <c r="S56" s="119" t="s">
        <v>49</v>
      </c>
      <c r="T56" s="119"/>
      <c r="U56" s="116"/>
      <c r="V56" s="116">
        <v>665</v>
      </c>
      <c r="W56" s="116">
        <v>685</v>
      </c>
      <c r="X56" s="116">
        <v>692</v>
      </c>
      <c r="Y56" s="116">
        <v>738</v>
      </c>
      <c r="Z56" s="116">
        <v>748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310</v>
      </c>
      <c r="W57" s="116">
        <v>379</v>
      </c>
      <c r="X57" s="116">
        <v>409</v>
      </c>
      <c r="Y57" s="116">
        <v>385</v>
      </c>
      <c r="Z57" s="116">
        <v>408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128</v>
      </c>
      <c r="W58" s="116">
        <v>131</v>
      </c>
      <c r="X58" s="116">
        <v>153</v>
      </c>
      <c r="Y58" s="116">
        <v>152</v>
      </c>
      <c r="Z58" s="116">
        <v>171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60</v>
      </c>
      <c r="W59" s="116">
        <v>59</v>
      </c>
      <c r="X59" s="116">
        <v>70</v>
      </c>
      <c r="Y59" s="116">
        <v>83</v>
      </c>
      <c r="Z59" s="116">
        <v>82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43</v>
      </c>
      <c r="W60" s="116">
        <v>39</v>
      </c>
      <c r="X60" s="116">
        <v>45</v>
      </c>
      <c r="Y60" s="116">
        <v>40</v>
      </c>
      <c r="Z60" s="116">
        <v>44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14851</v>
      </c>
      <c r="W61" s="116">
        <v>15460</v>
      </c>
      <c r="X61" s="116">
        <v>16172</v>
      </c>
      <c r="Y61" s="116">
        <v>16069</v>
      </c>
      <c r="Z61" s="116">
        <v>16106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22</v>
      </c>
      <c r="W63" s="116">
        <v>30</v>
      </c>
      <c r="X63" s="116">
        <v>38</v>
      </c>
      <c r="Y63" s="116">
        <v>38</v>
      </c>
      <c r="Z63" s="116">
        <v>45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414</v>
      </c>
      <c r="W64" s="116">
        <v>442</v>
      </c>
      <c r="X64" s="116">
        <v>424</v>
      </c>
      <c r="Y64" s="116">
        <v>458</v>
      </c>
      <c r="Z64" s="116">
        <v>447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Scenic Rim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959</v>
      </c>
      <c r="W65" s="116">
        <v>951</v>
      </c>
      <c r="X65" s="116">
        <v>986</v>
      </c>
      <c r="Y65" s="116">
        <v>992</v>
      </c>
      <c r="Z65" s="116">
        <v>984</v>
      </c>
    </row>
    <row r="66" spans="1:26" x14ac:dyDescent="0.25">
      <c r="S66" s="119" t="s">
        <v>40</v>
      </c>
      <c r="T66" s="119"/>
      <c r="U66" s="116"/>
      <c r="V66" s="116">
        <v>988</v>
      </c>
      <c r="W66" s="116">
        <v>1051</v>
      </c>
      <c r="X66" s="116">
        <v>1247</v>
      </c>
      <c r="Y66" s="116">
        <v>1173</v>
      </c>
      <c r="Z66" s="116">
        <v>1174</v>
      </c>
    </row>
    <row r="67" spans="1:26" x14ac:dyDescent="0.25">
      <c r="S67" s="119" t="s">
        <v>41</v>
      </c>
      <c r="T67" s="119"/>
      <c r="U67" s="116"/>
      <c r="V67" s="116">
        <v>1045</v>
      </c>
      <c r="W67" s="116">
        <v>1188</v>
      </c>
      <c r="X67" s="116">
        <v>1235</v>
      </c>
      <c r="Y67" s="116">
        <v>1283</v>
      </c>
      <c r="Z67" s="116">
        <v>1363</v>
      </c>
    </row>
    <row r="68" spans="1:26" x14ac:dyDescent="0.25">
      <c r="S68" s="119" t="s">
        <v>42</v>
      </c>
      <c r="T68" s="119"/>
      <c r="U68" s="116"/>
      <c r="V68" s="116">
        <v>1048</v>
      </c>
      <c r="W68" s="116">
        <v>1122</v>
      </c>
      <c r="X68" s="116">
        <v>1090</v>
      </c>
      <c r="Y68" s="116">
        <v>1146</v>
      </c>
      <c r="Z68" s="116">
        <v>1170</v>
      </c>
    </row>
    <row r="69" spans="1:26" x14ac:dyDescent="0.25">
      <c r="S69" s="119" t="s">
        <v>43</v>
      </c>
      <c r="T69" s="119"/>
      <c r="U69" s="116"/>
      <c r="V69" s="116">
        <v>1129</v>
      </c>
      <c r="W69" s="116">
        <v>1212</v>
      </c>
      <c r="X69" s="116">
        <v>1298</v>
      </c>
      <c r="Y69" s="116">
        <v>1317</v>
      </c>
      <c r="Z69" s="116">
        <v>1343</v>
      </c>
    </row>
    <row r="70" spans="1:26" x14ac:dyDescent="0.25">
      <c r="S70" s="119" t="s">
        <v>44</v>
      </c>
      <c r="T70" s="119"/>
      <c r="U70" s="116"/>
      <c r="V70" s="116">
        <v>1521</v>
      </c>
      <c r="W70" s="116">
        <v>1478</v>
      </c>
      <c r="X70" s="116">
        <v>1446</v>
      </c>
      <c r="Y70" s="116">
        <v>1512</v>
      </c>
      <c r="Z70" s="116">
        <v>1435</v>
      </c>
    </row>
    <row r="71" spans="1:26" x14ac:dyDescent="0.25">
      <c r="S71" s="119" t="s">
        <v>45</v>
      </c>
      <c r="T71" s="119"/>
      <c r="U71" s="116"/>
      <c r="V71" s="116">
        <v>1576</v>
      </c>
      <c r="W71" s="116">
        <v>1681</v>
      </c>
      <c r="X71" s="116">
        <v>1836</v>
      </c>
      <c r="Y71" s="116">
        <v>1850</v>
      </c>
      <c r="Z71" s="116">
        <v>1731</v>
      </c>
    </row>
    <row r="72" spans="1:26" x14ac:dyDescent="0.25">
      <c r="S72" s="119" t="s">
        <v>46</v>
      </c>
      <c r="T72" s="119"/>
      <c r="U72" s="116"/>
      <c r="V72" s="116">
        <v>1537</v>
      </c>
      <c r="W72" s="116">
        <v>1598</v>
      </c>
      <c r="X72" s="116">
        <v>1655</v>
      </c>
      <c r="Y72" s="116">
        <v>1659</v>
      </c>
      <c r="Z72" s="116">
        <v>1710</v>
      </c>
    </row>
    <row r="73" spans="1:26" x14ac:dyDescent="0.25">
      <c r="S73" s="119" t="s">
        <v>47</v>
      </c>
      <c r="T73" s="119"/>
      <c r="U73" s="116"/>
      <c r="V73" s="116">
        <v>1358</v>
      </c>
      <c r="W73" s="116">
        <v>1387</v>
      </c>
      <c r="X73" s="116">
        <v>1493</v>
      </c>
      <c r="Y73" s="116">
        <v>1509</v>
      </c>
      <c r="Z73" s="116">
        <v>1523</v>
      </c>
    </row>
    <row r="74" spans="1:26" x14ac:dyDescent="0.25">
      <c r="S74" s="119" t="s">
        <v>48</v>
      </c>
      <c r="T74" s="119"/>
      <c r="U74" s="116"/>
      <c r="V74" s="116">
        <v>930</v>
      </c>
      <c r="W74" s="116">
        <v>1007</v>
      </c>
      <c r="X74" s="116">
        <v>1052</v>
      </c>
      <c r="Y74" s="116">
        <v>1062</v>
      </c>
      <c r="Z74" s="116">
        <v>1113</v>
      </c>
    </row>
    <row r="75" spans="1:26" x14ac:dyDescent="0.25">
      <c r="S75" s="119" t="s">
        <v>49</v>
      </c>
      <c r="T75" s="119"/>
      <c r="U75" s="116"/>
      <c r="V75" s="116">
        <v>493</v>
      </c>
      <c r="W75" s="116">
        <v>532</v>
      </c>
      <c r="X75" s="116">
        <v>553</v>
      </c>
      <c r="Y75" s="116">
        <v>561</v>
      </c>
      <c r="Z75" s="116">
        <v>592</v>
      </c>
    </row>
    <row r="76" spans="1:26" x14ac:dyDescent="0.25">
      <c r="S76" s="119" t="s">
        <v>50</v>
      </c>
      <c r="T76" s="119"/>
      <c r="U76" s="116"/>
      <c r="V76" s="116">
        <v>203</v>
      </c>
      <c r="W76" s="116">
        <v>233</v>
      </c>
      <c r="X76" s="116">
        <v>274</v>
      </c>
      <c r="Y76" s="116">
        <v>263</v>
      </c>
      <c r="Z76" s="116">
        <v>274</v>
      </c>
    </row>
    <row r="77" spans="1:26" x14ac:dyDescent="0.25">
      <c r="S77" s="119" t="s">
        <v>51</v>
      </c>
      <c r="T77" s="119"/>
      <c r="U77" s="116"/>
      <c r="V77" s="116">
        <v>105</v>
      </c>
      <c r="W77" s="116">
        <v>97</v>
      </c>
      <c r="X77" s="116">
        <v>109</v>
      </c>
      <c r="Y77" s="116">
        <v>104</v>
      </c>
      <c r="Z77" s="116">
        <v>116</v>
      </c>
    </row>
    <row r="78" spans="1:26" x14ac:dyDescent="0.25">
      <c r="S78" s="119" t="s">
        <v>52</v>
      </c>
      <c r="T78" s="119"/>
      <c r="U78" s="116"/>
      <c r="V78" s="116">
        <v>47</v>
      </c>
      <c r="W78" s="116">
        <v>52</v>
      </c>
      <c r="X78" s="116">
        <v>72</v>
      </c>
      <c r="Y78" s="116">
        <v>65</v>
      </c>
      <c r="Z78" s="116">
        <v>66</v>
      </c>
    </row>
    <row r="79" spans="1:26" x14ac:dyDescent="0.25">
      <c r="S79" s="119" t="s">
        <v>53</v>
      </c>
      <c r="T79" s="119"/>
      <c r="U79" s="116"/>
      <c r="V79" s="116">
        <v>21</v>
      </c>
      <c r="W79" s="116">
        <v>27</v>
      </c>
      <c r="X79" s="116">
        <v>28</v>
      </c>
      <c r="Y79" s="116">
        <v>30</v>
      </c>
      <c r="Z79" s="116">
        <v>29</v>
      </c>
    </row>
    <row r="80" spans="1:26" x14ac:dyDescent="0.25">
      <c r="S80" s="122" t="s">
        <v>54</v>
      </c>
      <c r="T80" s="122"/>
      <c r="U80" s="116"/>
      <c r="V80" s="116">
        <v>13393</v>
      </c>
      <c r="W80" s="116">
        <v>14088</v>
      </c>
      <c r="X80" s="116">
        <v>14834</v>
      </c>
      <c r="Y80" s="116">
        <v>15013</v>
      </c>
      <c r="Z80" s="116">
        <v>15118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6" t="str">
        <f>S1</f>
        <v>Scenic Rim</v>
      </c>
      <c r="D83" s="146"/>
      <c r="E83" s="146"/>
      <c r="F83" s="146"/>
      <c r="G83" s="146"/>
      <c r="H83" s="49"/>
      <c r="I83" s="49"/>
      <c r="J83" s="147" t="str">
        <f>'State data for spotlight'!A1</f>
        <v>Queensland</v>
      </c>
      <c r="K83" s="147"/>
      <c r="L83" s="147"/>
      <c r="M83" s="147"/>
      <c r="N83" s="147"/>
      <c r="O83" s="147"/>
      <c r="S83" s="119" t="s">
        <v>57</v>
      </c>
      <c r="T83" s="119"/>
      <c r="U83" s="116"/>
      <c r="V83" s="116">
        <v>1073</v>
      </c>
      <c r="W83" s="116">
        <v>1136</v>
      </c>
      <c r="X83" s="116">
        <v>1204</v>
      </c>
      <c r="Y83" s="116">
        <v>1269</v>
      </c>
      <c r="Z83" s="116">
        <v>1318</v>
      </c>
      <c r="AD83" s="121"/>
    </row>
    <row r="84" spans="1:30" ht="15" customHeight="1" x14ac:dyDescent="0.25">
      <c r="A84" s="48"/>
      <c r="B84" s="48"/>
      <c r="C84" s="50"/>
      <c r="D84" s="141" t="s">
        <v>0</v>
      </c>
      <c r="E84" s="141"/>
      <c r="F84" s="141" t="s">
        <v>202</v>
      </c>
      <c r="G84" s="141"/>
      <c r="H84" s="50"/>
      <c r="I84" s="50"/>
      <c r="J84" s="50"/>
      <c r="K84" s="50"/>
      <c r="L84" s="141" t="s">
        <v>0</v>
      </c>
      <c r="M84" s="141"/>
      <c r="N84" s="141" t="s">
        <v>202</v>
      </c>
      <c r="O84" s="141"/>
      <c r="S84" s="119" t="s">
        <v>58</v>
      </c>
      <c r="T84" s="119"/>
      <c r="U84" s="116"/>
      <c r="V84" s="116">
        <v>891</v>
      </c>
      <c r="W84" s="116">
        <v>920</v>
      </c>
      <c r="X84" s="116">
        <v>952</v>
      </c>
      <c r="Y84" s="116">
        <v>981</v>
      </c>
      <c r="Z84" s="116">
        <v>979</v>
      </c>
    </row>
    <row r="85" spans="1:30" ht="15" customHeight="1" x14ac:dyDescent="0.25">
      <c r="A85" s="48"/>
      <c r="B85" s="48"/>
      <c r="C85" s="62" t="s">
        <v>1</v>
      </c>
      <c r="D85" s="141" t="s">
        <v>2</v>
      </c>
      <c r="E85" s="141"/>
      <c r="F85" s="141" t="str">
        <f>"since "&amp;$V$2</f>
        <v>since 2015-16</v>
      </c>
      <c r="G85" s="141"/>
      <c r="H85" s="50"/>
      <c r="I85" s="50"/>
      <c r="J85" s="50"/>
      <c r="K85" s="62" t="s">
        <v>1</v>
      </c>
      <c r="L85" s="141" t="s">
        <v>2</v>
      </c>
      <c r="M85" s="141"/>
      <c r="N85" s="141" t="str">
        <f>"since "&amp;$V$2</f>
        <v>since 2015-16</v>
      </c>
      <c r="O85" s="141"/>
      <c r="S85" s="119" t="s">
        <v>197</v>
      </c>
      <c r="T85" s="119"/>
      <c r="U85" s="116"/>
      <c r="V85" s="116">
        <v>1919</v>
      </c>
      <c r="W85" s="116">
        <v>1974</v>
      </c>
      <c r="X85" s="116">
        <v>2102</v>
      </c>
      <c r="Y85" s="116">
        <v>2114</v>
      </c>
      <c r="Z85" s="116">
        <v>2168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31,221</v>
      </c>
      <c r="D86" s="100">
        <f t="shared" ref="D86:D91" si="4">AD4</f>
        <v>4.7306429812705719E-3</v>
      </c>
      <c r="E86" s="101">
        <f t="shared" ref="E86:E91" si="5">AD4</f>
        <v>4.7306429812705719E-3</v>
      </c>
      <c r="F86" s="100">
        <f t="shared" ref="F86:F91" si="6">AF4</f>
        <v>0.10540291743379115</v>
      </c>
      <c r="G86" s="101">
        <f t="shared" ref="G86:G91" si="7">AF4</f>
        <v>0.10540291743379115</v>
      </c>
      <c r="H86" s="61"/>
      <c r="I86" s="61"/>
      <c r="J86" s="142" t="str">
        <f>'State data for spotlight'!J4</f>
        <v>4,043,913</v>
      </c>
      <c r="K86" s="142"/>
      <c r="L86" s="100">
        <f>'State data for spotlight'!L4</f>
        <v>-5.435055282670076E-3</v>
      </c>
      <c r="M86" s="101">
        <f>'State data for spotlight'!L4</f>
        <v>-5.435055282670076E-3</v>
      </c>
      <c r="N86" s="100">
        <f>'State data for spotlight'!N4</f>
        <v>7.968076645100175E-2</v>
      </c>
      <c r="O86" s="101">
        <f>'State data for spotlight'!N4</f>
        <v>7.968076645100175E-2</v>
      </c>
      <c r="S86" s="119" t="s">
        <v>198</v>
      </c>
      <c r="T86" s="119"/>
      <c r="U86" s="116"/>
      <c r="V86" s="116">
        <v>508</v>
      </c>
      <c r="W86" s="116">
        <v>537</v>
      </c>
      <c r="X86" s="116">
        <v>548</v>
      </c>
      <c r="Y86" s="116">
        <v>569</v>
      </c>
      <c r="Z86" s="116">
        <v>584</v>
      </c>
    </row>
    <row r="87" spans="1:30" ht="15" customHeight="1" x14ac:dyDescent="0.25">
      <c r="A87" s="102" t="s">
        <v>4</v>
      </c>
      <c r="B87" s="51"/>
      <c r="C87" s="61" t="str">
        <f t="shared" si="3"/>
        <v>16,107</v>
      </c>
      <c r="D87" s="100">
        <f t="shared" si="4"/>
        <v>2.614379084967311E-3</v>
      </c>
      <c r="E87" s="101">
        <f t="shared" si="5"/>
        <v>2.614379084967311E-3</v>
      </c>
      <c r="F87" s="100">
        <f t="shared" si="6"/>
        <v>8.4573429398693722E-2</v>
      </c>
      <c r="G87" s="101">
        <f t="shared" si="7"/>
        <v>8.4573429398693722E-2</v>
      </c>
      <c r="H87" s="61"/>
      <c r="I87" s="61"/>
      <c r="J87" s="142" t="str">
        <f>'State data for spotlight'!J5</f>
        <v>2,078,086</v>
      </c>
      <c r="K87" s="142"/>
      <c r="L87" s="100">
        <f>'State data for spotlight'!L5</f>
        <v>-9.7722570444783718E-3</v>
      </c>
      <c r="M87" s="101">
        <f>'State data for spotlight'!L5</f>
        <v>-9.7722570444783718E-3</v>
      </c>
      <c r="N87" s="100">
        <f>'State data for spotlight'!N5</f>
        <v>6.0267974446456485E-2</v>
      </c>
      <c r="O87" s="101">
        <f>'State data for spotlight'!N5</f>
        <v>6.0267974446456485E-2</v>
      </c>
      <c r="S87" s="119" t="s">
        <v>199</v>
      </c>
      <c r="T87" s="119"/>
      <c r="U87" s="116"/>
      <c r="V87" s="116">
        <v>294</v>
      </c>
      <c r="W87" s="116">
        <v>312</v>
      </c>
      <c r="X87" s="116">
        <v>337</v>
      </c>
      <c r="Y87" s="116">
        <v>335</v>
      </c>
      <c r="Z87" s="116">
        <v>311</v>
      </c>
    </row>
    <row r="88" spans="1:30" ht="15" customHeight="1" x14ac:dyDescent="0.25">
      <c r="A88" s="102" t="s">
        <v>5</v>
      </c>
      <c r="B88" s="51"/>
      <c r="C88" s="61" t="str">
        <f t="shared" si="3"/>
        <v>15,117</v>
      </c>
      <c r="D88" s="100">
        <f t="shared" si="4"/>
        <v>7.0614882419559599E-3</v>
      </c>
      <c r="E88" s="101">
        <f t="shared" si="5"/>
        <v>7.0614882419559599E-3</v>
      </c>
      <c r="F88" s="100">
        <f t="shared" si="6"/>
        <v>0.12872396027775701</v>
      </c>
      <c r="G88" s="101">
        <f t="shared" si="7"/>
        <v>0.12872396027775701</v>
      </c>
      <c r="H88" s="61"/>
      <c r="I88" s="61"/>
      <c r="J88" s="142" t="str">
        <f>'State data for spotlight'!J6</f>
        <v>1,965,825</v>
      </c>
      <c r="K88" s="142"/>
      <c r="L88" s="100">
        <f>'State data for spotlight'!L6</f>
        <v>-8.0765919120229235E-4</v>
      </c>
      <c r="M88" s="101">
        <f>'State data for spotlight'!L6</f>
        <v>-8.0765919120229235E-4</v>
      </c>
      <c r="N88" s="100">
        <f>'State data for spotlight'!N6</f>
        <v>0.10099473592536312</v>
      </c>
      <c r="O88" s="101">
        <f>'State data for spotlight'!N6</f>
        <v>0.10099473592536312</v>
      </c>
      <c r="S88" s="119" t="s">
        <v>200</v>
      </c>
      <c r="T88" s="119"/>
      <c r="U88" s="116"/>
      <c r="V88" s="116">
        <v>425</v>
      </c>
      <c r="W88" s="116">
        <v>441</v>
      </c>
      <c r="X88" s="116">
        <v>482</v>
      </c>
      <c r="Y88" s="116">
        <v>465</v>
      </c>
      <c r="Z88" s="116">
        <v>484</v>
      </c>
    </row>
    <row r="89" spans="1:30" ht="15" customHeight="1" x14ac:dyDescent="0.25">
      <c r="A89" s="51" t="s">
        <v>6</v>
      </c>
      <c r="B89" s="51"/>
      <c r="C89" s="61" t="str">
        <f t="shared" si="3"/>
        <v>22,543</v>
      </c>
      <c r="D89" s="100">
        <f t="shared" si="4"/>
        <v>1.9537786622043418E-2</v>
      </c>
      <c r="E89" s="101">
        <f t="shared" si="5"/>
        <v>1.9537786622043418E-2</v>
      </c>
      <c r="F89" s="100">
        <f t="shared" si="6"/>
        <v>0.11444532331421797</v>
      </c>
      <c r="G89" s="101">
        <f t="shared" si="7"/>
        <v>0.11444532331421797</v>
      </c>
      <c r="H89" s="61"/>
      <c r="I89" s="61"/>
      <c r="J89" s="142" t="str">
        <f>'State data for spotlight'!J7</f>
        <v>2,876,116</v>
      </c>
      <c r="K89" s="142"/>
      <c r="L89" s="100">
        <f>'State data for spotlight'!L7</f>
        <v>1.3469152455414024E-2</v>
      </c>
      <c r="M89" s="101">
        <f>'State data for spotlight'!L7</f>
        <v>1.3469152455414024E-2</v>
      </c>
      <c r="N89" s="100">
        <f>'State data for spotlight'!N7</f>
        <v>8.3508134271230716E-2</v>
      </c>
      <c r="O89" s="101">
        <f>'State data for spotlight'!N7</f>
        <v>8.3508134271230716E-2</v>
      </c>
      <c r="S89" s="119" t="s">
        <v>201</v>
      </c>
      <c r="T89" s="119"/>
      <c r="U89" s="116"/>
      <c r="V89" s="116">
        <v>1104</v>
      </c>
      <c r="W89" s="116">
        <v>1149</v>
      </c>
      <c r="X89" s="116">
        <v>1275</v>
      </c>
      <c r="Y89" s="116">
        <v>1290</v>
      </c>
      <c r="Z89" s="116">
        <v>1273</v>
      </c>
    </row>
    <row r="90" spans="1:30" ht="15" customHeight="1" x14ac:dyDescent="0.25">
      <c r="A90" s="51" t="s">
        <v>100</v>
      </c>
      <c r="B90" s="51"/>
      <c r="C90" s="61" t="str">
        <f t="shared" si="3"/>
        <v>$42,022</v>
      </c>
      <c r="D90" s="100">
        <f t="shared" si="4"/>
        <v>-5.2111642441171613E-3</v>
      </c>
      <c r="E90" s="101">
        <f t="shared" si="5"/>
        <v>-5.2111642441171613E-3</v>
      </c>
      <c r="F90" s="100">
        <f t="shared" si="6"/>
        <v>6.71884872704962E-2</v>
      </c>
      <c r="G90" s="101">
        <f t="shared" si="7"/>
        <v>6.71884872704962E-2</v>
      </c>
      <c r="H90" s="61"/>
      <c r="I90" s="61"/>
      <c r="J90" s="61"/>
      <c r="K90" s="61" t="str">
        <f>'State data for spotlight'!J8</f>
        <v>$45,226</v>
      </c>
      <c r="L90" s="100">
        <f>'State data for spotlight'!L8</f>
        <v>1.6409018426646327E-3</v>
      </c>
      <c r="M90" s="101">
        <f>'State data for spotlight'!L8</f>
        <v>1.6409018426646327E-3</v>
      </c>
      <c r="N90" s="100">
        <f>'State data for spotlight'!N8</f>
        <v>6.7653739613496189E-2</v>
      </c>
      <c r="O90" s="101">
        <f>'State data for spotlight'!N8</f>
        <v>6.7653739613496189E-2</v>
      </c>
      <c r="S90" s="119" t="s">
        <v>59</v>
      </c>
      <c r="T90" s="119"/>
      <c r="U90" s="116"/>
      <c r="V90" s="116">
        <v>1494</v>
      </c>
      <c r="W90" s="116">
        <v>1560</v>
      </c>
      <c r="X90" s="116">
        <v>1630</v>
      </c>
      <c r="Y90" s="116">
        <v>1624</v>
      </c>
      <c r="Z90" s="116">
        <v>1616</v>
      </c>
    </row>
    <row r="91" spans="1:30" ht="15" customHeight="1" x14ac:dyDescent="0.25">
      <c r="A91" s="51" t="s">
        <v>7</v>
      </c>
      <c r="B91" s="51"/>
      <c r="C91" s="61" t="str">
        <f t="shared" si="3"/>
        <v>$1,142.3 mil</v>
      </c>
      <c r="D91" s="100">
        <f t="shared" si="4"/>
        <v>3.8188800497309661E-2</v>
      </c>
      <c r="E91" s="101">
        <f t="shared" si="5"/>
        <v>3.8188800497309661E-2</v>
      </c>
      <c r="F91" s="100">
        <f t="shared" si="6"/>
        <v>0.21938742707179193</v>
      </c>
      <c r="G91" s="101">
        <f t="shared" si="7"/>
        <v>0.21938742707179193</v>
      </c>
      <c r="H91" s="61"/>
      <c r="I91" s="61"/>
      <c r="J91" s="61"/>
      <c r="K91" s="61" t="str">
        <f>'State data for spotlight'!J9</f>
        <v>$174.8 bil</v>
      </c>
      <c r="L91" s="100">
        <f>'State data for spotlight'!L9</f>
        <v>4.1540468779463158E-2</v>
      </c>
      <c r="M91" s="101">
        <f>'State data for spotlight'!L9</f>
        <v>4.1540468779463158E-2</v>
      </c>
      <c r="N91" s="100">
        <f>'State data for spotlight'!N9</f>
        <v>0.18082674757676354</v>
      </c>
      <c r="O91" s="101">
        <f>'State data for spotlight'!N9</f>
        <v>0.18082674757676354</v>
      </c>
      <c r="S91" s="122" t="s">
        <v>54</v>
      </c>
      <c r="T91" s="122"/>
      <c r="U91" s="116"/>
      <c r="V91" s="116">
        <v>10560</v>
      </c>
      <c r="W91" s="116">
        <v>10968</v>
      </c>
      <c r="X91" s="116">
        <v>11558</v>
      </c>
      <c r="Y91" s="116">
        <v>11457</v>
      </c>
      <c r="Z91" s="116">
        <v>11625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203</v>
      </c>
      <c r="S93" s="119" t="s">
        <v>57</v>
      </c>
      <c r="T93" s="119"/>
      <c r="U93" s="116"/>
      <c r="V93" s="116">
        <v>668</v>
      </c>
      <c r="W93" s="116">
        <v>742</v>
      </c>
      <c r="X93" s="116">
        <v>817</v>
      </c>
      <c r="Y93" s="116">
        <v>844</v>
      </c>
      <c r="Z93" s="116">
        <v>909</v>
      </c>
    </row>
    <row r="94" spans="1:30" ht="15" customHeight="1" x14ac:dyDescent="0.25">
      <c r="A94" s="60" t="s">
        <v>204</v>
      </c>
      <c r="S94" s="119" t="s">
        <v>58</v>
      </c>
      <c r="T94" s="119"/>
      <c r="U94" s="116"/>
      <c r="V94" s="116">
        <v>1489</v>
      </c>
      <c r="W94" s="116">
        <v>1585</v>
      </c>
      <c r="X94" s="116">
        <v>1658</v>
      </c>
      <c r="Y94" s="116">
        <v>1763</v>
      </c>
      <c r="Z94" s="116">
        <v>1763</v>
      </c>
    </row>
    <row r="95" spans="1:30" ht="15" customHeight="1" x14ac:dyDescent="0.25">
      <c r="A95" s="138" t="s">
        <v>287</v>
      </c>
      <c r="S95" s="119" t="s">
        <v>197</v>
      </c>
      <c r="T95" s="119"/>
      <c r="U95" s="116"/>
      <c r="V95" s="116">
        <v>358</v>
      </c>
      <c r="W95" s="116">
        <v>379</v>
      </c>
      <c r="X95" s="116">
        <v>396</v>
      </c>
      <c r="Y95" s="116">
        <v>393</v>
      </c>
      <c r="Z95" s="116">
        <v>432</v>
      </c>
    </row>
    <row r="96" spans="1:30" ht="15" customHeight="1" x14ac:dyDescent="0.25">
      <c r="A96" s="19" t="s">
        <v>278</v>
      </c>
      <c r="S96" s="119" t="s">
        <v>198</v>
      </c>
      <c r="T96" s="119"/>
      <c r="U96" s="116"/>
      <c r="V96" s="116">
        <v>1350</v>
      </c>
      <c r="W96" s="116">
        <v>1441</v>
      </c>
      <c r="X96" s="116">
        <v>1603</v>
      </c>
      <c r="Y96" s="116">
        <v>1690</v>
      </c>
      <c r="Z96" s="116">
        <v>1731</v>
      </c>
    </row>
    <row r="97" spans="1:32" ht="15" customHeight="1" x14ac:dyDescent="0.25">
      <c r="S97" s="119" t="s">
        <v>199</v>
      </c>
      <c r="T97" s="119"/>
      <c r="U97" s="116"/>
      <c r="V97" s="116">
        <v>1585</v>
      </c>
      <c r="W97" s="116">
        <v>1759</v>
      </c>
      <c r="X97" s="116">
        <v>1803</v>
      </c>
      <c r="Y97" s="116">
        <v>1817</v>
      </c>
      <c r="Z97" s="116">
        <v>1813</v>
      </c>
    </row>
    <row r="98" spans="1:32" ht="15" customHeight="1" x14ac:dyDescent="0.25">
      <c r="S98" s="119" t="s">
        <v>200</v>
      </c>
      <c r="T98" s="119"/>
      <c r="U98" s="116"/>
      <c r="V98" s="116">
        <v>850</v>
      </c>
      <c r="W98" s="116">
        <v>868</v>
      </c>
      <c r="X98" s="116">
        <v>931</v>
      </c>
      <c r="Y98" s="116">
        <v>943</v>
      </c>
      <c r="Z98" s="116">
        <v>887</v>
      </c>
    </row>
    <row r="99" spans="1:32" ht="15" customHeight="1" x14ac:dyDescent="0.25">
      <c r="S99" s="119" t="s">
        <v>201</v>
      </c>
      <c r="T99" s="119"/>
      <c r="U99" s="116"/>
      <c r="V99" s="116">
        <v>101</v>
      </c>
      <c r="W99" s="116">
        <v>113</v>
      </c>
      <c r="X99" s="116">
        <v>123</v>
      </c>
      <c r="Y99" s="116">
        <v>120</v>
      </c>
      <c r="Z99" s="116">
        <v>128</v>
      </c>
    </row>
    <row r="100" spans="1:32" ht="15" customHeight="1" x14ac:dyDescent="0.25">
      <c r="S100" s="119" t="s">
        <v>59</v>
      </c>
      <c r="T100" s="119"/>
      <c r="U100" s="116"/>
      <c r="V100" s="116">
        <v>832</v>
      </c>
      <c r="W100" s="116">
        <v>892</v>
      </c>
      <c r="X100" s="116">
        <v>919</v>
      </c>
      <c r="Y100" s="116">
        <v>899</v>
      </c>
      <c r="Z100" s="116">
        <v>919</v>
      </c>
    </row>
    <row r="101" spans="1:32" x14ac:dyDescent="0.25">
      <c r="A101" s="20"/>
      <c r="S101" s="122" t="s">
        <v>54</v>
      </c>
      <c r="T101" s="122"/>
      <c r="U101" s="116"/>
      <c r="V101" s="116">
        <v>9666</v>
      </c>
      <c r="W101" s="116">
        <v>10152</v>
      </c>
      <c r="X101" s="116">
        <v>10633</v>
      </c>
      <c r="Y101" s="116">
        <v>10656</v>
      </c>
      <c r="Z101" s="116">
        <v>10914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205</v>
      </c>
      <c r="Z103" s="110" t="s">
        <v>282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19010</v>
      </c>
      <c r="W104" s="116">
        <v>20683</v>
      </c>
      <c r="X104" s="116">
        <v>21676</v>
      </c>
      <c r="Y104" s="116">
        <v>21942</v>
      </c>
      <c r="Z104" s="116">
        <v>22305</v>
      </c>
      <c r="AB104" s="113" t="str">
        <f>TEXT(Z104,"###,###")</f>
        <v>22,305</v>
      </c>
      <c r="AD104" s="134">
        <f>Z104/($Z$4)*100</f>
        <v>71.442298452964351</v>
      </c>
      <c r="AF104" s="113"/>
    </row>
    <row r="105" spans="1:32" x14ac:dyDescent="0.25">
      <c r="S105" s="119" t="s">
        <v>18</v>
      </c>
      <c r="T105" s="119"/>
      <c r="U105" s="116"/>
      <c r="V105" s="116">
        <v>5043</v>
      </c>
      <c r="W105" s="116">
        <v>5233</v>
      </c>
      <c r="X105" s="116">
        <v>5279</v>
      </c>
      <c r="Y105" s="116">
        <v>5444</v>
      </c>
      <c r="Z105" s="116">
        <v>5404</v>
      </c>
      <c r="AB105" s="113" t="str">
        <f>TEXT(Z105,"###,###")</f>
        <v>5,404</v>
      </c>
      <c r="AD105" s="134">
        <f>Z105/($Z$4)*100</f>
        <v>17.308862624515552</v>
      </c>
      <c r="AF105" s="113"/>
    </row>
    <row r="106" spans="1:32" x14ac:dyDescent="0.25">
      <c r="S106" s="122" t="s">
        <v>54</v>
      </c>
      <c r="T106" s="122"/>
      <c r="U106" s="124"/>
      <c r="V106" s="124">
        <v>24053</v>
      </c>
      <c r="W106" s="124">
        <v>25916</v>
      </c>
      <c r="X106" s="124">
        <v>26955</v>
      </c>
      <c r="Y106" s="124">
        <v>27386</v>
      </c>
      <c r="Z106" s="124">
        <v>27709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4966</v>
      </c>
      <c r="W108" s="116">
        <v>5374</v>
      </c>
      <c r="X108" s="116">
        <v>6032</v>
      </c>
      <c r="Y108" s="116">
        <v>5603</v>
      </c>
      <c r="Z108" s="116">
        <v>5734</v>
      </c>
      <c r="AB108" s="113" t="str">
        <f>TEXT(Z108,"###,###")</f>
        <v>5,734</v>
      </c>
      <c r="AD108" s="134">
        <f>Z108/($Z$4)*100</f>
        <v>18.36584350277057</v>
      </c>
      <c r="AF108" s="113"/>
    </row>
    <row r="109" spans="1:32" x14ac:dyDescent="0.25">
      <c r="S109" s="119" t="s">
        <v>21</v>
      </c>
      <c r="T109" s="119"/>
      <c r="U109" s="116"/>
      <c r="V109" s="116">
        <v>4639</v>
      </c>
      <c r="W109" s="116">
        <v>4878</v>
      </c>
      <c r="X109" s="116">
        <v>4749</v>
      </c>
      <c r="Y109" s="116">
        <v>4911</v>
      </c>
      <c r="Z109" s="116">
        <v>5169</v>
      </c>
      <c r="AB109" s="113" t="str">
        <f>TEXT(Z109,"###,###")</f>
        <v>5,169</v>
      </c>
      <c r="AD109" s="134">
        <f>Z109/($Z$4)*100</f>
        <v>16.556164120303642</v>
      </c>
      <c r="AF109" s="113"/>
    </row>
    <row r="110" spans="1:32" x14ac:dyDescent="0.25">
      <c r="S110" s="119" t="s">
        <v>22</v>
      </c>
      <c r="T110" s="119"/>
      <c r="U110" s="116"/>
      <c r="V110" s="116">
        <v>5355</v>
      </c>
      <c r="W110" s="116">
        <v>6109</v>
      </c>
      <c r="X110" s="116">
        <v>6315</v>
      </c>
      <c r="Y110" s="116">
        <v>6378</v>
      </c>
      <c r="Z110" s="116">
        <v>6524</v>
      </c>
      <c r="AB110" s="113" t="str">
        <f>TEXT(Z110,"###,###")</f>
        <v>6,524</v>
      </c>
      <c r="AD110" s="134">
        <f>Z110/($Z$4)*100</f>
        <v>20.896191665865924</v>
      </c>
      <c r="AF110" s="113"/>
    </row>
    <row r="111" spans="1:32" x14ac:dyDescent="0.25">
      <c r="S111" s="119" t="s">
        <v>23</v>
      </c>
      <c r="T111" s="119"/>
      <c r="U111" s="116"/>
      <c r="V111" s="116">
        <v>9097</v>
      </c>
      <c r="W111" s="116">
        <v>9555</v>
      </c>
      <c r="X111" s="116">
        <v>9854</v>
      </c>
      <c r="Y111" s="116">
        <v>10490</v>
      </c>
      <c r="Z111" s="116">
        <v>10174</v>
      </c>
      <c r="AB111" s="113" t="str">
        <f>TEXT(Z111,"###,###")</f>
        <v>10,174</v>
      </c>
      <c r="AD111" s="134">
        <f>Z111/($Z$4)*100</f>
        <v>32.587040773838119</v>
      </c>
      <c r="AF111" s="113"/>
    </row>
    <row r="112" spans="1:32" x14ac:dyDescent="0.25">
      <c r="S112" s="122" t="s">
        <v>54</v>
      </c>
      <c r="T112" s="122"/>
      <c r="U112" s="116"/>
      <c r="V112" s="116">
        <v>28244</v>
      </c>
      <c r="W112" s="116">
        <v>29548</v>
      </c>
      <c r="X112" s="116">
        <v>31006</v>
      </c>
      <c r="Y112" s="116">
        <v>31076</v>
      </c>
      <c r="Z112" s="116">
        <v>31221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42.59</v>
      </c>
      <c r="W118" s="135">
        <v>43.66</v>
      </c>
      <c r="X118" s="135">
        <v>43.77</v>
      </c>
      <c r="Y118" s="135">
        <v>43.76</v>
      </c>
      <c r="Z118" s="135">
        <v>43.95</v>
      </c>
      <c r="AB118" s="113" t="str">
        <f>TEXT(Z118,"##.0")</f>
        <v>44.0</v>
      </c>
    </row>
    <row r="120" spans="19:32" x14ac:dyDescent="0.25">
      <c r="S120" s="105" t="s">
        <v>102</v>
      </c>
      <c r="T120" s="116"/>
      <c r="U120" s="116"/>
      <c r="V120" s="116">
        <v>15491</v>
      </c>
      <c r="W120" s="116">
        <v>16291</v>
      </c>
      <c r="X120" s="116">
        <v>17109</v>
      </c>
      <c r="Y120" s="116">
        <v>17127</v>
      </c>
      <c r="Z120" s="116">
        <v>17544</v>
      </c>
      <c r="AB120" s="113" t="str">
        <f>TEXT(Z120,"###,###")</f>
        <v>17,544</v>
      </c>
    </row>
    <row r="121" spans="19:32" x14ac:dyDescent="0.25">
      <c r="S121" s="105" t="s">
        <v>103</v>
      </c>
      <c r="T121" s="116"/>
      <c r="U121" s="116"/>
      <c r="V121" s="116">
        <v>2558</v>
      </c>
      <c r="W121" s="116">
        <v>2630</v>
      </c>
      <c r="X121" s="116">
        <v>2868</v>
      </c>
      <c r="Y121" s="116">
        <v>2744</v>
      </c>
      <c r="Z121" s="116">
        <v>2804</v>
      </c>
      <c r="AB121" s="113" t="str">
        <f>TEXT(Z121,"###,###")</f>
        <v>2,804</v>
      </c>
    </row>
    <row r="122" spans="19:32" x14ac:dyDescent="0.25">
      <c r="S122" s="105" t="s">
        <v>104</v>
      </c>
      <c r="T122" s="116"/>
      <c r="U122" s="116"/>
      <c r="V122" s="116">
        <v>2176</v>
      </c>
      <c r="W122" s="116">
        <v>2199</v>
      </c>
      <c r="X122" s="116">
        <v>2214</v>
      </c>
      <c r="Y122" s="116">
        <v>2243</v>
      </c>
      <c r="Z122" s="116">
        <v>2193</v>
      </c>
      <c r="AB122" s="113" t="str">
        <f>TEXT(Z122,"###,###")</f>
        <v>2,193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17667</v>
      </c>
      <c r="W124" s="116">
        <v>18490</v>
      </c>
      <c r="X124" s="116">
        <v>19323</v>
      </c>
      <c r="Y124" s="116">
        <v>19370</v>
      </c>
      <c r="Z124" s="116">
        <v>19737</v>
      </c>
      <c r="AB124" s="113" t="str">
        <f>TEXT(Z124,"###,###")</f>
        <v>19,737</v>
      </c>
      <c r="AD124" s="131">
        <f>Z124/$Z$7*100</f>
        <v>87.552677105975249</v>
      </c>
    </row>
    <row r="125" spans="19:32" x14ac:dyDescent="0.25">
      <c r="S125" s="105" t="s">
        <v>106</v>
      </c>
      <c r="T125" s="116"/>
      <c r="U125" s="116"/>
      <c r="V125" s="116">
        <v>4734</v>
      </c>
      <c r="W125" s="116">
        <v>4829</v>
      </c>
      <c r="X125" s="116">
        <v>5082</v>
      </c>
      <c r="Y125" s="116">
        <v>4987</v>
      </c>
      <c r="Z125" s="116">
        <v>4997</v>
      </c>
      <c r="AB125" s="113" t="str">
        <f>TEXT(Z125,"###,###")</f>
        <v>4,997</v>
      </c>
      <c r="AD125" s="131">
        <f>Z125/$Z$7*100</f>
        <v>22.166526194384065</v>
      </c>
    </row>
    <row r="127" spans="19:32" x14ac:dyDescent="0.25">
      <c r="S127" s="105" t="s">
        <v>107</v>
      </c>
      <c r="T127" s="116"/>
      <c r="U127" s="116"/>
      <c r="V127" s="116">
        <v>10560</v>
      </c>
      <c r="W127" s="116">
        <v>10968</v>
      </c>
      <c r="X127" s="116">
        <v>11558</v>
      </c>
      <c r="Y127" s="116">
        <v>11458</v>
      </c>
      <c r="Z127" s="116">
        <v>11626</v>
      </c>
      <c r="AB127" s="113" t="str">
        <f>TEXT(Z127,"###,###")</f>
        <v>11,626</v>
      </c>
      <c r="AD127" s="131">
        <f>Z127/$Z$7*100</f>
        <v>51.572550237324222</v>
      </c>
    </row>
    <row r="128" spans="19:32" x14ac:dyDescent="0.25">
      <c r="S128" s="105" t="s">
        <v>108</v>
      </c>
      <c r="T128" s="116"/>
      <c r="U128" s="116"/>
      <c r="V128" s="116">
        <v>9668</v>
      </c>
      <c r="W128" s="116">
        <v>10152</v>
      </c>
      <c r="X128" s="116">
        <v>10633</v>
      </c>
      <c r="Y128" s="116">
        <v>10652</v>
      </c>
      <c r="Z128" s="116">
        <v>10914</v>
      </c>
      <c r="AB128" s="113" t="str">
        <f>TEXT(Z128,"###,###")</f>
        <v>10,914</v>
      </c>
      <c r="AD128" s="131">
        <f>Z128/$Z$7*100</f>
        <v>48.41414186221887</v>
      </c>
    </row>
    <row r="130" spans="19:20" x14ac:dyDescent="0.25">
      <c r="S130" s="105" t="s">
        <v>283</v>
      </c>
      <c r="T130" s="131">
        <v>77.82460187197799</v>
      </c>
    </row>
    <row r="131" spans="19:20" x14ac:dyDescent="0.25">
      <c r="S131" s="105" t="s">
        <v>284</v>
      </c>
      <c r="T131" s="131">
        <v>12.438450960386817</v>
      </c>
    </row>
    <row r="132" spans="19:20" x14ac:dyDescent="0.25">
      <c r="S132" s="105" t="s">
        <v>285</v>
      </c>
      <c r="T132" s="131">
        <v>9.7280752339972487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04560208-5816-4A65-979E-A0A87080B1B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6E426DC4-5925-4B43-B240-90271CF71E8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74377194-3DD1-4BD4-B6BA-DFC8FED8431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9817186F-F66D-4769-BC9A-06D0F56D951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007313-84F0-496A-8020-A1A1DA062CB3}">
  <sheetPr codeName="Sheet127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177</v>
      </c>
      <c r="T1" s="103"/>
      <c r="U1" s="103"/>
      <c r="V1" s="103"/>
      <c r="W1" s="103"/>
      <c r="X1" s="103"/>
      <c r="Y1" s="104" t="s">
        <v>262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205</v>
      </c>
      <c r="Z2" s="107" t="s">
        <v>282</v>
      </c>
      <c r="AB2" s="143" t="str">
        <f>$Z$2</f>
        <v>2019-20</v>
      </c>
      <c r="AC2" s="143"/>
      <c r="AD2" s="143"/>
      <c r="AE2" s="143"/>
      <c r="AF2" s="143"/>
    </row>
    <row r="3" spans="1:32" ht="15" customHeight="1" x14ac:dyDescent="0.25">
      <c r="A3" s="64" t="s">
        <v>281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177</v>
      </c>
      <c r="Y3" s="109" t="s">
        <v>262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9.63 Somerset, Queensland,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15422</v>
      </c>
      <c r="W4" s="112">
        <v>16101</v>
      </c>
      <c r="X4" s="112">
        <v>16848</v>
      </c>
      <c r="Y4" s="112">
        <v>17038</v>
      </c>
      <c r="Z4" s="112">
        <v>17269</v>
      </c>
      <c r="AB4" s="113" t="str">
        <f>TEXT(Z4,"###,###")</f>
        <v>17,269</v>
      </c>
      <c r="AD4" s="114">
        <f>Z4/Y4-1</f>
        <v>1.3557929334429009E-2</v>
      </c>
      <c r="AF4" s="114">
        <f>Z4/V4-1</f>
        <v>0.11976397354428747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8536</v>
      </c>
      <c r="W5" s="112">
        <v>9031</v>
      </c>
      <c r="X5" s="112">
        <v>9268</v>
      </c>
      <c r="Y5" s="112">
        <v>9296</v>
      </c>
      <c r="Z5" s="112">
        <v>9277</v>
      </c>
      <c r="AB5" s="113" t="str">
        <f>TEXT(Z5,"###,###")</f>
        <v>9,277</v>
      </c>
      <c r="AD5" s="114">
        <f t="shared" ref="AD5:AD9" si="0">Z5/Y5-1</f>
        <v>-2.0438898450946263E-3</v>
      </c>
      <c r="AF5" s="114">
        <f t="shared" ref="AF5:AF9" si="1">Z5/V5-1</f>
        <v>8.6808809746954152E-2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6887</v>
      </c>
      <c r="W6" s="112">
        <v>7070</v>
      </c>
      <c r="X6" s="112">
        <v>7583</v>
      </c>
      <c r="Y6" s="112">
        <v>7738</v>
      </c>
      <c r="Z6" s="112">
        <v>7993</v>
      </c>
      <c r="AB6" s="113" t="str">
        <f>TEXT(Z6,"###,###")</f>
        <v>7,993</v>
      </c>
      <c r="AD6" s="114">
        <f t="shared" si="0"/>
        <v>3.2954251744636842E-2</v>
      </c>
      <c r="AF6" s="114">
        <f t="shared" si="1"/>
        <v>0.16059242050239586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11188</v>
      </c>
      <c r="W7" s="112">
        <v>11634</v>
      </c>
      <c r="X7" s="112">
        <v>12241</v>
      </c>
      <c r="Y7" s="112">
        <v>12316</v>
      </c>
      <c r="Z7" s="112">
        <v>12728</v>
      </c>
      <c r="AB7" s="113" t="str">
        <f>TEXT(Z7,"###,###")</f>
        <v>12,728</v>
      </c>
      <c r="AD7" s="114">
        <f t="shared" si="0"/>
        <v>3.3452419616758711E-2</v>
      </c>
      <c r="AF7" s="114">
        <f t="shared" si="1"/>
        <v>0.13764747944225952</v>
      </c>
    </row>
    <row r="8" spans="1:32" ht="17.25" customHeight="1" x14ac:dyDescent="0.25">
      <c r="A8" s="68" t="s">
        <v>13</v>
      </c>
      <c r="B8" s="69"/>
      <c r="C8" s="31"/>
      <c r="D8" s="70" t="str">
        <f>AB4</f>
        <v>17,269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12,728</v>
      </c>
      <c r="P8" s="71"/>
      <c r="S8" s="111" t="s">
        <v>86</v>
      </c>
      <c r="T8" s="112"/>
      <c r="U8" s="112"/>
      <c r="V8" s="112">
        <v>42535</v>
      </c>
      <c r="W8" s="112">
        <v>43620.41</v>
      </c>
      <c r="X8" s="112">
        <v>45172.5</v>
      </c>
      <c r="Y8" s="112">
        <v>46430.03</v>
      </c>
      <c r="Z8" s="112">
        <v>46913.21</v>
      </c>
      <c r="AB8" s="113" t="str">
        <f>TEXT(Z8,"$###,###")</f>
        <v>$46,913</v>
      </c>
      <c r="AD8" s="114">
        <f t="shared" si="0"/>
        <v>1.0406626917966566E-2</v>
      </c>
      <c r="AF8" s="114">
        <f t="shared" si="1"/>
        <v>0.10293193840366754</v>
      </c>
    </row>
    <row r="9" spans="1:32" x14ac:dyDescent="0.25">
      <c r="A9" s="32" t="s">
        <v>15</v>
      </c>
      <c r="B9" s="75"/>
      <c r="C9" s="76"/>
      <c r="D9" s="77">
        <f>AD104</f>
        <v>71.480687937923449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53.739786297925832</v>
      </c>
      <c r="P9" s="78" t="s">
        <v>87</v>
      </c>
      <c r="S9" s="111" t="s">
        <v>7</v>
      </c>
      <c r="T9" s="112"/>
      <c r="U9" s="112"/>
      <c r="V9" s="112">
        <v>516861245</v>
      </c>
      <c r="W9" s="112">
        <v>548584889</v>
      </c>
      <c r="X9" s="112">
        <v>586404750</v>
      </c>
      <c r="Y9" s="112">
        <v>616034149</v>
      </c>
      <c r="Z9" s="112">
        <v>641925846</v>
      </c>
      <c r="AB9" s="113" t="str">
        <f>TEXT(Z9/1000000,"$#,###.0")&amp;" mil"</f>
        <v>$641.9 mil</v>
      </c>
      <c r="AD9" s="114">
        <f t="shared" si="0"/>
        <v>4.2029645664984017E-2</v>
      </c>
      <c r="AF9" s="114">
        <f t="shared" si="1"/>
        <v>0.24196939161108899</v>
      </c>
    </row>
    <row r="10" spans="1:32" x14ac:dyDescent="0.25">
      <c r="A10" s="32" t="s">
        <v>18</v>
      </c>
      <c r="B10" s="75"/>
      <c r="C10" s="76"/>
      <c r="D10" s="77">
        <f>AD105</f>
        <v>17.470612079448721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46.268070395977375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80.028284098051543</v>
      </c>
      <c r="P11" s="78" t="s">
        <v>87</v>
      </c>
      <c r="S11" s="111" t="s">
        <v>30</v>
      </c>
      <c r="T11" s="116"/>
      <c r="U11" s="116"/>
      <c r="V11" s="116">
        <v>13187</v>
      </c>
      <c r="W11" s="116">
        <v>13815</v>
      </c>
      <c r="X11" s="116">
        <v>14368</v>
      </c>
      <c r="Y11" s="116">
        <v>14621</v>
      </c>
      <c r="Z11" s="116">
        <v>14725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10.747957259585167</v>
      </c>
      <c r="P12" s="78" t="s">
        <v>87</v>
      </c>
      <c r="S12" s="111" t="s">
        <v>31</v>
      </c>
      <c r="T12" s="116"/>
      <c r="U12" s="116"/>
      <c r="V12" s="116">
        <v>2238</v>
      </c>
      <c r="W12" s="116">
        <v>2286</v>
      </c>
      <c r="X12" s="116">
        <v>2483</v>
      </c>
      <c r="Y12" s="116">
        <v>2417</v>
      </c>
      <c r="Z12" s="116">
        <v>2541</v>
      </c>
    </row>
    <row r="13" spans="1:32" ht="15" customHeight="1" x14ac:dyDescent="0.25">
      <c r="A13" s="32" t="s">
        <v>20</v>
      </c>
      <c r="B13" s="76"/>
      <c r="C13" s="76"/>
      <c r="D13" s="77">
        <f>AD108</f>
        <v>15.91869824541085</v>
      </c>
      <c r="E13" s="78" t="s">
        <v>87</v>
      </c>
      <c r="F13" s="26"/>
      <c r="G13" s="144" t="s">
        <v>286</v>
      </c>
      <c r="H13" s="145"/>
      <c r="I13" s="145"/>
      <c r="J13" s="145"/>
      <c r="K13" s="145"/>
      <c r="L13" s="145"/>
      <c r="M13" s="85"/>
      <c r="N13" s="76"/>
      <c r="O13" s="77">
        <f>T132</f>
        <v>9.1923318667504716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13.179686142799236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43.0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20.678672766228502</v>
      </c>
      <c r="E15" s="78" t="s">
        <v>87</v>
      </c>
      <c r="F15" s="26"/>
      <c r="G15" s="35" t="s">
        <v>279</v>
      </c>
      <c r="H15" s="76"/>
      <c r="I15" s="76"/>
      <c r="J15" s="76"/>
      <c r="K15" s="86"/>
      <c r="L15" s="76"/>
      <c r="M15" s="76"/>
      <c r="N15" s="76"/>
      <c r="O15" s="77">
        <f>AB38</f>
        <v>13.233791748526521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978</v>
      </c>
      <c r="Z15" s="116">
        <v>1049</v>
      </c>
      <c r="AB15" s="121">
        <f t="shared" ref="AB15:AB34" si="2">IF(Z15="np",0,Z15/$Z$34)</f>
        <v>6.0744687011407728E-2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38.959986102264175</v>
      </c>
      <c r="E16" s="89" t="s">
        <v>87</v>
      </c>
      <c r="F16" s="26"/>
      <c r="G16" s="90" t="s">
        <v>280</v>
      </c>
      <c r="H16" s="37"/>
      <c r="I16" s="37"/>
      <c r="J16" s="37"/>
      <c r="K16" s="38"/>
      <c r="L16" s="37"/>
      <c r="M16" s="37"/>
      <c r="N16" s="37"/>
      <c r="O16" s="88">
        <f>AB37</f>
        <v>86.766208251473472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209</v>
      </c>
      <c r="Z16" s="116">
        <v>228</v>
      </c>
      <c r="AB16" s="121">
        <f t="shared" si="2"/>
        <v>1.3202849035844576E-2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2295</v>
      </c>
      <c r="Z17" s="116">
        <v>2350</v>
      </c>
      <c r="AB17" s="121">
        <f t="shared" si="2"/>
        <v>0.13608199664138051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219</v>
      </c>
      <c r="Z18" s="116">
        <v>218</v>
      </c>
      <c r="AB18" s="121">
        <f t="shared" si="2"/>
        <v>1.2623776709711043E-2</v>
      </c>
    </row>
    <row r="19" spans="1:28" x14ac:dyDescent="0.25">
      <c r="A19" s="67" t="str">
        <f>$S$1&amp;" ("&amp;$V$2&amp;" to "&amp;$Z$2&amp;")"</f>
        <v>Somerset (2015-16 to 2019-20)</v>
      </c>
      <c r="B19" s="67"/>
      <c r="C19" s="67"/>
      <c r="D19" s="67"/>
      <c r="E19" s="67"/>
      <c r="F19" s="67"/>
      <c r="G19" s="67" t="str">
        <f>$S$1&amp;" ("&amp;$V$2&amp;" to "&amp;$Z$2&amp;")"</f>
        <v>Somerset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1264</v>
      </c>
      <c r="Z19" s="116">
        <v>1228</v>
      </c>
      <c r="AB19" s="121">
        <f t="shared" si="2"/>
        <v>7.1110081649197979E-2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527</v>
      </c>
      <c r="Z20" s="116">
        <v>516</v>
      </c>
      <c r="AB20" s="121">
        <f t="shared" si="2"/>
        <v>2.988013202849036E-2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1380</v>
      </c>
      <c r="Z21" s="116">
        <v>1295</v>
      </c>
      <c r="AB21" s="121">
        <f t="shared" si="2"/>
        <v>7.4989866234292657E-2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822</v>
      </c>
      <c r="Z22" s="116">
        <v>849</v>
      </c>
      <c r="AB22" s="121">
        <f t="shared" si="2"/>
        <v>4.9163240488737041E-2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831</v>
      </c>
      <c r="Z23" s="116">
        <v>903</v>
      </c>
      <c r="AB23" s="121">
        <f t="shared" si="2"/>
        <v>5.2290231049858124E-2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49</v>
      </c>
      <c r="Z24" s="116">
        <v>55</v>
      </c>
      <c r="AB24" s="121">
        <f t="shared" si="2"/>
        <v>3.1848977937344375E-3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451</v>
      </c>
      <c r="Z25" s="116">
        <v>454</v>
      </c>
      <c r="AB25" s="121">
        <f t="shared" si="2"/>
        <v>2.6289883606462446E-2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350</v>
      </c>
      <c r="Z26" s="116">
        <v>334</v>
      </c>
      <c r="AB26" s="121">
        <f t="shared" si="2"/>
        <v>1.934101569286004E-2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625</v>
      </c>
      <c r="Z27" s="116">
        <v>618</v>
      </c>
      <c r="AB27" s="121">
        <f t="shared" si="2"/>
        <v>3.5786669755052403E-2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1203</v>
      </c>
      <c r="Z28" s="116">
        <v>1251</v>
      </c>
      <c r="AB28" s="121">
        <f t="shared" si="2"/>
        <v>7.2441947999305117E-2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1026</v>
      </c>
      <c r="Z29" s="116">
        <v>998</v>
      </c>
      <c r="AB29" s="121">
        <f t="shared" si="2"/>
        <v>5.7791418148126703E-2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1100</v>
      </c>
      <c r="Z30" s="116">
        <v>1186</v>
      </c>
      <c r="AB30" s="121">
        <f t="shared" si="2"/>
        <v>6.8677977879437135E-2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1610</v>
      </c>
      <c r="Z31" s="116">
        <v>1656</v>
      </c>
      <c r="AB31" s="121">
        <f t="shared" si="2"/>
        <v>9.5894377207713238E-2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204</v>
      </c>
      <c r="Z32" s="116">
        <v>251</v>
      </c>
      <c r="AB32" s="121">
        <f t="shared" si="2"/>
        <v>1.4534715385951705E-2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604</v>
      </c>
      <c r="Z33" s="116">
        <v>636</v>
      </c>
      <c r="AB33" s="121">
        <f t="shared" si="2"/>
        <v>3.6828999942092766E-2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17042</v>
      </c>
      <c r="Z34" s="124">
        <v>17269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11041</v>
      </c>
      <c r="AB37" s="136">
        <f>Z37/Z40*100</f>
        <v>86.766208251473472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1684</v>
      </c>
      <c r="AB38" s="136">
        <f>Z38/Z40*100</f>
        <v>13.233791748526521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12725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11</v>
      </c>
      <c r="W44" s="116">
        <v>15</v>
      </c>
      <c r="X44" s="116">
        <v>12</v>
      </c>
      <c r="Y44" s="116">
        <v>10</v>
      </c>
      <c r="Z44" s="116">
        <v>17</v>
      </c>
    </row>
    <row r="45" spans="19:32" x14ac:dyDescent="0.25">
      <c r="S45" s="119" t="s">
        <v>38</v>
      </c>
      <c r="T45" s="119"/>
      <c r="U45" s="116"/>
      <c r="V45" s="116">
        <v>203</v>
      </c>
      <c r="W45" s="116">
        <v>248</v>
      </c>
      <c r="X45" s="116">
        <v>237</v>
      </c>
      <c r="Y45" s="116">
        <v>229</v>
      </c>
      <c r="Z45" s="116">
        <v>185</v>
      </c>
    </row>
    <row r="46" spans="19:32" x14ac:dyDescent="0.25">
      <c r="S46" s="119" t="s">
        <v>39</v>
      </c>
      <c r="T46" s="119"/>
      <c r="U46" s="116"/>
      <c r="V46" s="116">
        <v>559</v>
      </c>
      <c r="W46" s="116">
        <v>521</v>
      </c>
      <c r="X46" s="116">
        <v>561</v>
      </c>
      <c r="Y46" s="116">
        <v>563</v>
      </c>
      <c r="Z46" s="116">
        <v>527</v>
      </c>
    </row>
    <row r="47" spans="19:32" x14ac:dyDescent="0.25">
      <c r="S47" s="119" t="s">
        <v>40</v>
      </c>
      <c r="T47" s="119"/>
      <c r="U47" s="116"/>
      <c r="V47" s="116">
        <v>656</v>
      </c>
      <c r="W47" s="116">
        <v>736</v>
      </c>
      <c r="X47" s="116">
        <v>740</v>
      </c>
      <c r="Y47" s="116">
        <v>804</v>
      </c>
      <c r="Z47" s="116">
        <v>705</v>
      </c>
    </row>
    <row r="48" spans="19:32" x14ac:dyDescent="0.25">
      <c r="S48" s="119" t="s">
        <v>41</v>
      </c>
      <c r="T48" s="119"/>
      <c r="U48" s="116"/>
      <c r="V48" s="116">
        <v>873</v>
      </c>
      <c r="W48" s="116">
        <v>863</v>
      </c>
      <c r="X48" s="116">
        <v>885</v>
      </c>
      <c r="Y48" s="116">
        <v>884</v>
      </c>
      <c r="Z48" s="116">
        <v>828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902</v>
      </c>
      <c r="W49" s="116">
        <v>972</v>
      </c>
      <c r="X49" s="116">
        <v>945</v>
      </c>
      <c r="Y49" s="116">
        <v>932</v>
      </c>
      <c r="Z49" s="116">
        <v>956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Somerset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781</v>
      </c>
      <c r="W50" s="116">
        <v>879</v>
      </c>
      <c r="X50" s="116">
        <v>907</v>
      </c>
      <c r="Y50" s="116">
        <v>1009</v>
      </c>
      <c r="Z50" s="116">
        <v>1064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837</v>
      </c>
      <c r="W51" s="116">
        <v>854</v>
      </c>
      <c r="X51" s="116">
        <v>857</v>
      </c>
      <c r="Y51" s="116">
        <v>763</v>
      </c>
      <c r="Z51" s="116">
        <v>764</v>
      </c>
    </row>
    <row r="52" spans="1:26" ht="15" customHeight="1" x14ac:dyDescent="0.25">
      <c r="S52" s="119" t="s">
        <v>45</v>
      </c>
      <c r="T52" s="119"/>
      <c r="U52" s="116"/>
      <c r="V52" s="116">
        <v>897</v>
      </c>
      <c r="W52" s="116">
        <v>924</v>
      </c>
      <c r="X52" s="116">
        <v>934</v>
      </c>
      <c r="Y52" s="116">
        <v>937</v>
      </c>
      <c r="Z52" s="116">
        <v>908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889</v>
      </c>
      <c r="W53" s="116">
        <v>902</v>
      </c>
      <c r="X53" s="116">
        <v>909</v>
      </c>
      <c r="Y53" s="116">
        <v>945</v>
      </c>
      <c r="Z53" s="116">
        <v>962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771</v>
      </c>
      <c r="W54" s="116">
        <v>856</v>
      </c>
      <c r="X54" s="116">
        <v>896</v>
      </c>
      <c r="Y54" s="116">
        <v>859</v>
      </c>
      <c r="Z54" s="116">
        <v>888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629</v>
      </c>
      <c r="W55" s="116">
        <v>656</v>
      </c>
      <c r="X55" s="116">
        <v>712</v>
      </c>
      <c r="Y55" s="116">
        <v>692</v>
      </c>
      <c r="Z55" s="116">
        <v>726</v>
      </c>
    </row>
    <row r="56" spans="1:26" ht="15" customHeight="1" x14ac:dyDescent="0.25">
      <c r="S56" s="119" t="s">
        <v>49</v>
      </c>
      <c r="T56" s="119"/>
      <c r="U56" s="116"/>
      <c r="V56" s="116">
        <v>309</v>
      </c>
      <c r="W56" s="116">
        <v>342</v>
      </c>
      <c r="X56" s="116">
        <v>364</v>
      </c>
      <c r="Y56" s="116">
        <v>402</v>
      </c>
      <c r="Z56" s="116">
        <v>425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117</v>
      </c>
      <c r="W57" s="116">
        <v>164</v>
      </c>
      <c r="X57" s="116">
        <v>170</v>
      </c>
      <c r="Y57" s="116">
        <v>160</v>
      </c>
      <c r="Z57" s="116">
        <v>190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66</v>
      </c>
      <c r="W58" s="116">
        <v>59</v>
      </c>
      <c r="X58" s="116">
        <v>79</v>
      </c>
      <c r="Y58" s="116">
        <v>74</v>
      </c>
      <c r="Z58" s="116">
        <v>83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18</v>
      </c>
      <c r="W59" s="116">
        <v>25</v>
      </c>
      <c r="X59" s="116">
        <v>28</v>
      </c>
      <c r="Y59" s="116">
        <v>24</v>
      </c>
      <c r="Z59" s="116">
        <v>30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12</v>
      </c>
      <c r="W60" s="116">
        <v>15</v>
      </c>
      <c r="X60" s="116">
        <v>23</v>
      </c>
      <c r="Y60" s="116">
        <v>16</v>
      </c>
      <c r="Z60" s="116">
        <v>22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8537</v>
      </c>
      <c r="W61" s="116">
        <v>9031</v>
      </c>
      <c r="X61" s="116">
        <v>9269</v>
      </c>
      <c r="Y61" s="116">
        <v>9297</v>
      </c>
      <c r="Z61" s="116">
        <v>9277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5</v>
      </c>
      <c r="W63" s="116">
        <v>18</v>
      </c>
      <c r="X63" s="116">
        <v>12</v>
      </c>
      <c r="Y63" s="116">
        <v>17</v>
      </c>
      <c r="Z63" s="116">
        <v>19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213</v>
      </c>
      <c r="W64" s="116">
        <v>204</v>
      </c>
      <c r="X64" s="116">
        <v>247</v>
      </c>
      <c r="Y64" s="116">
        <v>276</v>
      </c>
      <c r="Z64" s="116">
        <v>258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Somerset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458</v>
      </c>
      <c r="W65" s="116">
        <v>468</v>
      </c>
      <c r="X65" s="116">
        <v>500</v>
      </c>
      <c r="Y65" s="116">
        <v>495</v>
      </c>
      <c r="Z65" s="116">
        <v>511</v>
      </c>
    </row>
    <row r="66" spans="1:26" x14ac:dyDescent="0.25">
      <c r="S66" s="119" t="s">
        <v>40</v>
      </c>
      <c r="T66" s="119"/>
      <c r="U66" s="116"/>
      <c r="V66" s="116">
        <v>560</v>
      </c>
      <c r="W66" s="116">
        <v>539</v>
      </c>
      <c r="X66" s="116">
        <v>574</v>
      </c>
      <c r="Y66" s="116">
        <v>570</v>
      </c>
      <c r="Z66" s="116">
        <v>627</v>
      </c>
    </row>
    <row r="67" spans="1:26" x14ac:dyDescent="0.25">
      <c r="S67" s="119" t="s">
        <v>41</v>
      </c>
      <c r="T67" s="119"/>
      <c r="U67" s="116"/>
      <c r="V67" s="116">
        <v>610</v>
      </c>
      <c r="W67" s="116">
        <v>576</v>
      </c>
      <c r="X67" s="116">
        <v>648</v>
      </c>
      <c r="Y67" s="116">
        <v>692</v>
      </c>
      <c r="Z67" s="116">
        <v>718</v>
      </c>
    </row>
    <row r="68" spans="1:26" x14ac:dyDescent="0.25">
      <c r="S68" s="119" t="s">
        <v>42</v>
      </c>
      <c r="T68" s="119"/>
      <c r="U68" s="116"/>
      <c r="V68" s="116">
        <v>600</v>
      </c>
      <c r="W68" s="116">
        <v>665</v>
      </c>
      <c r="X68" s="116">
        <v>713</v>
      </c>
      <c r="Y68" s="116">
        <v>698</v>
      </c>
      <c r="Z68" s="116">
        <v>704</v>
      </c>
    </row>
    <row r="69" spans="1:26" x14ac:dyDescent="0.25">
      <c r="S69" s="119" t="s">
        <v>43</v>
      </c>
      <c r="T69" s="119"/>
      <c r="U69" s="116"/>
      <c r="V69" s="116">
        <v>584</v>
      </c>
      <c r="W69" s="116">
        <v>663</v>
      </c>
      <c r="X69" s="116">
        <v>702</v>
      </c>
      <c r="Y69" s="116">
        <v>747</v>
      </c>
      <c r="Z69" s="116">
        <v>765</v>
      </c>
    </row>
    <row r="70" spans="1:26" x14ac:dyDescent="0.25">
      <c r="S70" s="119" t="s">
        <v>44</v>
      </c>
      <c r="T70" s="119"/>
      <c r="U70" s="116"/>
      <c r="V70" s="116">
        <v>790</v>
      </c>
      <c r="W70" s="116">
        <v>712</v>
      </c>
      <c r="X70" s="116">
        <v>716</v>
      </c>
      <c r="Y70" s="116">
        <v>718</v>
      </c>
      <c r="Z70" s="116">
        <v>743</v>
      </c>
    </row>
    <row r="71" spans="1:26" x14ac:dyDescent="0.25">
      <c r="S71" s="119" t="s">
        <v>45</v>
      </c>
      <c r="T71" s="119"/>
      <c r="U71" s="116"/>
      <c r="V71" s="116">
        <v>748</v>
      </c>
      <c r="W71" s="116">
        <v>803</v>
      </c>
      <c r="X71" s="116">
        <v>878</v>
      </c>
      <c r="Y71" s="116">
        <v>878</v>
      </c>
      <c r="Z71" s="116">
        <v>898</v>
      </c>
    </row>
    <row r="72" spans="1:26" x14ac:dyDescent="0.25">
      <c r="S72" s="119" t="s">
        <v>46</v>
      </c>
      <c r="T72" s="119"/>
      <c r="U72" s="116"/>
      <c r="V72" s="116">
        <v>804</v>
      </c>
      <c r="W72" s="116">
        <v>827</v>
      </c>
      <c r="X72" s="116">
        <v>862</v>
      </c>
      <c r="Y72" s="116">
        <v>877</v>
      </c>
      <c r="Z72" s="116">
        <v>833</v>
      </c>
    </row>
    <row r="73" spans="1:26" x14ac:dyDescent="0.25">
      <c r="S73" s="119" t="s">
        <v>47</v>
      </c>
      <c r="T73" s="119"/>
      <c r="U73" s="116"/>
      <c r="V73" s="116">
        <v>722</v>
      </c>
      <c r="W73" s="116">
        <v>748</v>
      </c>
      <c r="X73" s="116">
        <v>762</v>
      </c>
      <c r="Y73" s="116">
        <v>810</v>
      </c>
      <c r="Z73" s="116">
        <v>843</v>
      </c>
    </row>
    <row r="74" spans="1:26" x14ac:dyDescent="0.25">
      <c r="S74" s="119" t="s">
        <v>48</v>
      </c>
      <c r="T74" s="119"/>
      <c r="U74" s="116"/>
      <c r="V74" s="116">
        <v>437</v>
      </c>
      <c r="W74" s="116">
        <v>464</v>
      </c>
      <c r="X74" s="116">
        <v>543</v>
      </c>
      <c r="Y74" s="116">
        <v>541</v>
      </c>
      <c r="Z74" s="116">
        <v>587</v>
      </c>
    </row>
    <row r="75" spans="1:26" x14ac:dyDescent="0.25">
      <c r="S75" s="119" t="s">
        <v>49</v>
      </c>
      <c r="T75" s="119"/>
      <c r="U75" s="116"/>
      <c r="V75" s="116">
        <v>214</v>
      </c>
      <c r="W75" s="116">
        <v>221</v>
      </c>
      <c r="X75" s="116">
        <v>207</v>
      </c>
      <c r="Y75" s="116">
        <v>219</v>
      </c>
      <c r="Z75" s="116">
        <v>278</v>
      </c>
    </row>
    <row r="76" spans="1:26" x14ac:dyDescent="0.25">
      <c r="S76" s="119" t="s">
        <v>50</v>
      </c>
      <c r="T76" s="119"/>
      <c r="U76" s="116"/>
      <c r="V76" s="116">
        <v>82</v>
      </c>
      <c r="W76" s="116">
        <v>98</v>
      </c>
      <c r="X76" s="116">
        <v>126</v>
      </c>
      <c r="Y76" s="116">
        <v>123</v>
      </c>
      <c r="Z76" s="116">
        <v>117</v>
      </c>
    </row>
    <row r="77" spans="1:26" x14ac:dyDescent="0.25">
      <c r="S77" s="119" t="s">
        <v>51</v>
      </c>
      <c r="T77" s="119"/>
      <c r="U77" s="116"/>
      <c r="V77" s="116">
        <v>28</v>
      </c>
      <c r="W77" s="116">
        <v>35</v>
      </c>
      <c r="X77" s="116">
        <v>50</v>
      </c>
      <c r="Y77" s="116">
        <v>37</v>
      </c>
      <c r="Z77" s="116">
        <v>53</v>
      </c>
    </row>
    <row r="78" spans="1:26" x14ac:dyDescent="0.25">
      <c r="S78" s="119" t="s">
        <v>52</v>
      </c>
      <c r="T78" s="119"/>
      <c r="U78" s="116"/>
      <c r="V78" s="116">
        <v>15</v>
      </c>
      <c r="W78" s="116">
        <v>12</v>
      </c>
      <c r="X78" s="116">
        <v>13</v>
      </c>
      <c r="Y78" s="116">
        <v>17</v>
      </c>
      <c r="Z78" s="116">
        <v>20</v>
      </c>
    </row>
    <row r="79" spans="1:26" x14ac:dyDescent="0.25">
      <c r="S79" s="119" t="s">
        <v>53</v>
      </c>
      <c r="T79" s="119"/>
      <c r="U79" s="116"/>
      <c r="V79" s="116">
        <v>19</v>
      </c>
      <c r="W79" s="116">
        <v>17</v>
      </c>
      <c r="X79" s="116">
        <v>18</v>
      </c>
      <c r="Y79" s="116">
        <v>18</v>
      </c>
      <c r="Z79" s="116">
        <v>16</v>
      </c>
    </row>
    <row r="80" spans="1:26" x14ac:dyDescent="0.25">
      <c r="S80" s="122" t="s">
        <v>54</v>
      </c>
      <c r="T80" s="122"/>
      <c r="U80" s="116"/>
      <c r="V80" s="116">
        <v>6886</v>
      </c>
      <c r="W80" s="116">
        <v>7070</v>
      </c>
      <c r="X80" s="116">
        <v>7583</v>
      </c>
      <c r="Y80" s="116">
        <v>7739</v>
      </c>
      <c r="Z80" s="116">
        <v>7997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6" t="str">
        <f>S1</f>
        <v>Somerset</v>
      </c>
      <c r="D83" s="146"/>
      <c r="E83" s="146"/>
      <c r="F83" s="146"/>
      <c r="G83" s="146"/>
      <c r="H83" s="49"/>
      <c r="I83" s="49"/>
      <c r="J83" s="147" t="str">
        <f>'State data for spotlight'!A1</f>
        <v>Queensland</v>
      </c>
      <c r="K83" s="147"/>
      <c r="L83" s="147"/>
      <c r="M83" s="147"/>
      <c r="N83" s="147"/>
      <c r="O83" s="147"/>
      <c r="S83" s="119" t="s">
        <v>57</v>
      </c>
      <c r="T83" s="119"/>
      <c r="U83" s="116"/>
      <c r="V83" s="116">
        <v>471</v>
      </c>
      <c r="W83" s="116">
        <v>522</v>
      </c>
      <c r="X83" s="116">
        <v>519</v>
      </c>
      <c r="Y83" s="116">
        <v>542</v>
      </c>
      <c r="Z83" s="116">
        <v>567</v>
      </c>
      <c r="AD83" s="121"/>
    </row>
    <row r="84" spans="1:30" ht="15" customHeight="1" x14ac:dyDescent="0.25">
      <c r="A84" s="48"/>
      <c r="B84" s="48"/>
      <c r="C84" s="50"/>
      <c r="D84" s="141" t="s">
        <v>0</v>
      </c>
      <c r="E84" s="141"/>
      <c r="F84" s="141" t="s">
        <v>202</v>
      </c>
      <c r="G84" s="141"/>
      <c r="H84" s="50"/>
      <c r="I84" s="50"/>
      <c r="J84" s="50"/>
      <c r="K84" s="50"/>
      <c r="L84" s="141" t="s">
        <v>0</v>
      </c>
      <c r="M84" s="141"/>
      <c r="N84" s="141" t="s">
        <v>202</v>
      </c>
      <c r="O84" s="141"/>
      <c r="S84" s="119" t="s">
        <v>58</v>
      </c>
      <c r="T84" s="119"/>
      <c r="U84" s="116"/>
      <c r="V84" s="116">
        <v>339</v>
      </c>
      <c r="W84" s="116">
        <v>356</v>
      </c>
      <c r="X84" s="116">
        <v>367</v>
      </c>
      <c r="Y84" s="116">
        <v>375</v>
      </c>
      <c r="Z84" s="116">
        <v>385</v>
      </c>
    </row>
    <row r="85" spans="1:30" ht="15" customHeight="1" x14ac:dyDescent="0.25">
      <c r="A85" s="48"/>
      <c r="B85" s="48"/>
      <c r="C85" s="62" t="s">
        <v>1</v>
      </c>
      <c r="D85" s="141" t="s">
        <v>2</v>
      </c>
      <c r="E85" s="141"/>
      <c r="F85" s="141" t="str">
        <f>"since "&amp;$V$2</f>
        <v>since 2015-16</v>
      </c>
      <c r="G85" s="141"/>
      <c r="H85" s="50"/>
      <c r="I85" s="50"/>
      <c r="J85" s="50"/>
      <c r="K85" s="62" t="s">
        <v>1</v>
      </c>
      <c r="L85" s="141" t="s">
        <v>2</v>
      </c>
      <c r="M85" s="141"/>
      <c r="N85" s="141" t="str">
        <f>"since "&amp;$V$2</f>
        <v>since 2015-16</v>
      </c>
      <c r="O85" s="141"/>
      <c r="S85" s="119" t="s">
        <v>197</v>
      </c>
      <c r="T85" s="119"/>
      <c r="U85" s="116"/>
      <c r="V85" s="116">
        <v>990</v>
      </c>
      <c r="W85" s="116">
        <v>1067</v>
      </c>
      <c r="X85" s="116">
        <v>1142</v>
      </c>
      <c r="Y85" s="116">
        <v>1266</v>
      </c>
      <c r="Z85" s="116">
        <v>1314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17,269</v>
      </c>
      <c r="D86" s="100">
        <f t="shared" ref="D86:D91" si="4">AD4</f>
        <v>1.3557929334429009E-2</v>
      </c>
      <c r="E86" s="101">
        <f t="shared" ref="E86:E91" si="5">AD4</f>
        <v>1.3557929334429009E-2</v>
      </c>
      <c r="F86" s="100">
        <f t="shared" ref="F86:F91" si="6">AF4</f>
        <v>0.11976397354428747</v>
      </c>
      <c r="G86" s="101">
        <f t="shared" ref="G86:G91" si="7">AF4</f>
        <v>0.11976397354428747</v>
      </c>
      <c r="H86" s="61"/>
      <c r="I86" s="61"/>
      <c r="J86" s="142" t="str">
        <f>'State data for spotlight'!J4</f>
        <v>4,043,913</v>
      </c>
      <c r="K86" s="142"/>
      <c r="L86" s="100">
        <f>'State data for spotlight'!L4</f>
        <v>-5.435055282670076E-3</v>
      </c>
      <c r="M86" s="101">
        <f>'State data for spotlight'!L4</f>
        <v>-5.435055282670076E-3</v>
      </c>
      <c r="N86" s="100">
        <f>'State data for spotlight'!N4</f>
        <v>7.968076645100175E-2</v>
      </c>
      <c r="O86" s="101">
        <f>'State data for spotlight'!N4</f>
        <v>7.968076645100175E-2</v>
      </c>
      <c r="S86" s="119" t="s">
        <v>198</v>
      </c>
      <c r="T86" s="119"/>
      <c r="U86" s="116"/>
      <c r="V86" s="116">
        <v>271</v>
      </c>
      <c r="W86" s="116">
        <v>310</v>
      </c>
      <c r="X86" s="116">
        <v>340</v>
      </c>
      <c r="Y86" s="116">
        <v>333</v>
      </c>
      <c r="Z86" s="116">
        <v>326</v>
      </c>
    </row>
    <row r="87" spans="1:30" ht="15" customHeight="1" x14ac:dyDescent="0.25">
      <c r="A87" s="102" t="s">
        <v>4</v>
      </c>
      <c r="B87" s="51"/>
      <c r="C87" s="61" t="str">
        <f t="shared" si="3"/>
        <v>9,277</v>
      </c>
      <c r="D87" s="100">
        <f t="shared" si="4"/>
        <v>-2.0438898450946263E-3</v>
      </c>
      <c r="E87" s="101">
        <f t="shared" si="5"/>
        <v>-2.0438898450946263E-3</v>
      </c>
      <c r="F87" s="100">
        <f t="shared" si="6"/>
        <v>8.6808809746954152E-2</v>
      </c>
      <c r="G87" s="101">
        <f t="shared" si="7"/>
        <v>8.6808809746954152E-2</v>
      </c>
      <c r="H87" s="61"/>
      <c r="I87" s="61"/>
      <c r="J87" s="142" t="str">
        <f>'State data for spotlight'!J5</f>
        <v>2,078,086</v>
      </c>
      <c r="K87" s="142"/>
      <c r="L87" s="100">
        <f>'State data for spotlight'!L5</f>
        <v>-9.7722570444783718E-3</v>
      </c>
      <c r="M87" s="101">
        <f>'State data for spotlight'!L5</f>
        <v>-9.7722570444783718E-3</v>
      </c>
      <c r="N87" s="100">
        <f>'State data for spotlight'!N5</f>
        <v>6.0267974446456485E-2</v>
      </c>
      <c r="O87" s="101">
        <f>'State data for spotlight'!N5</f>
        <v>6.0267974446456485E-2</v>
      </c>
      <c r="S87" s="119" t="s">
        <v>199</v>
      </c>
      <c r="T87" s="119"/>
      <c r="U87" s="116"/>
      <c r="V87" s="116">
        <v>187</v>
      </c>
      <c r="W87" s="116">
        <v>199</v>
      </c>
      <c r="X87" s="116">
        <v>214</v>
      </c>
      <c r="Y87" s="116">
        <v>189</v>
      </c>
      <c r="Z87" s="116">
        <v>198</v>
      </c>
    </row>
    <row r="88" spans="1:30" ht="15" customHeight="1" x14ac:dyDescent="0.25">
      <c r="A88" s="102" t="s">
        <v>5</v>
      </c>
      <c r="B88" s="51"/>
      <c r="C88" s="61" t="str">
        <f t="shared" si="3"/>
        <v>7,993</v>
      </c>
      <c r="D88" s="100">
        <f t="shared" si="4"/>
        <v>3.2954251744636842E-2</v>
      </c>
      <c r="E88" s="101">
        <f t="shared" si="5"/>
        <v>3.2954251744636842E-2</v>
      </c>
      <c r="F88" s="100">
        <f t="shared" si="6"/>
        <v>0.16059242050239586</v>
      </c>
      <c r="G88" s="101">
        <f t="shared" si="7"/>
        <v>0.16059242050239586</v>
      </c>
      <c r="H88" s="61"/>
      <c r="I88" s="61"/>
      <c r="J88" s="142" t="str">
        <f>'State data for spotlight'!J6</f>
        <v>1,965,825</v>
      </c>
      <c r="K88" s="142"/>
      <c r="L88" s="100">
        <f>'State data for spotlight'!L6</f>
        <v>-8.0765919120229235E-4</v>
      </c>
      <c r="M88" s="101">
        <f>'State data for spotlight'!L6</f>
        <v>-8.0765919120229235E-4</v>
      </c>
      <c r="N88" s="100">
        <f>'State data for spotlight'!N6</f>
        <v>0.10099473592536312</v>
      </c>
      <c r="O88" s="101">
        <f>'State data for spotlight'!N6</f>
        <v>0.10099473592536312</v>
      </c>
      <c r="S88" s="119" t="s">
        <v>200</v>
      </c>
      <c r="T88" s="119"/>
      <c r="U88" s="116"/>
      <c r="V88" s="116">
        <v>223</v>
      </c>
      <c r="W88" s="116">
        <v>241</v>
      </c>
      <c r="X88" s="116">
        <v>248</v>
      </c>
      <c r="Y88" s="116">
        <v>234</v>
      </c>
      <c r="Z88" s="116">
        <v>254</v>
      </c>
    </row>
    <row r="89" spans="1:30" ht="15" customHeight="1" x14ac:dyDescent="0.25">
      <c r="A89" s="51" t="s">
        <v>6</v>
      </c>
      <c r="B89" s="51"/>
      <c r="C89" s="61" t="str">
        <f t="shared" si="3"/>
        <v>12,728</v>
      </c>
      <c r="D89" s="100">
        <f t="shared" si="4"/>
        <v>3.3452419616758711E-2</v>
      </c>
      <c r="E89" s="101">
        <f t="shared" si="5"/>
        <v>3.3452419616758711E-2</v>
      </c>
      <c r="F89" s="100">
        <f t="shared" si="6"/>
        <v>0.13764747944225952</v>
      </c>
      <c r="G89" s="101">
        <f t="shared" si="7"/>
        <v>0.13764747944225952</v>
      </c>
      <c r="H89" s="61"/>
      <c r="I89" s="61"/>
      <c r="J89" s="142" t="str">
        <f>'State data for spotlight'!J7</f>
        <v>2,876,116</v>
      </c>
      <c r="K89" s="142"/>
      <c r="L89" s="100">
        <f>'State data for spotlight'!L7</f>
        <v>1.3469152455414024E-2</v>
      </c>
      <c r="M89" s="101">
        <f>'State data for spotlight'!L7</f>
        <v>1.3469152455414024E-2</v>
      </c>
      <c r="N89" s="100">
        <f>'State data for spotlight'!N7</f>
        <v>8.3508134271230716E-2</v>
      </c>
      <c r="O89" s="101">
        <f>'State data for spotlight'!N7</f>
        <v>8.3508134271230716E-2</v>
      </c>
      <c r="S89" s="119" t="s">
        <v>201</v>
      </c>
      <c r="T89" s="119"/>
      <c r="U89" s="116"/>
      <c r="V89" s="116">
        <v>876</v>
      </c>
      <c r="W89" s="116">
        <v>928</v>
      </c>
      <c r="X89" s="116">
        <v>946</v>
      </c>
      <c r="Y89" s="116">
        <v>954</v>
      </c>
      <c r="Z89" s="116">
        <v>967</v>
      </c>
    </row>
    <row r="90" spans="1:30" ht="15" customHeight="1" x14ac:dyDescent="0.25">
      <c r="A90" s="51" t="s">
        <v>100</v>
      </c>
      <c r="B90" s="51"/>
      <c r="C90" s="61" t="str">
        <f t="shared" si="3"/>
        <v>$46,913</v>
      </c>
      <c r="D90" s="100">
        <f t="shared" si="4"/>
        <v>1.0406626917966566E-2</v>
      </c>
      <c r="E90" s="101">
        <f t="shared" si="5"/>
        <v>1.0406626917966566E-2</v>
      </c>
      <c r="F90" s="100">
        <f t="shared" si="6"/>
        <v>0.10293193840366754</v>
      </c>
      <c r="G90" s="101">
        <f t="shared" si="7"/>
        <v>0.10293193840366754</v>
      </c>
      <c r="H90" s="61"/>
      <c r="I90" s="61"/>
      <c r="J90" s="61"/>
      <c r="K90" s="61" t="str">
        <f>'State data for spotlight'!J8</f>
        <v>$45,226</v>
      </c>
      <c r="L90" s="100">
        <f>'State data for spotlight'!L8</f>
        <v>1.6409018426646327E-3</v>
      </c>
      <c r="M90" s="101">
        <f>'State data for spotlight'!L8</f>
        <v>1.6409018426646327E-3</v>
      </c>
      <c r="N90" s="100">
        <f>'State data for spotlight'!N8</f>
        <v>6.7653739613496189E-2</v>
      </c>
      <c r="O90" s="101">
        <f>'State data for spotlight'!N8</f>
        <v>6.7653739613496189E-2</v>
      </c>
      <c r="S90" s="119" t="s">
        <v>59</v>
      </c>
      <c r="T90" s="119"/>
      <c r="U90" s="116"/>
      <c r="V90" s="116">
        <v>1234</v>
      </c>
      <c r="W90" s="116">
        <v>1254</v>
      </c>
      <c r="X90" s="116">
        <v>1273</v>
      </c>
      <c r="Y90" s="116">
        <v>1377</v>
      </c>
      <c r="Z90" s="116">
        <v>1354</v>
      </c>
    </row>
    <row r="91" spans="1:30" ht="15" customHeight="1" x14ac:dyDescent="0.25">
      <c r="A91" s="51" t="s">
        <v>7</v>
      </c>
      <c r="B91" s="51"/>
      <c r="C91" s="61" t="str">
        <f t="shared" si="3"/>
        <v>$641.9 mil</v>
      </c>
      <c r="D91" s="100">
        <f t="shared" si="4"/>
        <v>4.2029645664984017E-2</v>
      </c>
      <c r="E91" s="101">
        <f t="shared" si="5"/>
        <v>4.2029645664984017E-2</v>
      </c>
      <c r="F91" s="100">
        <f t="shared" si="6"/>
        <v>0.24196939161108899</v>
      </c>
      <c r="G91" s="101">
        <f t="shared" si="7"/>
        <v>0.24196939161108899</v>
      </c>
      <c r="H91" s="61"/>
      <c r="I91" s="61"/>
      <c r="J91" s="61"/>
      <c r="K91" s="61" t="str">
        <f>'State data for spotlight'!J9</f>
        <v>$174.8 bil</v>
      </c>
      <c r="L91" s="100">
        <f>'State data for spotlight'!L9</f>
        <v>4.1540468779463158E-2</v>
      </c>
      <c r="M91" s="101">
        <f>'State data for spotlight'!L9</f>
        <v>4.1540468779463158E-2</v>
      </c>
      <c r="N91" s="100">
        <f>'State data for spotlight'!N9</f>
        <v>0.18082674757676354</v>
      </c>
      <c r="O91" s="101">
        <f>'State data for spotlight'!N9</f>
        <v>0.18082674757676354</v>
      </c>
      <c r="S91" s="122" t="s">
        <v>54</v>
      </c>
      <c r="T91" s="122"/>
      <c r="U91" s="116"/>
      <c r="V91" s="116">
        <v>6106</v>
      </c>
      <c r="W91" s="116">
        <v>6397</v>
      </c>
      <c r="X91" s="116">
        <v>6628</v>
      </c>
      <c r="Y91" s="116">
        <v>6630</v>
      </c>
      <c r="Z91" s="116">
        <v>6839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203</v>
      </c>
      <c r="S93" s="119" t="s">
        <v>57</v>
      </c>
      <c r="T93" s="119"/>
      <c r="U93" s="116"/>
      <c r="V93" s="116">
        <v>317</v>
      </c>
      <c r="W93" s="116">
        <v>353</v>
      </c>
      <c r="X93" s="116">
        <v>355</v>
      </c>
      <c r="Y93" s="116">
        <v>373</v>
      </c>
      <c r="Z93" s="116">
        <v>398</v>
      </c>
    </row>
    <row r="94" spans="1:30" ht="15" customHeight="1" x14ac:dyDescent="0.25">
      <c r="A94" s="60" t="s">
        <v>204</v>
      </c>
      <c r="S94" s="119" t="s">
        <v>58</v>
      </c>
      <c r="T94" s="119"/>
      <c r="U94" s="116"/>
      <c r="V94" s="116">
        <v>640</v>
      </c>
      <c r="W94" s="116">
        <v>668</v>
      </c>
      <c r="X94" s="116">
        <v>739</v>
      </c>
      <c r="Y94" s="116">
        <v>758</v>
      </c>
      <c r="Z94" s="116">
        <v>790</v>
      </c>
    </row>
    <row r="95" spans="1:30" ht="15" customHeight="1" x14ac:dyDescent="0.25">
      <c r="A95" s="138" t="s">
        <v>287</v>
      </c>
      <c r="S95" s="119" t="s">
        <v>197</v>
      </c>
      <c r="T95" s="119"/>
      <c r="U95" s="116"/>
      <c r="V95" s="116">
        <v>190</v>
      </c>
      <c r="W95" s="116">
        <v>208</v>
      </c>
      <c r="X95" s="116">
        <v>203</v>
      </c>
      <c r="Y95" s="116">
        <v>214</v>
      </c>
      <c r="Z95" s="116">
        <v>218</v>
      </c>
    </row>
    <row r="96" spans="1:30" ht="15" customHeight="1" x14ac:dyDescent="0.25">
      <c r="A96" s="19" t="s">
        <v>278</v>
      </c>
      <c r="S96" s="119" t="s">
        <v>198</v>
      </c>
      <c r="T96" s="119"/>
      <c r="U96" s="116"/>
      <c r="V96" s="116">
        <v>796</v>
      </c>
      <c r="W96" s="116">
        <v>888</v>
      </c>
      <c r="X96" s="116">
        <v>939</v>
      </c>
      <c r="Y96" s="116">
        <v>998</v>
      </c>
      <c r="Z96" s="116">
        <v>1034</v>
      </c>
    </row>
    <row r="97" spans="1:32" ht="15" customHeight="1" x14ac:dyDescent="0.25">
      <c r="S97" s="119" t="s">
        <v>199</v>
      </c>
      <c r="T97" s="119"/>
      <c r="U97" s="116"/>
      <c r="V97" s="116">
        <v>824</v>
      </c>
      <c r="W97" s="116">
        <v>871</v>
      </c>
      <c r="X97" s="116">
        <v>924</v>
      </c>
      <c r="Y97" s="116">
        <v>919</v>
      </c>
      <c r="Z97" s="116">
        <v>946</v>
      </c>
    </row>
    <row r="98" spans="1:32" ht="15" customHeight="1" x14ac:dyDescent="0.25">
      <c r="S98" s="119" t="s">
        <v>200</v>
      </c>
      <c r="T98" s="119"/>
      <c r="U98" s="116"/>
      <c r="V98" s="116">
        <v>471</v>
      </c>
      <c r="W98" s="116">
        <v>506</v>
      </c>
      <c r="X98" s="116">
        <v>554</v>
      </c>
      <c r="Y98" s="116">
        <v>542</v>
      </c>
      <c r="Z98" s="116">
        <v>520</v>
      </c>
    </row>
    <row r="99" spans="1:32" ht="15" customHeight="1" x14ac:dyDescent="0.25">
      <c r="S99" s="119" t="s">
        <v>201</v>
      </c>
      <c r="T99" s="119"/>
      <c r="U99" s="116"/>
      <c r="V99" s="116">
        <v>66</v>
      </c>
      <c r="W99" s="116">
        <v>78</v>
      </c>
      <c r="X99" s="116">
        <v>84</v>
      </c>
      <c r="Y99" s="116">
        <v>87</v>
      </c>
      <c r="Z99" s="116">
        <v>105</v>
      </c>
    </row>
    <row r="100" spans="1:32" ht="15" customHeight="1" x14ac:dyDescent="0.25">
      <c r="S100" s="119" t="s">
        <v>59</v>
      </c>
      <c r="T100" s="119"/>
      <c r="U100" s="116"/>
      <c r="V100" s="116">
        <v>640</v>
      </c>
      <c r="W100" s="116">
        <v>645</v>
      </c>
      <c r="X100" s="116">
        <v>694</v>
      </c>
      <c r="Y100" s="116">
        <v>725</v>
      </c>
      <c r="Z100" s="116">
        <v>786</v>
      </c>
    </row>
    <row r="101" spans="1:32" x14ac:dyDescent="0.25">
      <c r="A101" s="20"/>
      <c r="S101" s="122" t="s">
        <v>54</v>
      </c>
      <c r="T101" s="122"/>
      <c r="U101" s="116"/>
      <c r="V101" s="116">
        <v>5086</v>
      </c>
      <c r="W101" s="116">
        <v>5237</v>
      </c>
      <c r="X101" s="116">
        <v>5618</v>
      </c>
      <c r="Y101" s="116">
        <v>5685</v>
      </c>
      <c r="Z101" s="116">
        <v>5888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205</v>
      </c>
      <c r="Z103" s="110" t="s">
        <v>282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10612</v>
      </c>
      <c r="W104" s="116">
        <v>11448</v>
      </c>
      <c r="X104" s="116">
        <v>11920</v>
      </c>
      <c r="Y104" s="116">
        <v>12160</v>
      </c>
      <c r="Z104" s="116">
        <v>12344</v>
      </c>
      <c r="AB104" s="113" t="str">
        <f>TEXT(Z104,"###,###")</f>
        <v>12,344</v>
      </c>
      <c r="AD104" s="134">
        <f>Z104/($Z$4)*100</f>
        <v>71.480687937923449</v>
      </c>
      <c r="AF104" s="113"/>
    </row>
    <row r="105" spans="1:32" x14ac:dyDescent="0.25">
      <c r="S105" s="119" t="s">
        <v>18</v>
      </c>
      <c r="T105" s="119"/>
      <c r="U105" s="116"/>
      <c r="V105" s="116">
        <v>2771</v>
      </c>
      <c r="W105" s="116">
        <v>2846</v>
      </c>
      <c r="X105" s="116">
        <v>2876</v>
      </c>
      <c r="Y105" s="116">
        <v>2946</v>
      </c>
      <c r="Z105" s="116">
        <v>3017</v>
      </c>
      <c r="AB105" s="113" t="str">
        <f>TEXT(Z105,"###,###")</f>
        <v>3,017</v>
      </c>
      <c r="AD105" s="134">
        <f>Z105/($Z$4)*100</f>
        <v>17.470612079448721</v>
      </c>
      <c r="AF105" s="113"/>
    </row>
    <row r="106" spans="1:32" x14ac:dyDescent="0.25">
      <c r="S106" s="122" t="s">
        <v>54</v>
      </c>
      <c r="T106" s="122"/>
      <c r="U106" s="124"/>
      <c r="V106" s="124">
        <v>13383</v>
      </c>
      <c r="W106" s="124">
        <v>14294</v>
      </c>
      <c r="X106" s="124">
        <v>14796</v>
      </c>
      <c r="Y106" s="124">
        <v>15106</v>
      </c>
      <c r="Z106" s="124">
        <v>15361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2350</v>
      </c>
      <c r="W108" s="116">
        <v>2509</v>
      </c>
      <c r="X108" s="116">
        <v>2873</v>
      </c>
      <c r="Y108" s="116">
        <v>2543</v>
      </c>
      <c r="Z108" s="116">
        <v>2749</v>
      </c>
      <c r="AB108" s="113" t="str">
        <f>TEXT(Z108,"###,###")</f>
        <v>2,749</v>
      </c>
      <c r="AD108" s="134">
        <f>Z108/($Z$4)*100</f>
        <v>15.91869824541085</v>
      </c>
      <c r="AF108" s="113"/>
    </row>
    <row r="109" spans="1:32" x14ac:dyDescent="0.25">
      <c r="S109" s="119" t="s">
        <v>21</v>
      </c>
      <c r="T109" s="119"/>
      <c r="U109" s="116"/>
      <c r="V109" s="116">
        <v>2249</v>
      </c>
      <c r="W109" s="116">
        <v>2419</v>
      </c>
      <c r="X109" s="116">
        <v>2452</v>
      </c>
      <c r="Y109" s="116">
        <v>2352</v>
      </c>
      <c r="Z109" s="116">
        <v>2276</v>
      </c>
      <c r="AB109" s="113" t="str">
        <f>TEXT(Z109,"###,###")</f>
        <v>2,276</v>
      </c>
      <c r="AD109" s="134">
        <f>Z109/($Z$4)*100</f>
        <v>13.179686142799236</v>
      </c>
      <c r="AF109" s="113"/>
    </row>
    <row r="110" spans="1:32" x14ac:dyDescent="0.25">
      <c r="S110" s="119" t="s">
        <v>22</v>
      </c>
      <c r="T110" s="119"/>
      <c r="U110" s="116"/>
      <c r="V110" s="116">
        <v>3336</v>
      </c>
      <c r="W110" s="116">
        <v>3426</v>
      </c>
      <c r="X110" s="116">
        <v>3355</v>
      </c>
      <c r="Y110" s="116">
        <v>3428</v>
      </c>
      <c r="Z110" s="116">
        <v>3571</v>
      </c>
      <c r="AB110" s="113" t="str">
        <f>TEXT(Z110,"###,###")</f>
        <v>3,571</v>
      </c>
      <c r="AD110" s="134">
        <f>Z110/($Z$4)*100</f>
        <v>20.678672766228502</v>
      </c>
      <c r="AF110" s="113"/>
    </row>
    <row r="111" spans="1:32" x14ac:dyDescent="0.25">
      <c r="S111" s="119" t="s">
        <v>23</v>
      </c>
      <c r="T111" s="119"/>
      <c r="U111" s="116"/>
      <c r="V111" s="116">
        <v>5452</v>
      </c>
      <c r="W111" s="116">
        <v>5940</v>
      </c>
      <c r="X111" s="116">
        <v>6125</v>
      </c>
      <c r="Y111" s="116">
        <v>6777</v>
      </c>
      <c r="Z111" s="116">
        <v>6728</v>
      </c>
      <c r="AB111" s="113" t="str">
        <f>TEXT(Z111,"###,###")</f>
        <v>6,728</v>
      </c>
      <c r="AD111" s="134">
        <f>Z111/($Z$4)*100</f>
        <v>38.959986102264175</v>
      </c>
      <c r="AF111" s="113"/>
    </row>
    <row r="112" spans="1:32" x14ac:dyDescent="0.25">
      <c r="S112" s="122" t="s">
        <v>54</v>
      </c>
      <c r="T112" s="122"/>
      <c r="U112" s="116"/>
      <c r="V112" s="116">
        <v>15422</v>
      </c>
      <c r="W112" s="116">
        <v>16101</v>
      </c>
      <c r="X112" s="116">
        <v>16848</v>
      </c>
      <c r="Y112" s="116">
        <v>17037</v>
      </c>
      <c r="Z112" s="116">
        <v>17266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44.45</v>
      </c>
      <c r="W118" s="135">
        <v>42.62</v>
      </c>
      <c r="X118" s="135">
        <v>42.87</v>
      </c>
      <c r="Y118" s="135">
        <v>42.62</v>
      </c>
      <c r="Z118" s="135">
        <v>43.03</v>
      </c>
      <c r="AB118" s="113" t="str">
        <f>TEXT(Z118,"##.0")</f>
        <v>43.0</v>
      </c>
    </row>
    <row r="120" spans="19:32" x14ac:dyDescent="0.25">
      <c r="S120" s="105" t="s">
        <v>102</v>
      </c>
      <c r="T120" s="116"/>
      <c r="U120" s="116"/>
      <c r="V120" s="116">
        <v>8953</v>
      </c>
      <c r="W120" s="116">
        <v>9348</v>
      </c>
      <c r="X120" s="116">
        <v>9759</v>
      </c>
      <c r="Y120" s="116">
        <v>9898</v>
      </c>
      <c r="Z120" s="116">
        <v>10186</v>
      </c>
      <c r="AB120" s="113" t="str">
        <f>TEXT(Z120,"###,###")</f>
        <v>10,186</v>
      </c>
    </row>
    <row r="121" spans="19:32" x14ac:dyDescent="0.25">
      <c r="S121" s="105" t="s">
        <v>103</v>
      </c>
      <c r="T121" s="116"/>
      <c r="U121" s="116"/>
      <c r="V121" s="116">
        <v>1198</v>
      </c>
      <c r="W121" s="116">
        <v>1225</v>
      </c>
      <c r="X121" s="116">
        <v>1388</v>
      </c>
      <c r="Y121" s="116">
        <v>1281</v>
      </c>
      <c r="Z121" s="116">
        <v>1368</v>
      </c>
      <c r="AB121" s="113" t="str">
        <f>TEXT(Z121,"###,###")</f>
        <v>1,368</v>
      </c>
    </row>
    <row r="122" spans="19:32" x14ac:dyDescent="0.25">
      <c r="S122" s="105" t="s">
        <v>104</v>
      </c>
      <c r="T122" s="116"/>
      <c r="U122" s="116"/>
      <c r="V122" s="116">
        <v>1041</v>
      </c>
      <c r="W122" s="116">
        <v>1061</v>
      </c>
      <c r="X122" s="116">
        <v>1096</v>
      </c>
      <c r="Y122" s="116">
        <v>1137</v>
      </c>
      <c r="Z122" s="116">
        <v>1170</v>
      </c>
      <c r="AB122" s="113" t="str">
        <f>TEXT(Z122,"###,###")</f>
        <v>1,170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9994</v>
      </c>
      <c r="W124" s="116">
        <v>10409</v>
      </c>
      <c r="X124" s="116">
        <v>10855</v>
      </c>
      <c r="Y124" s="116">
        <v>11035</v>
      </c>
      <c r="Z124" s="116">
        <v>11356</v>
      </c>
      <c r="AB124" s="113" t="str">
        <f>TEXT(Z124,"###,###")</f>
        <v>11,356</v>
      </c>
      <c r="AD124" s="131">
        <f>Z124/$Z$7*100</f>
        <v>89.220615964802008</v>
      </c>
    </row>
    <row r="125" spans="19:32" x14ac:dyDescent="0.25">
      <c r="S125" s="105" t="s">
        <v>106</v>
      </c>
      <c r="T125" s="116"/>
      <c r="U125" s="116"/>
      <c r="V125" s="116">
        <v>2239</v>
      </c>
      <c r="W125" s="116">
        <v>2286</v>
      </c>
      <c r="X125" s="116">
        <v>2484</v>
      </c>
      <c r="Y125" s="116">
        <v>2418</v>
      </c>
      <c r="Z125" s="116">
        <v>2538</v>
      </c>
      <c r="AB125" s="113" t="str">
        <f>TEXT(Z125,"###,###")</f>
        <v>2,538</v>
      </c>
      <c r="AD125" s="131">
        <f>Z125/$Z$7*100</f>
        <v>19.940289126335639</v>
      </c>
    </row>
    <row r="127" spans="19:32" x14ac:dyDescent="0.25">
      <c r="S127" s="105" t="s">
        <v>107</v>
      </c>
      <c r="T127" s="116"/>
      <c r="U127" s="116"/>
      <c r="V127" s="116">
        <v>6106</v>
      </c>
      <c r="W127" s="116">
        <v>6397</v>
      </c>
      <c r="X127" s="116">
        <v>6625</v>
      </c>
      <c r="Y127" s="116">
        <v>6634</v>
      </c>
      <c r="Z127" s="116">
        <v>6840</v>
      </c>
      <c r="AB127" s="113" t="str">
        <f>TEXT(Z127,"###,###")</f>
        <v>6,840</v>
      </c>
      <c r="AD127" s="131">
        <f>Z127/$Z$7*100</f>
        <v>53.739786297925832</v>
      </c>
    </row>
    <row r="128" spans="19:32" x14ac:dyDescent="0.25">
      <c r="S128" s="105" t="s">
        <v>108</v>
      </c>
      <c r="T128" s="116"/>
      <c r="U128" s="116"/>
      <c r="V128" s="116">
        <v>5087</v>
      </c>
      <c r="W128" s="116">
        <v>5237</v>
      </c>
      <c r="X128" s="116">
        <v>5612</v>
      </c>
      <c r="Y128" s="116">
        <v>5683</v>
      </c>
      <c r="Z128" s="116">
        <v>5889</v>
      </c>
      <c r="AB128" s="113" t="str">
        <f>TEXT(Z128,"###,###")</f>
        <v>5,889</v>
      </c>
      <c r="AD128" s="131">
        <f>Z128/$Z$7*100</f>
        <v>46.268070395977375</v>
      </c>
    </row>
    <row r="130" spans="19:20" x14ac:dyDescent="0.25">
      <c r="S130" s="105" t="s">
        <v>283</v>
      </c>
      <c r="T130" s="131">
        <v>80.028284098051543</v>
      </c>
    </row>
    <row r="131" spans="19:20" x14ac:dyDescent="0.25">
      <c r="S131" s="105" t="s">
        <v>284</v>
      </c>
      <c r="T131" s="131">
        <v>10.747957259585167</v>
      </c>
    </row>
    <row r="132" spans="19:20" x14ac:dyDescent="0.25">
      <c r="S132" s="105" t="s">
        <v>285</v>
      </c>
      <c r="T132" s="131">
        <v>9.1923318667504716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9C4FCC39-554F-4A4A-AEA2-5FD07237B93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250D7B12-6E26-4735-A797-7F6FB2A1E76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5D00489D-A9F5-4F9F-BDF2-D6929D06135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6F285142-554C-4EAD-9161-C57C287259B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11A95-5718-47B2-A1D4-EED388939B3F}">
  <sheetPr codeName="Sheet128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178</v>
      </c>
      <c r="T1" s="103"/>
      <c r="U1" s="103"/>
      <c r="V1" s="103"/>
      <c r="W1" s="103"/>
      <c r="X1" s="103"/>
      <c r="Y1" s="104" t="s">
        <v>263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205</v>
      </c>
      <c r="Z2" s="107" t="s">
        <v>282</v>
      </c>
      <c r="AB2" s="143" t="str">
        <f>$Z$2</f>
        <v>2019-20</v>
      </c>
      <c r="AC2" s="143"/>
      <c r="AD2" s="143"/>
      <c r="AE2" s="143"/>
      <c r="AF2" s="143"/>
    </row>
    <row r="3" spans="1:32" ht="15" customHeight="1" x14ac:dyDescent="0.25">
      <c r="A3" s="64" t="s">
        <v>281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178</v>
      </c>
      <c r="Y3" s="109" t="s">
        <v>263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9.64 South Burnett, Queensland,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19099</v>
      </c>
      <c r="W4" s="112">
        <v>20193</v>
      </c>
      <c r="X4" s="112">
        <v>21445</v>
      </c>
      <c r="Y4" s="112">
        <v>21653</v>
      </c>
      <c r="Z4" s="112">
        <v>21703</v>
      </c>
      <c r="AB4" s="113" t="str">
        <f>TEXT(Z4,"###,###")</f>
        <v>21,703</v>
      </c>
      <c r="AD4" s="114">
        <f>Z4/Y4-1</f>
        <v>2.3091488477346989E-3</v>
      </c>
      <c r="AF4" s="114">
        <f>Z4/V4-1</f>
        <v>0.13634221686999326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10196</v>
      </c>
      <c r="W5" s="112">
        <v>10754</v>
      </c>
      <c r="X5" s="112">
        <v>11453</v>
      </c>
      <c r="Y5" s="112">
        <v>11421</v>
      </c>
      <c r="Z5" s="112">
        <v>11495</v>
      </c>
      <c r="AB5" s="113" t="str">
        <f>TEXT(Z5,"###,###")</f>
        <v>11,495</v>
      </c>
      <c r="AD5" s="114">
        <f t="shared" ref="AD5:AD9" si="0">Z5/Y5-1</f>
        <v>6.4792925313019722E-3</v>
      </c>
      <c r="AF5" s="114">
        <f t="shared" ref="AF5:AF9" si="1">Z5/V5-1</f>
        <v>0.12740290309925451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8901</v>
      </c>
      <c r="W6" s="112">
        <v>9439</v>
      </c>
      <c r="X6" s="112">
        <v>9993</v>
      </c>
      <c r="Y6" s="112">
        <v>10234</v>
      </c>
      <c r="Z6" s="112">
        <v>10209</v>
      </c>
      <c r="AB6" s="113" t="str">
        <f>TEXT(Z6,"###,###")</f>
        <v>10,209</v>
      </c>
      <c r="AD6" s="114">
        <f t="shared" si="0"/>
        <v>-2.442837600156289E-3</v>
      </c>
      <c r="AF6" s="114">
        <f t="shared" si="1"/>
        <v>0.14694978092349165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13648</v>
      </c>
      <c r="W7" s="112">
        <v>14326</v>
      </c>
      <c r="X7" s="112">
        <v>15202</v>
      </c>
      <c r="Y7" s="112">
        <v>15104</v>
      </c>
      <c r="Z7" s="112">
        <v>15462</v>
      </c>
      <c r="AB7" s="113" t="str">
        <f>TEXT(Z7,"###,###")</f>
        <v>15,462</v>
      </c>
      <c r="AD7" s="114">
        <f t="shared" si="0"/>
        <v>2.3702330508474478E-2</v>
      </c>
      <c r="AF7" s="114">
        <f t="shared" si="1"/>
        <v>0.13291324736225096</v>
      </c>
    </row>
    <row r="8" spans="1:32" ht="17.25" customHeight="1" x14ac:dyDescent="0.25">
      <c r="A8" s="68" t="s">
        <v>13</v>
      </c>
      <c r="B8" s="69"/>
      <c r="C8" s="31"/>
      <c r="D8" s="70" t="str">
        <f>AB4</f>
        <v>21,703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15,462</v>
      </c>
      <c r="P8" s="71"/>
      <c r="S8" s="111" t="s">
        <v>86</v>
      </c>
      <c r="T8" s="112"/>
      <c r="U8" s="112"/>
      <c r="V8" s="112">
        <v>38384.5</v>
      </c>
      <c r="W8" s="112">
        <v>38623.82</v>
      </c>
      <c r="X8" s="112">
        <v>39926.94</v>
      </c>
      <c r="Y8" s="112">
        <v>40269</v>
      </c>
      <c r="Z8" s="112">
        <v>41137.550000000003</v>
      </c>
      <c r="AB8" s="113" t="str">
        <f>TEXT(Z8,"$###,###")</f>
        <v>$41,138</v>
      </c>
      <c r="AD8" s="114">
        <f t="shared" si="0"/>
        <v>2.1568700489210224E-2</v>
      </c>
      <c r="AF8" s="114">
        <f t="shared" si="1"/>
        <v>7.1722961091065462E-2</v>
      </c>
    </row>
    <row r="9" spans="1:32" x14ac:dyDescent="0.25">
      <c r="A9" s="32" t="s">
        <v>15</v>
      </c>
      <c r="B9" s="75"/>
      <c r="C9" s="76"/>
      <c r="D9" s="77">
        <f>AD104</f>
        <v>68.230198590056673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52.994437976975817</v>
      </c>
      <c r="P9" s="78" t="s">
        <v>87</v>
      </c>
      <c r="S9" s="111" t="s">
        <v>7</v>
      </c>
      <c r="T9" s="112"/>
      <c r="U9" s="112"/>
      <c r="V9" s="112">
        <v>602002080</v>
      </c>
      <c r="W9" s="112">
        <v>730426845</v>
      </c>
      <c r="X9" s="112">
        <v>684213472</v>
      </c>
      <c r="Y9" s="112">
        <v>697221819</v>
      </c>
      <c r="Z9" s="112">
        <v>707084840</v>
      </c>
      <c r="AB9" s="113" t="str">
        <f>TEXT(Z9/1000000,"$#,###.0")&amp;" mil"</f>
        <v>$707.1 mil</v>
      </c>
      <c r="AD9" s="114">
        <f t="shared" si="0"/>
        <v>1.4146173758799119E-2</v>
      </c>
      <c r="AF9" s="114">
        <f t="shared" si="1"/>
        <v>0.17455547661895121</v>
      </c>
    </row>
    <row r="10" spans="1:32" x14ac:dyDescent="0.25">
      <c r="A10" s="32" t="s">
        <v>18</v>
      </c>
      <c r="B10" s="75"/>
      <c r="C10" s="76"/>
      <c r="D10" s="77">
        <f>AD105</f>
        <v>19.011196608763765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47.050834303453627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75.307204760056905</v>
      </c>
      <c r="P11" s="78" t="s">
        <v>87</v>
      </c>
      <c r="S11" s="111" t="s">
        <v>30</v>
      </c>
      <c r="T11" s="116"/>
      <c r="U11" s="116"/>
      <c r="V11" s="116">
        <v>15746</v>
      </c>
      <c r="W11" s="116">
        <v>16641</v>
      </c>
      <c r="X11" s="116">
        <v>17595</v>
      </c>
      <c r="Y11" s="116">
        <v>18001</v>
      </c>
      <c r="Z11" s="116">
        <v>17887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12.773250549734833</v>
      </c>
      <c r="P12" s="78" t="s">
        <v>87</v>
      </c>
      <c r="S12" s="111" t="s">
        <v>31</v>
      </c>
      <c r="T12" s="116"/>
      <c r="U12" s="116"/>
      <c r="V12" s="116">
        <v>3355</v>
      </c>
      <c r="W12" s="116">
        <v>3552</v>
      </c>
      <c r="X12" s="116">
        <v>3848</v>
      </c>
      <c r="Y12" s="116">
        <v>3654</v>
      </c>
      <c r="Z12" s="116">
        <v>3822</v>
      </c>
    </row>
    <row r="13" spans="1:32" ht="15" customHeight="1" x14ac:dyDescent="0.25">
      <c r="A13" s="32" t="s">
        <v>20</v>
      </c>
      <c r="B13" s="76"/>
      <c r="C13" s="76"/>
      <c r="D13" s="77">
        <f>AD108</f>
        <v>16.840989724922821</v>
      </c>
      <c r="E13" s="78" t="s">
        <v>87</v>
      </c>
      <c r="F13" s="26"/>
      <c r="G13" s="144" t="s">
        <v>286</v>
      </c>
      <c r="H13" s="145"/>
      <c r="I13" s="145"/>
      <c r="J13" s="145"/>
      <c r="K13" s="145"/>
      <c r="L13" s="145"/>
      <c r="M13" s="85"/>
      <c r="N13" s="76"/>
      <c r="O13" s="77">
        <f>T132</f>
        <v>11.932479627473807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15.477122978390085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43.4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17.905358706169654</v>
      </c>
      <c r="E15" s="78" t="s">
        <v>87</v>
      </c>
      <c r="F15" s="26"/>
      <c r="G15" s="35" t="s">
        <v>279</v>
      </c>
      <c r="H15" s="76"/>
      <c r="I15" s="76"/>
      <c r="J15" s="76"/>
      <c r="K15" s="86"/>
      <c r="L15" s="76"/>
      <c r="M15" s="76"/>
      <c r="N15" s="76"/>
      <c r="O15" s="77">
        <f>AB38</f>
        <v>14.69675417043838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1881</v>
      </c>
      <c r="Z15" s="116">
        <v>2068</v>
      </c>
      <c r="AB15" s="121">
        <f t="shared" ref="AB15:AB34" si="2">IF(Z15="np",0,Z15/$Z$34)</f>
        <v>9.5281975672687064E-2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36.732248997834397</v>
      </c>
      <c r="E16" s="89" t="s">
        <v>87</v>
      </c>
      <c r="F16" s="26"/>
      <c r="G16" s="90" t="s">
        <v>280</v>
      </c>
      <c r="H16" s="37"/>
      <c r="I16" s="37"/>
      <c r="J16" s="37"/>
      <c r="K16" s="38"/>
      <c r="L16" s="37"/>
      <c r="M16" s="37"/>
      <c r="N16" s="37"/>
      <c r="O16" s="88">
        <f>AB37</f>
        <v>85.303245829561618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388</v>
      </c>
      <c r="Z16" s="116">
        <v>392</v>
      </c>
      <c r="AB16" s="121">
        <f t="shared" si="2"/>
        <v>1.806118687799484E-2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2375</v>
      </c>
      <c r="Z17" s="116">
        <v>2247</v>
      </c>
      <c r="AB17" s="121">
        <f t="shared" si="2"/>
        <v>0.10352930335422042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300</v>
      </c>
      <c r="Z18" s="116">
        <v>288</v>
      </c>
      <c r="AB18" s="121">
        <f t="shared" si="2"/>
        <v>1.3269443420567637E-2</v>
      </c>
    </row>
    <row r="19" spans="1:28" x14ac:dyDescent="0.25">
      <c r="A19" s="67" t="str">
        <f>$S$1&amp;" ("&amp;$V$2&amp;" to "&amp;$Z$2&amp;")"</f>
        <v>South Burnett (2015-16 to 2019-20)</v>
      </c>
      <c r="B19" s="67"/>
      <c r="C19" s="67"/>
      <c r="D19" s="67"/>
      <c r="E19" s="67"/>
      <c r="F19" s="67"/>
      <c r="G19" s="67" t="str">
        <f>$S$1&amp;" ("&amp;$V$2&amp;" to "&amp;$Z$2&amp;")"</f>
        <v>South Burnett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1615</v>
      </c>
      <c r="Z19" s="116">
        <v>1701</v>
      </c>
      <c r="AB19" s="121">
        <f t="shared" si="2"/>
        <v>7.8372650202727615E-2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548</v>
      </c>
      <c r="Z20" s="116">
        <v>489</v>
      </c>
      <c r="AB20" s="121">
        <f t="shared" si="2"/>
        <v>2.2530409141172134E-2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1911</v>
      </c>
      <c r="Z21" s="116">
        <v>1954</v>
      </c>
      <c r="AB21" s="121">
        <f t="shared" si="2"/>
        <v>9.00294876520457E-2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1308</v>
      </c>
      <c r="Z22" s="116">
        <v>1275</v>
      </c>
      <c r="AB22" s="121">
        <f t="shared" si="2"/>
        <v>5.8744931809804647E-2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641</v>
      </c>
      <c r="Z23" s="116">
        <v>593</v>
      </c>
      <c r="AB23" s="121">
        <f t="shared" si="2"/>
        <v>2.7322152598599336E-2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78</v>
      </c>
      <c r="Z24" s="116">
        <v>68</v>
      </c>
      <c r="AB24" s="121">
        <f t="shared" si="2"/>
        <v>3.1330630298562478E-3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560</v>
      </c>
      <c r="Z25" s="116">
        <v>530</v>
      </c>
      <c r="AB25" s="121">
        <f t="shared" si="2"/>
        <v>2.4419461850350165E-2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299</v>
      </c>
      <c r="Z26" s="116">
        <v>343</v>
      </c>
      <c r="AB26" s="121">
        <f t="shared" si="2"/>
        <v>1.5803538518245484E-2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695</v>
      </c>
      <c r="Z27" s="116">
        <v>710</v>
      </c>
      <c r="AB27" s="121">
        <f t="shared" si="2"/>
        <v>3.2712863988204936E-2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1348</v>
      </c>
      <c r="Z28" s="116">
        <v>1362</v>
      </c>
      <c r="AB28" s="121">
        <f t="shared" si="2"/>
        <v>6.275340950976778E-2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1131</v>
      </c>
      <c r="Z29" s="116">
        <v>1069</v>
      </c>
      <c r="AB29" s="121">
        <f t="shared" si="2"/>
        <v>4.9253593807593067E-2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1606</v>
      </c>
      <c r="Z30" s="116">
        <v>1658</v>
      </c>
      <c r="AB30" s="121">
        <f t="shared" si="2"/>
        <v>7.639144858090674E-2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2291</v>
      </c>
      <c r="Z31" s="116">
        <v>2285</v>
      </c>
      <c r="AB31" s="121">
        <f t="shared" si="2"/>
        <v>0.1052801326944342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152</v>
      </c>
      <c r="Z32" s="116">
        <v>173</v>
      </c>
      <c r="AB32" s="121">
        <f t="shared" si="2"/>
        <v>7.9708809436048658E-3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642</v>
      </c>
      <c r="Z33" s="116">
        <v>698</v>
      </c>
      <c r="AB33" s="121">
        <f t="shared" si="2"/>
        <v>3.2159970512347952E-2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21651</v>
      </c>
      <c r="Z34" s="124">
        <v>21704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13193</v>
      </c>
      <c r="AB37" s="136">
        <f>Z37/Z40*100</f>
        <v>85.303245829561618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2273</v>
      </c>
      <c r="AB38" s="136">
        <f>Z38/Z40*100</f>
        <v>14.69675417043838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15466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26</v>
      </c>
      <c r="W44" s="116">
        <v>19</v>
      </c>
      <c r="X44" s="116">
        <v>35</v>
      </c>
      <c r="Y44" s="116">
        <v>32</v>
      </c>
      <c r="Z44" s="116">
        <v>23</v>
      </c>
    </row>
    <row r="45" spans="19:32" x14ac:dyDescent="0.25">
      <c r="S45" s="119" t="s">
        <v>38</v>
      </c>
      <c r="T45" s="119"/>
      <c r="U45" s="116"/>
      <c r="V45" s="116">
        <v>281</v>
      </c>
      <c r="W45" s="116">
        <v>334</v>
      </c>
      <c r="X45" s="116">
        <v>389</v>
      </c>
      <c r="Y45" s="116">
        <v>378</v>
      </c>
      <c r="Z45" s="116">
        <v>364</v>
      </c>
    </row>
    <row r="46" spans="19:32" x14ac:dyDescent="0.25">
      <c r="S46" s="119" t="s">
        <v>39</v>
      </c>
      <c r="T46" s="119"/>
      <c r="U46" s="116"/>
      <c r="V46" s="116">
        <v>633</v>
      </c>
      <c r="W46" s="116">
        <v>641</v>
      </c>
      <c r="X46" s="116">
        <v>718</v>
      </c>
      <c r="Y46" s="116">
        <v>762</v>
      </c>
      <c r="Z46" s="116">
        <v>761</v>
      </c>
    </row>
    <row r="47" spans="19:32" x14ac:dyDescent="0.25">
      <c r="S47" s="119" t="s">
        <v>40</v>
      </c>
      <c r="T47" s="119"/>
      <c r="U47" s="116"/>
      <c r="V47" s="116">
        <v>851</v>
      </c>
      <c r="W47" s="116">
        <v>930</v>
      </c>
      <c r="X47" s="116">
        <v>1003</v>
      </c>
      <c r="Y47" s="116">
        <v>908</v>
      </c>
      <c r="Z47" s="116">
        <v>901</v>
      </c>
    </row>
    <row r="48" spans="19:32" x14ac:dyDescent="0.25">
      <c r="S48" s="119" t="s">
        <v>41</v>
      </c>
      <c r="T48" s="119"/>
      <c r="U48" s="116"/>
      <c r="V48" s="116">
        <v>1000</v>
      </c>
      <c r="W48" s="116">
        <v>1078</v>
      </c>
      <c r="X48" s="116">
        <v>1140</v>
      </c>
      <c r="Y48" s="116">
        <v>1263</v>
      </c>
      <c r="Z48" s="116">
        <v>1310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919</v>
      </c>
      <c r="W49" s="116">
        <v>965</v>
      </c>
      <c r="X49" s="116">
        <v>997</v>
      </c>
      <c r="Y49" s="116">
        <v>1001</v>
      </c>
      <c r="Z49" s="116">
        <v>947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South Burnett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849</v>
      </c>
      <c r="W50" s="116">
        <v>909</v>
      </c>
      <c r="X50" s="116">
        <v>963</v>
      </c>
      <c r="Y50" s="116">
        <v>980</v>
      </c>
      <c r="Z50" s="116">
        <v>946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1008</v>
      </c>
      <c r="W51" s="116">
        <v>960</v>
      </c>
      <c r="X51" s="116">
        <v>981</v>
      </c>
      <c r="Y51" s="116">
        <v>947</v>
      </c>
      <c r="Z51" s="116">
        <v>989</v>
      </c>
    </row>
    <row r="52" spans="1:26" ht="15" customHeight="1" x14ac:dyDescent="0.25">
      <c r="S52" s="119" t="s">
        <v>45</v>
      </c>
      <c r="T52" s="119"/>
      <c r="U52" s="116"/>
      <c r="V52" s="116">
        <v>1083</v>
      </c>
      <c r="W52" s="116">
        <v>1068</v>
      </c>
      <c r="X52" s="116">
        <v>1135</v>
      </c>
      <c r="Y52" s="116">
        <v>1096</v>
      </c>
      <c r="Z52" s="116">
        <v>1029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1032</v>
      </c>
      <c r="W53" s="116">
        <v>1103</v>
      </c>
      <c r="X53" s="116">
        <v>1115</v>
      </c>
      <c r="Y53" s="116">
        <v>1183</v>
      </c>
      <c r="Z53" s="116">
        <v>1126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898</v>
      </c>
      <c r="W54" s="116">
        <v>1006</v>
      </c>
      <c r="X54" s="116">
        <v>1074</v>
      </c>
      <c r="Y54" s="116">
        <v>1089</v>
      </c>
      <c r="Z54" s="116">
        <v>1149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751</v>
      </c>
      <c r="W55" s="116">
        <v>807</v>
      </c>
      <c r="X55" s="116">
        <v>861</v>
      </c>
      <c r="Y55" s="116">
        <v>810</v>
      </c>
      <c r="Z55" s="116">
        <v>870</v>
      </c>
    </row>
    <row r="56" spans="1:26" ht="15" customHeight="1" x14ac:dyDescent="0.25">
      <c r="S56" s="119" t="s">
        <v>49</v>
      </c>
      <c r="T56" s="119"/>
      <c r="U56" s="116"/>
      <c r="V56" s="116">
        <v>480</v>
      </c>
      <c r="W56" s="116">
        <v>479</v>
      </c>
      <c r="X56" s="116">
        <v>521</v>
      </c>
      <c r="Y56" s="116">
        <v>499</v>
      </c>
      <c r="Z56" s="116">
        <v>533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192</v>
      </c>
      <c r="W57" s="116">
        <v>238</v>
      </c>
      <c r="X57" s="116">
        <v>260</v>
      </c>
      <c r="Y57" s="116">
        <v>264</v>
      </c>
      <c r="Z57" s="116">
        <v>298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110</v>
      </c>
      <c r="W58" s="116">
        <v>128</v>
      </c>
      <c r="X58" s="116">
        <v>143</v>
      </c>
      <c r="Y58" s="116">
        <v>125</v>
      </c>
      <c r="Z58" s="116">
        <v>146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50</v>
      </c>
      <c r="W59" s="116">
        <v>55</v>
      </c>
      <c r="X59" s="116">
        <v>77</v>
      </c>
      <c r="Y59" s="116">
        <v>64</v>
      </c>
      <c r="Z59" s="116">
        <v>76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35</v>
      </c>
      <c r="W60" s="116">
        <v>34</v>
      </c>
      <c r="X60" s="116">
        <v>42</v>
      </c>
      <c r="Y60" s="116">
        <v>35</v>
      </c>
      <c r="Z60" s="116">
        <v>38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10196</v>
      </c>
      <c r="W61" s="116">
        <v>10754</v>
      </c>
      <c r="X61" s="116">
        <v>11453</v>
      </c>
      <c r="Y61" s="116">
        <v>11424</v>
      </c>
      <c r="Z61" s="116">
        <v>11493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21</v>
      </c>
      <c r="W63" s="116">
        <v>34</v>
      </c>
      <c r="X63" s="116">
        <v>24</v>
      </c>
      <c r="Y63" s="116">
        <v>58</v>
      </c>
      <c r="Z63" s="116">
        <v>32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299</v>
      </c>
      <c r="W64" s="116">
        <v>325</v>
      </c>
      <c r="X64" s="116">
        <v>347</v>
      </c>
      <c r="Y64" s="116">
        <v>412</v>
      </c>
      <c r="Z64" s="116">
        <v>384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South Burnett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625</v>
      </c>
      <c r="W65" s="116">
        <v>656</v>
      </c>
      <c r="X65" s="116">
        <v>698</v>
      </c>
      <c r="Y65" s="116">
        <v>732</v>
      </c>
      <c r="Z65" s="116">
        <v>687</v>
      </c>
    </row>
    <row r="66" spans="1:26" x14ac:dyDescent="0.25">
      <c r="S66" s="119" t="s">
        <v>40</v>
      </c>
      <c r="T66" s="119"/>
      <c r="U66" s="116"/>
      <c r="V66" s="116">
        <v>663</v>
      </c>
      <c r="W66" s="116">
        <v>698</v>
      </c>
      <c r="X66" s="116">
        <v>819</v>
      </c>
      <c r="Y66" s="116">
        <v>773</v>
      </c>
      <c r="Z66" s="116">
        <v>812</v>
      </c>
    </row>
    <row r="67" spans="1:26" x14ac:dyDescent="0.25">
      <c r="S67" s="119" t="s">
        <v>41</v>
      </c>
      <c r="T67" s="119"/>
      <c r="U67" s="116"/>
      <c r="V67" s="116">
        <v>721</v>
      </c>
      <c r="W67" s="116">
        <v>767</v>
      </c>
      <c r="X67" s="116">
        <v>773</v>
      </c>
      <c r="Y67" s="116">
        <v>870</v>
      </c>
      <c r="Z67" s="116">
        <v>862</v>
      </c>
    </row>
    <row r="68" spans="1:26" x14ac:dyDescent="0.25">
      <c r="S68" s="119" t="s">
        <v>42</v>
      </c>
      <c r="T68" s="119"/>
      <c r="U68" s="116"/>
      <c r="V68" s="116">
        <v>711</v>
      </c>
      <c r="W68" s="116">
        <v>719</v>
      </c>
      <c r="X68" s="116">
        <v>781</v>
      </c>
      <c r="Y68" s="116">
        <v>811</v>
      </c>
      <c r="Z68" s="116">
        <v>831</v>
      </c>
    </row>
    <row r="69" spans="1:26" x14ac:dyDescent="0.25">
      <c r="S69" s="119" t="s">
        <v>43</v>
      </c>
      <c r="T69" s="119"/>
      <c r="U69" s="116"/>
      <c r="V69" s="116">
        <v>793</v>
      </c>
      <c r="W69" s="116">
        <v>827</v>
      </c>
      <c r="X69" s="116">
        <v>900</v>
      </c>
      <c r="Y69" s="116">
        <v>877</v>
      </c>
      <c r="Z69" s="116">
        <v>858</v>
      </c>
    </row>
    <row r="70" spans="1:26" x14ac:dyDescent="0.25">
      <c r="S70" s="119" t="s">
        <v>44</v>
      </c>
      <c r="T70" s="119"/>
      <c r="U70" s="116"/>
      <c r="V70" s="116">
        <v>943</v>
      </c>
      <c r="W70" s="116">
        <v>969</v>
      </c>
      <c r="X70" s="116">
        <v>983</v>
      </c>
      <c r="Y70" s="116">
        <v>1014</v>
      </c>
      <c r="Z70" s="116">
        <v>971</v>
      </c>
    </row>
    <row r="71" spans="1:26" x14ac:dyDescent="0.25">
      <c r="S71" s="119" t="s">
        <v>45</v>
      </c>
      <c r="T71" s="119"/>
      <c r="U71" s="116"/>
      <c r="V71" s="116">
        <v>993</v>
      </c>
      <c r="W71" s="116">
        <v>1023</v>
      </c>
      <c r="X71" s="116">
        <v>1071</v>
      </c>
      <c r="Y71" s="116">
        <v>1071</v>
      </c>
      <c r="Z71" s="116">
        <v>1057</v>
      </c>
    </row>
    <row r="72" spans="1:26" x14ac:dyDescent="0.25">
      <c r="S72" s="119" t="s">
        <v>46</v>
      </c>
      <c r="T72" s="119"/>
      <c r="U72" s="116"/>
      <c r="V72" s="116">
        <v>972</v>
      </c>
      <c r="W72" s="116">
        <v>1048</v>
      </c>
      <c r="X72" s="116">
        <v>1020</v>
      </c>
      <c r="Y72" s="116">
        <v>1064</v>
      </c>
      <c r="Z72" s="116">
        <v>1054</v>
      </c>
    </row>
    <row r="73" spans="1:26" x14ac:dyDescent="0.25">
      <c r="S73" s="119" t="s">
        <v>47</v>
      </c>
      <c r="T73" s="119"/>
      <c r="U73" s="116"/>
      <c r="V73" s="116">
        <v>904</v>
      </c>
      <c r="W73" s="116">
        <v>1012</v>
      </c>
      <c r="X73" s="116">
        <v>1082</v>
      </c>
      <c r="Y73" s="116">
        <v>1037</v>
      </c>
      <c r="Z73" s="116">
        <v>1062</v>
      </c>
    </row>
    <row r="74" spans="1:26" x14ac:dyDescent="0.25">
      <c r="S74" s="119" t="s">
        <v>48</v>
      </c>
      <c r="T74" s="119"/>
      <c r="U74" s="116"/>
      <c r="V74" s="116">
        <v>652</v>
      </c>
      <c r="W74" s="116">
        <v>701</v>
      </c>
      <c r="X74" s="116">
        <v>762</v>
      </c>
      <c r="Y74" s="116">
        <v>795</v>
      </c>
      <c r="Z74" s="116">
        <v>801</v>
      </c>
    </row>
    <row r="75" spans="1:26" x14ac:dyDescent="0.25">
      <c r="S75" s="119" t="s">
        <v>49</v>
      </c>
      <c r="T75" s="119"/>
      <c r="U75" s="116"/>
      <c r="V75" s="116">
        <v>367</v>
      </c>
      <c r="W75" s="116">
        <v>354</v>
      </c>
      <c r="X75" s="116">
        <v>365</v>
      </c>
      <c r="Y75" s="116">
        <v>388</v>
      </c>
      <c r="Z75" s="116">
        <v>436</v>
      </c>
    </row>
    <row r="76" spans="1:26" x14ac:dyDescent="0.25">
      <c r="S76" s="119" t="s">
        <v>50</v>
      </c>
      <c r="T76" s="119"/>
      <c r="U76" s="116"/>
      <c r="V76" s="116">
        <v>124</v>
      </c>
      <c r="W76" s="116">
        <v>171</v>
      </c>
      <c r="X76" s="116">
        <v>189</v>
      </c>
      <c r="Y76" s="116">
        <v>189</v>
      </c>
      <c r="Z76" s="116">
        <v>202</v>
      </c>
    </row>
    <row r="77" spans="1:26" x14ac:dyDescent="0.25">
      <c r="S77" s="119" t="s">
        <v>51</v>
      </c>
      <c r="T77" s="119"/>
      <c r="U77" s="116"/>
      <c r="V77" s="116">
        <v>67</v>
      </c>
      <c r="W77" s="116">
        <v>81</v>
      </c>
      <c r="X77" s="116">
        <v>109</v>
      </c>
      <c r="Y77" s="116">
        <v>82</v>
      </c>
      <c r="Z77" s="116">
        <v>88</v>
      </c>
    </row>
    <row r="78" spans="1:26" x14ac:dyDescent="0.25">
      <c r="S78" s="119" t="s">
        <v>52</v>
      </c>
      <c r="T78" s="119"/>
      <c r="U78" s="116"/>
      <c r="V78" s="116">
        <v>28</v>
      </c>
      <c r="W78" s="116">
        <v>32</v>
      </c>
      <c r="X78" s="116">
        <v>47</v>
      </c>
      <c r="Y78" s="116">
        <v>42</v>
      </c>
      <c r="Z78" s="116">
        <v>53</v>
      </c>
    </row>
    <row r="79" spans="1:26" x14ac:dyDescent="0.25">
      <c r="S79" s="119" t="s">
        <v>53</v>
      </c>
      <c r="T79" s="119"/>
      <c r="U79" s="116"/>
      <c r="V79" s="116">
        <v>22</v>
      </c>
      <c r="W79" s="116">
        <v>22</v>
      </c>
      <c r="X79" s="116">
        <v>29</v>
      </c>
      <c r="Y79" s="116">
        <v>15</v>
      </c>
      <c r="Z79" s="116">
        <v>21</v>
      </c>
    </row>
    <row r="80" spans="1:26" x14ac:dyDescent="0.25">
      <c r="S80" s="122" t="s">
        <v>54</v>
      </c>
      <c r="T80" s="122"/>
      <c r="U80" s="116"/>
      <c r="V80" s="116">
        <v>8901</v>
      </c>
      <c r="W80" s="116">
        <v>9439</v>
      </c>
      <c r="X80" s="116">
        <v>9991</v>
      </c>
      <c r="Y80" s="116">
        <v>10228</v>
      </c>
      <c r="Z80" s="116">
        <v>10210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6" t="str">
        <f>S1</f>
        <v>South Burnett</v>
      </c>
      <c r="D83" s="146"/>
      <c r="E83" s="146"/>
      <c r="F83" s="146"/>
      <c r="G83" s="146"/>
      <c r="H83" s="49"/>
      <c r="I83" s="49"/>
      <c r="J83" s="147" t="str">
        <f>'State data for spotlight'!A1</f>
        <v>Queensland</v>
      </c>
      <c r="K83" s="147"/>
      <c r="L83" s="147"/>
      <c r="M83" s="147"/>
      <c r="N83" s="147"/>
      <c r="O83" s="147"/>
      <c r="S83" s="119" t="s">
        <v>57</v>
      </c>
      <c r="T83" s="119"/>
      <c r="U83" s="116"/>
      <c r="V83" s="116">
        <v>481</v>
      </c>
      <c r="W83" s="116">
        <v>548</v>
      </c>
      <c r="X83" s="116">
        <v>600</v>
      </c>
      <c r="Y83" s="116">
        <v>594</v>
      </c>
      <c r="Z83" s="116">
        <v>600</v>
      </c>
      <c r="AD83" s="121"/>
    </row>
    <row r="84" spans="1:30" ht="15" customHeight="1" x14ac:dyDescent="0.25">
      <c r="A84" s="48"/>
      <c r="B84" s="48"/>
      <c r="C84" s="50"/>
      <c r="D84" s="141" t="s">
        <v>0</v>
      </c>
      <c r="E84" s="141"/>
      <c r="F84" s="141" t="s">
        <v>202</v>
      </c>
      <c r="G84" s="141"/>
      <c r="H84" s="50"/>
      <c r="I84" s="50"/>
      <c r="J84" s="50"/>
      <c r="K84" s="50"/>
      <c r="L84" s="141" t="s">
        <v>0</v>
      </c>
      <c r="M84" s="141"/>
      <c r="N84" s="141" t="s">
        <v>202</v>
      </c>
      <c r="O84" s="141"/>
      <c r="S84" s="119" t="s">
        <v>58</v>
      </c>
      <c r="T84" s="119"/>
      <c r="U84" s="116"/>
      <c r="V84" s="116">
        <v>442</v>
      </c>
      <c r="W84" s="116">
        <v>480</v>
      </c>
      <c r="X84" s="116">
        <v>486</v>
      </c>
      <c r="Y84" s="116">
        <v>497</v>
      </c>
      <c r="Z84" s="116">
        <v>497</v>
      </c>
    </row>
    <row r="85" spans="1:30" ht="15" customHeight="1" x14ac:dyDescent="0.25">
      <c r="A85" s="48"/>
      <c r="B85" s="48"/>
      <c r="C85" s="62" t="s">
        <v>1</v>
      </c>
      <c r="D85" s="141" t="s">
        <v>2</v>
      </c>
      <c r="E85" s="141"/>
      <c r="F85" s="141" t="str">
        <f>"since "&amp;$V$2</f>
        <v>since 2015-16</v>
      </c>
      <c r="G85" s="141"/>
      <c r="H85" s="50"/>
      <c r="I85" s="50"/>
      <c r="J85" s="50"/>
      <c r="K85" s="62" t="s">
        <v>1</v>
      </c>
      <c r="L85" s="141" t="s">
        <v>2</v>
      </c>
      <c r="M85" s="141"/>
      <c r="N85" s="141" t="str">
        <f>"since "&amp;$V$2</f>
        <v>since 2015-16</v>
      </c>
      <c r="O85" s="141"/>
      <c r="S85" s="119" t="s">
        <v>197</v>
      </c>
      <c r="T85" s="119"/>
      <c r="U85" s="116"/>
      <c r="V85" s="116">
        <v>1202</v>
      </c>
      <c r="W85" s="116">
        <v>1254</v>
      </c>
      <c r="X85" s="116">
        <v>1335</v>
      </c>
      <c r="Y85" s="116">
        <v>1329</v>
      </c>
      <c r="Z85" s="116">
        <v>1357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21,703</v>
      </c>
      <c r="D86" s="100">
        <f t="shared" ref="D86:D91" si="4">AD4</f>
        <v>2.3091488477346989E-3</v>
      </c>
      <c r="E86" s="101">
        <f t="shared" ref="E86:E91" si="5">AD4</f>
        <v>2.3091488477346989E-3</v>
      </c>
      <c r="F86" s="100">
        <f t="shared" ref="F86:F91" si="6">AF4</f>
        <v>0.13634221686999326</v>
      </c>
      <c r="G86" s="101">
        <f t="shared" ref="G86:G91" si="7">AF4</f>
        <v>0.13634221686999326</v>
      </c>
      <c r="H86" s="61"/>
      <c r="I86" s="61"/>
      <c r="J86" s="142" t="str">
        <f>'State data for spotlight'!J4</f>
        <v>4,043,913</v>
      </c>
      <c r="K86" s="142"/>
      <c r="L86" s="100">
        <f>'State data for spotlight'!L4</f>
        <v>-5.435055282670076E-3</v>
      </c>
      <c r="M86" s="101">
        <f>'State data for spotlight'!L4</f>
        <v>-5.435055282670076E-3</v>
      </c>
      <c r="N86" s="100">
        <f>'State data for spotlight'!N4</f>
        <v>7.968076645100175E-2</v>
      </c>
      <c r="O86" s="101">
        <f>'State data for spotlight'!N4</f>
        <v>7.968076645100175E-2</v>
      </c>
      <c r="S86" s="119" t="s">
        <v>198</v>
      </c>
      <c r="T86" s="119"/>
      <c r="U86" s="116"/>
      <c r="V86" s="116">
        <v>296</v>
      </c>
      <c r="W86" s="116">
        <v>308</v>
      </c>
      <c r="X86" s="116">
        <v>342</v>
      </c>
      <c r="Y86" s="116">
        <v>360</v>
      </c>
      <c r="Z86" s="116">
        <v>368</v>
      </c>
    </row>
    <row r="87" spans="1:30" ht="15" customHeight="1" x14ac:dyDescent="0.25">
      <c r="A87" s="102" t="s">
        <v>4</v>
      </c>
      <c r="B87" s="51"/>
      <c r="C87" s="61" t="str">
        <f t="shared" si="3"/>
        <v>11,495</v>
      </c>
      <c r="D87" s="100">
        <f t="shared" si="4"/>
        <v>6.4792925313019722E-3</v>
      </c>
      <c r="E87" s="101">
        <f t="shared" si="5"/>
        <v>6.4792925313019722E-3</v>
      </c>
      <c r="F87" s="100">
        <f t="shared" si="6"/>
        <v>0.12740290309925451</v>
      </c>
      <c r="G87" s="101">
        <f t="shared" si="7"/>
        <v>0.12740290309925451</v>
      </c>
      <c r="H87" s="61"/>
      <c r="I87" s="61"/>
      <c r="J87" s="142" t="str">
        <f>'State data for spotlight'!J5</f>
        <v>2,078,086</v>
      </c>
      <c r="K87" s="142"/>
      <c r="L87" s="100">
        <f>'State data for spotlight'!L5</f>
        <v>-9.7722570444783718E-3</v>
      </c>
      <c r="M87" s="101">
        <f>'State data for spotlight'!L5</f>
        <v>-9.7722570444783718E-3</v>
      </c>
      <c r="N87" s="100">
        <f>'State data for spotlight'!N5</f>
        <v>6.0267974446456485E-2</v>
      </c>
      <c r="O87" s="101">
        <f>'State data for spotlight'!N5</f>
        <v>6.0267974446456485E-2</v>
      </c>
      <c r="S87" s="119" t="s">
        <v>199</v>
      </c>
      <c r="T87" s="119"/>
      <c r="U87" s="116"/>
      <c r="V87" s="116">
        <v>163</v>
      </c>
      <c r="W87" s="116">
        <v>169</v>
      </c>
      <c r="X87" s="116">
        <v>170</v>
      </c>
      <c r="Y87" s="116">
        <v>180</v>
      </c>
      <c r="Z87" s="116">
        <v>187</v>
      </c>
    </row>
    <row r="88" spans="1:30" ht="15" customHeight="1" x14ac:dyDescent="0.25">
      <c r="A88" s="102" t="s">
        <v>5</v>
      </c>
      <c r="B88" s="51"/>
      <c r="C88" s="61" t="str">
        <f t="shared" si="3"/>
        <v>10,209</v>
      </c>
      <c r="D88" s="100">
        <f t="shared" si="4"/>
        <v>-2.442837600156289E-3</v>
      </c>
      <c r="E88" s="101">
        <f t="shared" si="5"/>
        <v>-2.442837600156289E-3</v>
      </c>
      <c r="F88" s="100">
        <f t="shared" si="6"/>
        <v>0.14694978092349165</v>
      </c>
      <c r="G88" s="101">
        <f t="shared" si="7"/>
        <v>0.14694978092349165</v>
      </c>
      <c r="H88" s="61"/>
      <c r="I88" s="61"/>
      <c r="J88" s="142" t="str">
        <f>'State data for spotlight'!J6</f>
        <v>1,965,825</v>
      </c>
      <c r="K88" s="142"/>
      <c r="L88" s="100">
        <f>'State data for spotlight'!L6</f>
        <v>-8.0765919120229235E-4</v>
      </c>
      <c r="M88" s="101">
        <f>'State data for spotlight'!L6</f>
        <v>-8.0765919120229235E-4</v>
      </c>
      <c r="N88" s="100">
        <f>'State data for spotlight'!N6</f>
        <v>0.10099473592536312</v>
      </c>
      <c r="O88" s="101">
        <f>'State data for spotlight'!N6</f>
        <v>0.10099473592536312</v>
      </c>
      <c r="S88" s="119" t="s">
        <v>200</v>
      </c>
      <c r="T88" s="119"/>
      <c r="U88" s="116"/>
      <c r="V88" s="116">
        <v>301</v>
      </c>
      <c r="W88" s="116">
        <v>317</v>
      </c>
      <c r="X88" s="116">
        <v>329</v>
      </c>
      <c r="Y88" s="116">
        <v>345</v>
      </c>
      <c r="Z88" s="116">
        <v>363</v>
      </c>
    </row>
    <row r="89" spans="1:30" ht="15" customHeight="1" x14ac:dyDescent="0.25">
      <c r="A89" s="51" t="s">
        <v>6</v>
      </c>
      <c r="B89" s="51"/>
      <c r="C89" s="61" t="str">
        <f t="shared" si="3"/>
        <v>15,462</v>
      </c>
      <c r="D89" s="100">
        <f t="shared" si="4"/>
        <v>2.3702330508474478E-2</v>
      </c>
      <c r="E89" s="101">
        <f t="shared" si="5"/>
        <v>2.3702330508474478E-2</v>
      </c>
      <c r="F89" s="100">
        <f t="shared" si="6"/>
        <v>0.13291324736225096</v>
      </c>
      <c r="G89" s="101">
        <f t="shared" si="7"/>
        <v>0.13291324736225096</v>
      </c>
      <c r="H89" s="61"/>
      <c r="I89" s="61"/>
      <c r="J89" s="142" t="str">
        <f>'State data for spotlight'!J7</f>
        <v>2,876,116</v>
      </c>
      <c r="K89" s="142"/>
      <c r="L89" s="100">
        <f>'State data for spotlight'!L7</f>
        <v>1.3469152455414024E-2</v>
      </c>
      <c r="M89" s="101">
        <f>'State data for spotlight'!L7</f>
        <v>1.3469152455414024E-2</v>
      </c>
      <c r="N89" s="100">
        <f>'State data for spotlight'!N7</f>
        <v>8.3508134271230716E-2</v>
      </c>
      <c r="O89" s="101">
        <f>'State data for spotlight'!N7</f>
        <v>8.3508134271230716E-2</v>
      </c>
      <c r="S89" s="119" t="s">
        <v>201</v>
      </c>
      <c r="T89" s="119"/>
      <c r="U89" s="116"/>
      <c r="V89" s="116">
        <v>892</v>
      </c>
      <c r="W89" s="116">
        <v>919</v>
      </c>
      <c r="X89" s="116">
        <v>992</v>
      </c>
      <c r="Y89" s="116">
        <v>998</v>
      </c>
      <c r="Z89" s="116">
        <v>964</v>
      </c>
    </row>
    <row r="90" spans="1:30" ht="15" customHeight="1" x14ac:dyDescent="0.25">
      <c r="A90" s="51" t="s">
        <v>100</v>
      </c>
      <c r="B90" s="51"/>
      <c r="C90" s="61" t="str">
        <f t="shared" si="3"/>
        <v>$41,138</v>
      </c>
      <c r="D90" s="100">
        <f t="shared" si="4"/>
        <v>2.1568700489210224E-2</v>
      </c>
      <c r="E90" s="101">
        <f t="shared" si="5"/>
        <v>2.1568700489210224E-2</v>
      </c>
      <c r="F90" s="100">
        <f t="shared" si="6"/>
        <v>7.1722961091065462E-2</v>
      </c>
      <c r="G90" s="101">
        <f t="shared" si="7"/>
        <v>7.1722961091065462E-2</v>
      </c>
      <c r="H90" s="61"/>
      <c r="I90" s="61"/>
      <c r="J90" s="61"/>
      <c r="K90" s="61" t="str">
        <f>'State data for spotlight'!J8</f>
        <v>$45,226</v>
      </c>
      <c r="L90" s="100">
        <f>'State data for spotlight'!L8</f>
        <v>1.6409018426646327E-3</v>
      </c>
      <c r="M90" s="101">
        <f>'State data for spotlight'!L8</f>
        <v>1.6409018426646327E-3</v>
      </c>
      <c r="N90" s="100">
        <f>'State data for spotlight'!N8</f>
        <v>6.7653739613496189E-2</v>
      </c>
      <c r="O90" s="101">
        <f>'State data for spotlight'!N8</f>
        <v>6.7653739613496189E-2</v>
      </c>
      <c r="S90" s="119" t="s">
        <v>59</v>
      </c>
      <c r="T90" s="119"/>
      <c r="U90" s="116"/>
      <c r="V90" s="116">
        <v>1387</v>
      </c>
      <c r="W90" s="116">
        <v>1511</v>
      </c>
      <c r="X90" s="116">
        <v>1699</v>
      </c>
      <c r="Y90" s="116">
        <v>1719</v>
      </c>
      <c r="Z90" s="116">
        <v>1709</v>
      </c>
    </row>
    <row r="91" spans="1:30" ht="15" customHeight="1" x14ac:dyDescent="0.25">
      <c r="A91" s="51" t="s">
        <v>7</v>
      </c>
      <c r="B91" s="51"/>
      <c r="C91" s="61" t="str">
        <f t="shared" si="3"/>
        <v>$707.1 mil</v>
      </c>
      <c r="D91" s="100">
        <f t="shared" si="4"/>
        <v>1.4146173758799119E-2</v>
      </c>
      <c r="E91" s="101">
        <f t="shared" si="5"/>
        <v>1.4146173758799119E-2</v>
      </c>
      <c r="F91" s="100">
        <f t="shared" si="6"/>
        <v>0.17455547661895121</v>
      </c>
      <c r="G91" s="101">
        <f t="shared" si="7"/>
        <v>0.17455547661895121</v>
      </c>
      <c r="H91" s="61"/>
      <c r="I91" s="61"/>
      <c r="J91" s="61"/>
      <c r="K91" s="61" t="str">
        <f>'State data for spotlight'!J9</f>
        <v>$174.8 bil</v>
      </c>
      <c r="L91" s="100">
        <f>'State data for spotlight'!L9</f>
        <v>4.1540468779463158E-2</v>
      </c>
      <c r="M91" s="101">
        <f>'State data for spotlight'!L9</f>
        <v>4.1540468779463158E-2</v>
      </c>
      <c r="N91" s="100">
        <f>'State data for spotlight'!N9</f>
        <v>0.18082674757676354</v>
      </c>
      <c r="O91" s="101">
        <f>'State data for spotlight'!N9</f>
        <v>0.18082674757676354</v>
      </c>
      <c r="S91" s="122" t="s">
        <v>54</v>
      </c>
      <c r="T91" s="122"/>
      <c r="U91" s="116"/>
      <c r="V91" s="116">
        <v>7225</v>
      </c>
      <c r="W91" s="116">
        <v>7601</v>
      </c>
      <c r="X91" s="116">
        <v>8078</v>
      </c>
      <c r="Y91" s="116">
        <v>7962</v>
      </c>
      <c r="Z91" s="116">
        <v>8191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203</v>
      </c>
      <c r="S93" s="119" t="s">
        <v>57</v>
      </c>
      <c r="T93" s="119"/>
      <c r="U93" s="116"/>
      <c r="V93" s="116">
        <v>328</v>
      </c>
      <c r="W93" s="116">
        <v>364</v>
      </c>
      <c r="X93" s="116">
        <v>399</v>
      </c>
      <c r="Y93" s="116">
        <v>408</v>
      </c>
      <c r="Z93" s="116">
        <v>417</v>
      </c>
    </row>
    <row r="94" spans="1:30" ht="15" customHeight="1" x14ac:dyDescent="0.25">
      <c r="A94" s="60" t="s">
        <v>204</v>
      </c>
      <c r="S94" s="119" t="s">
        <v>58</v>
      </c>
      <c r="T94" s="119"/>
      <c r="U94" s="116"/>
      <c r="V94" s="116">
        <v>1024</v>
      </c>
      <c r="W94" s="116">
        <v>1043</v>
      </c>
      <c r="X94" s="116">
        <v>1105</v>
      </c>
      <c r="Y94" s="116">
        <v>1103</v>
      </c>
      <c r="Z94" s="116">
        <v>1113</v>
      </c>
    </row>
    <row r="95" spans="1:30" ht="15" customHeight="1" x14ac:dyDescent="0.25">
      <c r="A95" s="138" t="s">
        <v>287</v>
      </c>
      <c r="S95" s="119" t="s">
        <v>197</v>
      </c>
      <c r="T95" s="119"/>
      <c r="U95" s="116"/>
      <c r="V95" s="116">
        <v>192</v>
      </c>
      <c r="W95" s="116">
        <v>214</v>
      </c>
      <c r="X95" s="116">
        <v>218</v>
      </c>
      <c r="Y95" s="116">
        <v>218</v>
      </c>
      <c r="Z95" s="116">
        <v>236</v>
      </c>
    </row>
    <row r="96" spans="1:30" ht="15" customHeight="1" x14ac:dyDescent="0.25">
      <c r="A96" s="19" t="s">
        <v>278</v>
      </c>
      <c r="S96" s="119" t="s">
        <v>198</v>
      </c>
      <c r="T96" s="119"/>
      <c r="U96" s="116"/>
      <c r="V96" s="116">
        <v>1093</v>
      </c>
      <c r="W96" s="116">
        <v>1163</v>
      </c>
      <c r="X96" s="116">
        <v>1239</v>
      </c>
      <c r="Y96" s="116">
        <v>1284</v>
      </c>
      <c r="Z96" s="116">
        <v>1304</v>
      </c>
    </row>
    <row r="97" spans="1:32" ht="15" customHeight="1" x14ac:dyDescent="0.25">
      <c r="S97" s="119" t="s">
        <v>199</v>
      </c>
      <c r="T97" s="119"/>
      <c r="U97" s="116"/>
      <c r="V97" s="116">
        <v>881</v>
      </c>
      <c r="W97" s="116">
        <v>983</v>
      </c>
      <c r="X97" s="116">
        <v>1009</v>
      </c>
      <c r="Y97" s="116">
        <v>1039</v>
      </c>
      <c r="Z97" s="116">
        <v>1042</v>
      </c>
    </row>
    <row r="98" spans="1:32" ht="15" customHeight="1" x14ac:dyDescent="0.25">
      <c r="S98" s="119" t="s">
        <v>200</v>
      </c>
      <c r="T98" s="119"/>
      <c r="U98" s="116"/>
      <c r="V98" s="116">
        <v>670</v>
      </c>
      <c r="W98" s="116">
        <v>698</v>
      </c>
      <c r="X98" s="116">
        <v>715</v>
      </c>
      <c r="Y98" s="116">
        <v>756</v>
      </c>
      <c r="Z98" s="116">
        <v>784</v>
      </c>
    </row>
    <row r="99" spans="1:32" ht="15" customHeight="1" x14ac:dyDescent="0.25">
      <c r="S99" s="119" t="s">
        <v>201</v>
      </c>
      <c r="T99" s="119"/>
      <c r="U99" s="116"/>
      <c r="V99" s="116">
        <v>41</v>
      </c>
      <c r="W99" s="116">
        <v>68</v>
      </c>
      <c r="X99" s="116">
        <v>79</v>
      </c>
      <c r="Y99" s="116">
        <v>83</v>
      </c>
      <c r="Z99" s="116">
        <v>82</v>
      </c>
    </row>
    <row r="100" spans="1:32" ht="15" customHeight="1" x14ac:dyDescent="0.25">
      <c r="S100" s="119" t="s">
        <v>59</v>
      </c>
      <c r="T100" s="119"/>
      <c r="U100" s="116"/>
      <c r="V100" s="116">
        <v>610</v>
      </c>
      <c r="W100" s="116">
        <v>636</v>
      </c>
      <c r="X100" s="116">
        <v>742</v>
      </c>
      <c r="Y100" s="116">
        <v>782</v>
      </c>
      <c r="Z100" s="116">
        <v>801</v>
      </c>
    </row>
    <row r="101" spans="1:32" x14ac:dyDescent="0.25">
      <c r="A101" s="20"/>
      <c r="S101" s="122" t="s">
        <v>54</v>
      </c>
      <c r="T101" s="122"/>
      <c r="U101" s="116"/>
      <c r="V101" s="116">
        <v>6419</v>
      </c>
      <c r="W101" s="116">
        <v>6725</v>
      </c>
      <c r="X101" s="116">
        <v>7128</v>
      </c>
      <c r="Y101" s="116">
        <v>7142</v>
      </c>
      <c r="Z101" s="116">
        <v>7270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205</v>
      </c>
      <c r="Z103" s="110" t="s">
        <v>282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12238</v>
      </c>
      <c r="W104" s="116">
        <v>13403</v>
      </c>
      <c r="X104" s="116">
        <v>14193</v>
      </c>
      <c r="Y104" s="116">
        <v>14633</v>
      </c>
      <c r="Z104" s="116">
        <v>14808</v>
      </c>
      <c r="AB104" s="113" t="str">
        <f>TEXT(Z104,"###,###")</f>
        <v>14,808</v>
      </c>
      <c r="AD104" s="134">
        <f>Z104/($Z$4)*100</f>
        <v>68.230198590056673</v>
      </c>
      <c r="AF104" s="113"/>
    </row>
    <row r="105" spans="1:32" x14ac:dyDescent="0.25">
      <c r="S105" s="119" t="s">
        <v>18</v>
      </c>
      <c r="T105" s="119"/>
      <c r="U105" s="116"/>
      <c r="V105" s="116">
        <v>3954</v>
      </c>
      <c r="W105" s="116">
        <v>4080</v>
      </c>
      <c r="X105" s="116">
        <v>4151</v>
      </c>
      <c r="Y105" s="116">
        <v>4195</v>
      </c>
      <c r="Z105" s="116">
        <v>4126</v>
      </c>
      <c r="AB105" s="113" t="str">
        <f>TEXT(Z105,"###,###")</f>
        <v>4,126</v>
      </c>
      <c r="AD105" s="134">
        <f>Z105/($Z$4)*100</f>
        <v>19.011196608763765</v>
      </c>
      <c r="AF105" s="113"/>
    </row>
    <row r="106" spans="1:32" x14ac:dyDescent="0.25">
      <c r="S106" s="122" t="s">
        <v>54</v>
      </c>
      <c r="T106" s="122"/>
      <c r="U106" s="124"/>
      <c r="V106" s="124">
        <v>16192</v>
      </c>
      <c r="W106" s="124">
        <v>17483</v>
      </c>
      <c r="X106" s="124">
        <v>18344</v>
      </c>
      <c r="Y106" s="124">
        <v>18828</v>
      </c>
      <c r="Z106" s="124">
        <v>18934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2966</v>
      </c>
      <c r="W108" s="116">
        <v>3406</v>
      </c>
      <c r="X108" s="116">
        <v>3924</v>
      </c>
      <c r="Y108" s="116">
        <v>3511</v>
      </c>
      <c r="Z108" s="116">
        <v>3655</v>
      </c>
      <c r="AB108" s="113" t="str">
        <f>TEXT(Z108,"###,###")</f>
        <v>3,655</v>
      </c>
      <c r="AD108" s="134">
        <f>Z108/($Z$4)*100</f>
        <v>16.840989724922821</v>
      </c>
      <c r="AF108" s="113"/>
    </row>
    <row r="109" spans="1:32" x14ac:dyDescent="0.25">
      <c r="S109" s="119" t="s">
        <v>21</v>
      </c>
      <c r="T109" s="119"/>
      <c r="U109" s="116"/>
      <c r="V109" s="116">
        <v>3232</v>
      </c>
      <c r="W109" s="116">
        <v>3295</v>
      </c>
      <c r="X109" s="116">
        <v>3300</v>
      </c>
      <c r="Y109" s="116">
        <v>3532</v>
      </c>
      <c r="Z109" s="116">
        <v>3359</v>
      </c>
      <c r="AB109" s="113" t="str">
        <f>TEXT(Z109,"###,###")</f>
        <v>3,359</v>
      </c>
      <c r="AD109" s="134">
        <f>Z109/($Z$4)*100</f>
        <v>15.477122978390085</v>
      </c>
      <c r="AF109" s="113"/>
    </row>
    <row r="110" spans="1:32" x14ac:dyDescent="0.25">
      <c r="S110" s="119" t="s">
        <v>22</v>
      </c>
      <c r="T110" s="119"/>
      <c r="U110" s="116"/>
      <c r="V110" s="116">
        <v>3035</v>
      </c>
      <c r="W110" s="116">
        <v>3405</v>
      </c>
      <c r="X110" s="116">
        <v>3347</v>
      </c>
      <c r="Y110" s="116">
        <v>3473</v>
      </c>
      <c r="Z110" s="116">
        <v>3886</v>
      </c>
      <c r="AB110" s="113" t="str">
        <f>TEXT(Z110,"###,###")</f>
        <v>3,886</v>
      </c>
      <c r="AD110" s="134">
        <f>Z110/($Z$4)*100</f>
        <v>17.905358706169654</v>
      </c>
      <c r="AF110" s="113"/>
    </row>
    <row r="111" spans="1:32" x14ac:dyDescent="0.25">
      <c r="S111" s="119" t="s">
        <v>23</v>
      </c>
      <c r="T111" s="119"/>
      <c r="U111" s="116"/>
      <c r="V111" s="116">
        <v>6955</v>
      </c>
      <c r="W111" s="116">
        <v>7377</v>
      </c>
      <c r="X111" s="116">
        <v>7774</v>
      </c>
      <c r="Y111" s="116">
        <v>8314</v>
      </c>
      <c r="Z111" s="116">
        <v>7972</v>
      </c>
      <c r="AB111" s="113" t="str">
        <f>TEXT(Z111,"###,###")</f>
        <v>7,972</v>
      </c>
      <c r="AD111" s="134">
        <f>Z111/($Z$4)*100</f>
        <v>36.732248997834397</v>
      </c>
      <c r="AF111" s="113"/>
    </row>
    <row r="112" spans="1:32" x14ac:dyDescent="0.25">
      <c r="S112" s="122" t="s">
        <v>54</v>
      </c>
      <c r="T112" s="122"/>
      <c r="U112" s="116"/>
      <c r="V112" s="116">
        <v>19099</v>
      </c>
      <c r="W112" s="116">
        <v>20193</v>
      </c>
      <c r="X112" s="116">
        <v>21445</v>
      </c>
      <c r="Y112" s="116">
        <v>21656</v>
      </c>
      <c r="Z112" s="116">
        <v>21704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40.020000000000003</v>
      </c>
      <c r="W118" s="135">
        <v>43.31</v>
      </c>
      <c r="X118" s="135">
        <v>43.47</v>
      </c>
      <c r="Y118" s="135">
        <v>43.08</v>
      </c>
      <c r="Z118" s="135">
        <v>43.35</v>
      </c>
      <c r="AB118" s="113" t="str">
        <f>TEXT(Z118,"##.0")</f>
        <v>43.4</v>
      </c>
    </row>
    <row r="120" spans="19:32" x14ac:dyDescent="0.25">
      <c r="S120" s="105" t="s">
        <v>102</v>
      </c>
      <c r="T120" s="116"/>
      <c r="U120" s="116"/>
      <c r="V120" s="116">
        <v>10295</v>
      </c>
      <c r="W120" s="116">
        <v>10774</v>
      </c>
      <c r="X120" s="116">
        <v>11352</v>
      </c>
      <c r="Y120" s="116">
        <v>11456</v>
      </c>
      <c r="Z120" s="116">
        <v>11644</v>
      </c>
      <c r="AB120" s="113" t="str">
        <f>TEXT(Z120,"###,###")</f>
        <v>11,644</v>
      </c>
    </row>
    <row r="121" spans="19:32" x14ac:dyDescent="0.25">
      <c r="S121" s="105" t="s">
        <v>103</v>
      </c>
      <c r="T121" s="116"/>
      <c r="U121" s="116"/>
      <c r="V121" s="116">
        <v>1709</v>
      </c>
      <c r="W121" s="116">
        <v>1829</v>
      </c>
      <c r="X121" s="116">
        <v>2028</v>
      </c>
      <c r="Y121" s="116">
        <v>1832</v>
      </c>
      <c r="Z121" s="116">
        <v>1975</v>
      </c>
      <c r="AB121" s="113" t="str">
        <f>TEXT(Z121,"###,###")</f>
        <v>1,975</v>
      </c>
    </row>
    <row r="122" spans="19:32" x14ac:dyDescent="0.25">
      <c r="S122" s="105" t="s">
        <v>104</v>
      </c>
      <c r="T122" s="116"/>
      <c r="U122" s="116"/>
      <c r="V122" s="116">
        <v>1645</v>
      </c>
      <c r="W122" s="116">
        <v>1723</v>
      </c>
      <c r="X122" s="116">
        <v>1823</v>
      </c>
      <c r="Y122" s="116">
        <v>1820</v>
      </c>
      <c r="Z122" s="116">
        <v>1845</v>
      </c>
      <c r="AB122" s="113" t="str">
        <f>TEXT(Z122,"###,###")</f>
        <v>1,845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11940</v>
      </c>
      <c r="W124" s="116">
        <v>12497</v>
      </c>
      <c r="X124" s="116">
        <v>13175</v>
      </c>
      <c r="Y124" s="116">
        <v>13276</v>
      </c>
      <c r="Z124" s="116">
        <v>13489</v>
      </c>
      <c r="AB124" s="113" t="str">
        <f>TEXT(Z124,"###,###")</f>
        <v>13,489</v>
      </c>
      <c r="AD124" s="131">
        <f>Z124/$Z$7*100</f>
        <v>87.23968438753073</v>
      </c>
    </row>
    <row r="125" spans="19:32" x14ac:dyDescent="0.25">
      <c r="S125" s="105" t="s">
        <v>106</v>
      </c>
      <c r="T125" s="116"/>
      <c r="U125" s="116"/>
      <c r="V125" s="116">
        <v>3354</v>
      </c>
      <c r="W125" s="116">
        <v>3552</v>
      </c>
      <c r="X125" s="116">
        <v>3851</v>
      </c>
      <c r="Y125" s="116">
        <v>3652</v>
      </c>
      <c r="Z125" s="116">
        <v>3820</v>
      </c>
      <c r="AB125" s="113" t="str">
        <f>TEXT(Z125,"###,###")</f>
        <v>3,820</v>
      </c>
      <c r="AD125" s="131">
        <f>Z125/$Z$7*100</f>
        <v>24.70573017720864</v>
      </c>
    </row>
    <row r="127" spans="19:32" x14ac:dyDescent="0.25">
      <c r="S127" s="105" t="s">
        <v>107</v>
      </c>
      <c r="T127" s="116"/>
      <c r="U127" s="116"/>
      <c r="V127" s="116">
        <v>7226</v>
      </c>
      <c r="W127" s="116">
        <v>7601</v>
      </c>
      <c r="X127" s="116">
        <v>8076</v>
      </c>
      <c r="Y127" s="116">
        <v>7968</v>
      </c>
      <c r="Z127" s="116">
        <v>8194</v>
      </c>
      <c r="AB127" s="113" t="str">
        <f>TEXT(Z127,"###,###")</f>
        <v>8,194</v>
      </c>
      <c r="AD127" s="131">
        <f>Z127/$Z$7*100</f>
        <v>52.994437976975817</v>
      </c>
    </row>
    <row r="128" spans="19:32" x14ac:dyDescent="0.25">
      <c r="S128" s="105" t="s">
        <v>108</v>
      </c>
      <c r="T128" s="116"/>
      <c r="U128" s="116"/>
      <c r="V128" s="116">
        <v>6420</v>
      </c>
      <c r="W128" s="116">
        <v>6725</v>
      </c>
      <c r="X128" s="116">
        <v>7129</v>
      </c>
      <c r="Y128" s="116">
        <v>7144</v>
      </c>
      <c r="Z128" s="116">
        <v>7275</v>
      </c>
      <c r="AB128" s="113" t="str">
        <f>TEXT(Z128,"###,###")</f>
        <v>7,275</v>
      </c>
      <c r="AD128" s="131">
        <f>Z128/$Z$7*100</f>
        <v>47.050834303453627</v>
      </c>
    </row>
    <row r="130" spans="19:20" x14ac:dyDescent="0.25">
      <c r="S130" s="105" t="s">
        <v>283</v>
      </c>
      <c r="T130" s="131">
        <v>75.307204760056905</v>
      </c>
    </row>
    <row r="131" spans="19:20" x14ac:dyDescent="0.25">
      <c r="S131" s="105" t="s">
        <v>284</v>
      </c>
      <c r="T131" s="131">
        <v>12.773250549734833</v>
      </c>
    </row>
    <row r="132" spans="19:20" x14ac:dyDescent="0.25">
      <c r="S132" s="105" t="s">
        <v>285</v>
      </c>
      <c r="T132" s="131">
        <v>11.932479627473807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806C8B63-4739-40E9-A66A-81068F9877E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E35FD1E2-CCEA-4FD5-A385-2A78F2AAB31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4DDFA38A-AF8F-49D4-B2FA-F3822EDCB77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8A17265F-A8F2-4968-A1DB-CE1E5C67638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32F8FE-7FE5-4558-A75C-555DD034353F}">
  <sheetPr codeName="Sheet129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179</v>
      </c>
      <c r="T1" s="103"/>
      <c r="U1" s="103"/>
      <c r="V1" s="103"/>
      <c r="W1" s="103"/>
      <c r="X1" s="103"/>
      <c r="Y1" s="104" t="s">
        <v>264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205</v>
      </c>
      <c r="Z2" s="107" t="s">
        <v>282</v>
      </c>
      <c r="AB2" s="143" t="str">
        <f>$Z$2</f>
        <v>2019-20</v>
      </c>
      <c r="AC2" s="143"/>
      <c r="AD2" s="143"/>
      <c r="AE2" s="143"/>
      <c r="AF2" s="143"/>
    </row>
    <row r="3" spans="1:32" ht="15" customHeight="1" x14ac:dyDescent="0.25">
      <c r="A3" s="64" t="s">
        <v>281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179</v>
      </c>
      <c r="Y3" s="109" t="s">
        <v>264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9.65 Southern Downs, Queensland,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27373</v>
      </c>
      <c r="W4" s="112">
        <v>29127</v>
      </c>
      <c r="X4" s="112">
        <v>30344</v>
      </c>
      <c r="Y4" s="112">
        <v>29053</v>
      </c>
      <c r="Z4" s="112">
        <v>28015</v>
      </c>
      <c r="AB4" s="113" t="str">
        <f>TEXT(Z4,"###,###")</f>
        <v>28,015</v>
      </c>
      <c r="AD4" s="114">
        <f>Z4/Y4-1</f>
        <v>-3.5727807799538769E-2</v>
      </c>
      <c r="AF4" s="114">
        <f>Z4/V4-1</f>
        <v>2.3453768311840095E-2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14672</v>
      </c>
      <c r="W5" s="112">
        <v>15508</v>
      </c>
      <c r="X5" s="112">
        <v>15972</v>
      </c>
      <c r="Y5" s="112">
        <v>15248</v>
      </c>
      <c r="Z5" s="112">
        <v>14610</v>
      </c>
      <c r="AB5" s="113" t="str">
        <f>TEXT(Z5,"###,###")</f>
        <v>14,610</v>
      </c>
      <c r="AD5" s="114">
        <f t="shared" ref="AD5:AD9" si="0">Z5/Y5-1</f>
        <v>-4.1841552990556141E-2</v>
      </c>
      <c r="AF5" s="114">
        <f t="shared" ref="AF5:AF9" si="1">Z5/V5-1</f>
        <v>-4.2257360959651047E-3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12701</v>
      </c>
      <c r="W6" s="112">
        <v>13619</v>
      </c>
      <c r="X6" s="112">
        <v>14371</v>
      </c>
      <c r="Y6" s="112">
        <v>13804</v>
      </c>
      <c r="Z6" s="112">
        <v>13409</v>
      </c>
      <c r="AB6" s="113" t="str">
        <f>TEXT(Z6,"###,###")</f>
        <v>13,409</v>
      </c>
      <c r="AD6" s="114">
        <f t="shared" si="0"/>
        <v>-2.8614894233555455E-2</v>
      </c>
      <c r="AF6" s="114">
        <f t="shared" si="1"/>
        <v>5.5743642232894963E-2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18240</v>
      </c>
      <c r="W7" s="112">
        <v>19215</v>
      </c>
      <c r="X7" s="112">
        <v>20194</v>
      </c>
      <c r="Y7" s="112">
        <v>19385</v>
      </c>
      <c r="Z7" s="112">
        <v>19455</v>
      </c>
      <c r="AB7" s="113" t="str">
        <f>TEXT(Z7,"###,###")</f>
        <v>19,455</v>
      </c>
      <c r="AD7" s="114">
        <f t="shared" si="0"/>
        <v>3.6110394635027188E-3</v>
      </c>
      <c r="AF7" s="114">
        <f t="shared" si="1"/>
        <v>6.6611842105263053E-2</v>
      </c>
    </row>
    <row r="8" spans="1:32" ht="17.25" customHeight="1" x14ac:dyDescent="0.25">
      <c r="A8" s="68" t="s">
        <v>13</v>
      </c>
      <c r="B8" s="69"/>
      <c r="C8" s="31"/>
      <c r="D8" s="70" t="str">
        <f>AB4</f>
        <v>28,015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19,455</v>
      </c>
      <c r="P8" s="71"/>
      <c r="S8" s="111" t="s">
        <v>86</v>
      </c>
      <c r="T8" s="112"/>
      <c r="U8" s="112"/>
      <c r="V8" s="112">
        <v>32949.97</v>
      </c>
      <c r="W8" s="112">
        <v>32527.79</v>
      </c>
      <c r="X8" s="112">
        <v>34860</v>
      </c>
      <c r="Y8" s="112">
        <v>35242</v>
      </c>
      <c r="Z8" s="112">
        <v>36162.449999999997</v>
      </c>
      <c r="AB8" s="113" t="str">
        <f>TEXT(Z8,"$###,###")</f>
        <v>$36,162</v>
      </c>
      <c r="AD8" s="114">
        <f t="shared" si="0"/>
        <v>2.6117984223369861E-2</v>
      </c>
      <c r="AF8" s="114">
        <f t="shared" si="1"/>
        <v>9.7495688159958682E-2</v>
      </c>
    </row>
    <row r="9" spans="1:32" x14ac:dyDescent="0.25">
      <c r="A9" s="32" t="s">
        <v>15</v>
      </c>
      <c r="B9" s="75"/>
      <c r="C9" s="76"/>
      <c r="D9" s="77">
        <f>AD104</f>
        <v>69.673389255755851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52.120277563608333</v>
      </c>
      <c r="P9" s="78" t="s">
        <v>87</v>
      </c>
      <c r="S9" s="111" t="s">
        <v>7</v>
      </c>
      <c r="T9" s="112"/>
      <c r="U9" s="112"/>
      <c r="V9" s="112">
        <v>689414713</v>
      </c>
      <c r="W9" s="112">
        <v>730456134</v>
      </c>
      <c r="X9" s="112">
        <v>788870868</v>
      </c>
      <c r="Y9" s="112">
        <v>786950380</v>
      </c>
      <c r="Z9" s="112">
        <v>804858301</v>
      </c>
      <c r="AB9" s="113" t="str">
        <f>TEXT(Z9/1000000,"$#,###.0")&amp;" mil"</f>
        <v>$804.9 mil</v>
      </c>
      <c r="AD9" s="114">
        <f t="shared" si="0"/>
        <v>2.2756099310861311E-2</v>
      </c>
      <c r="AF9" s="114">
        <f t="shared" si="1"/>
        <v>0.16745158730025533</v>
      </c>
    </row>
    <row r="10" spans="1:32" x14ac:dyDescent="0.25">
      <c r="A10" s="32" t="s">
        <v>18</v>
      </c>
      <c r="B10" s="75"/>
      <c r="C10" s="76"/>
      <c r="D10" s="77">
        <f>AD105</f>
        <v>15.670176691058362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47.874582369570803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75.45618093035209</v>
      </c>
      <c r="P11" s="78" t="s">
        <v>87</v>
      </c>
      <c r="S11" s="111" t="s">
        <v>30</v>
      </c>
      <c r="T11" s="116"/>
      <c r="U11" s="116"/>
      <c r="V11" s="116">
        <v>23295</v>
      </c>
      <c r="W11" s="116">
        <v>24694</v>
      </c>
      <c r="X11" s="116">
        <v>25539</v>
      </c>
      <c r="Y11" s="116">
        <v>24552</v>
      </c>
      <c r="Z11" s="116">
        <v>23241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12.88100745309689</v>
      </c>
      <c r="P12" s="78" t="s">
        <v>87</v>
      </c>
      <c r="S12" s="111" t="s">
        <v>31</v>
      </c>
      <c r="T12" s="116"/>
      <c r="U12" s="116"/>
      <c r="V12" s="116">
        <v>4079</v>
      </c>
      <c r="W12" s="116">
        <v>4433</v>
      </c>
      <c r="X12" s="116">
        <v>4804</v>
      </c>
      <c r="Y12" s="116">
        <v>4502</v>
      </c>
      <c r="Z12" s="116">
        <v>4773</v>
      </c>
    </row>
    <row r="13" spans="1:32" ht="15" customHeight="1" x14ac:dyDescent="0.25">
      <c r="A13" s="32" t="s">
        <v>20</v>
      </c>
      <c r="B13" s="76"/>
      <c r="C13" s="76"/>
      <c r="D13" s="77">
        <f>AD108</f>
        <v>15.855791540246297</v>
      </c>
      <c r="E13" s="78" t="s">
        <v>87</v>
      </c>
      <c r="F13" s="26"/>
      <c r="G13" s="144" t="s">
        <v>286</v>
      </c>
      <c r="H13" s="145"/>
      <c r="I13" s="145"/>
      <c r="J13" s="145"/>
      <c r="K13" s="145"/>
      <c r="L13" s="145"/>
      <c r="M13" s="85"/>
      <c r="N13" s="76"/>
      <c r="O13" s="77">
        <f>T132</f>
        <v>11.667951683371884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14.702837765482776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43.2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22.138140281991788</v>
      </c>
      <c r="E15" s="78" t="s">
        <v>87</v>
      </c>
      <c r="F15" s="26"/>
      <c r="G15" s="35" t="s">
        <v>279</v>
      </c>
      <c r="H15" s="76"/>
      <c r="I15" s="76"/>
      <c r="J15" s="76"/>
      <c r="K15" s="86"/>
      <c r="L15" s="76"/>
      <c r="M15" s="76"/>
      <c r="N15" s="76"/>
      <c r="O15" s="77">
        <f>AB38</f>
        <v>16.380550986842106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3600</v>
      </c>
      <c r="Z15" s="116">
        <v>3041</v>
      </c>
      <c r="AB15" s="121">
        <f t="shared" ref="AB15:AB34" si="2">IF(Z15="np",0,Z15/$Z$34)</f>
        <v>0.10855286642393089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32.321970373014459</v>
      </c>
      <c r="E16" s="89" t="s">
        <v>87</v>
      </c>
      <c r="F16" s="26"/>
      <c r="G16" s="90" t="s">
        <v>280</v>
      </c>
      <c r="H16" s="37"/>
      <c r="I16" s="37"/>
      <c r="J16" s="37"/>
      <c r="K16" s="38"/>
      <c r="L16" s="37"/>
      <c r="M16" s="37"/>
      <c r="N16" s="37"/>
      <c r="O16" s="88">
        <f>AB37</f>
        <v>83.619449013157904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285</v>
      </c>
      <c r="Z16" s="116">
        <v>300</v>
      </c>
      <c r="AB16" s="121">
        <f t="shared" si="2"/>
        <v>1.0708931248661383E-2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1333</v>
      </c>
      <c r="Z17" s="116">
        <v>1270</v>
      </c>
      <c r="AB17" s="121">
        <f t="shared" si="2"/>
        <v>4.5334475619333188E-2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157</v>
      </c>
      <c r="Z18" s="116">
        <v>154</v>
      </c>
      <c r="AB18" s="121">
        <f t="shared" si="2"/>
        <v>5.4972513743128436E-3</v>
      </c>
    </row>
    <row r="19" spans="1:28" x14ac:dyDescent="0.25">
      <c r="A19" s="67" t="str">
        <f>$S$1&amp;" ("&amp;$V$2&amp;" to "&amp;$Z$2&amp;")"</f>
        <v>Southern Downs (2015-16 to 2019-20)</v>
      </c>
      <c r="B19" s="67"/>
      <c r="C19" s="67"/>
      <c r="D19" s="67"/>
      <c r="E19" s="67"/>
      <c r="F19" s="67"/>
      <c r="G19" s="67" t="str">
        <f>$S$1&amp;" ("&amp;$V$2&amp;" to "&amp;$Z$2&amp;")"</f>
        <v>Southern Downs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1680</v>
      </c>
      <c r="Z19" s="116">
        <v>1551</v>
      </c>
      <c r="AB19" s="121">
        <f t="shared" si="2"/>
        <v>5.5365174555579356E-2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759</v>
      </c>
      <c r="Z20" s="116">
        <v>716</v>
      </c>
      <c r="AB20" s="121">
        <f t="shared" si="2"/>
        <v>2.5558649246805169E-2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2644</v>
      </c>
      <c r="Z21" s="116">
        <v>2615</v>
      </c>
      <c r="AB21" s="121">
        <f t="shared" si="2"/>
        <v>9.3346184050831726E-2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1734</v>
      </c>
      <c r="Z22" s="116">
        <v>1739</v>
      </c>
      <c r="AB22" s="121">
        <f t="shared" si="2"/>
        <v>6.207610480474049E-2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1318</v>
      </c>
      <c r="Z23" s="116">
        <v>1278</v>
      </c>
      <c r="AB23" s="121">
        <f t="shared" si="2"/>
        <v>4.5620047119297492E-2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166</v>
      </c>
      <c r="Z24" s="116">
        <v>141</v>
      </c>
      <c r="AB24" s="121">
        <f t="shared" si="2"/>
        <v>5.0331976868708507E-3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771</v>
      </c>
      <c r="Z25" s="116">
        <v>809</v>
      </c>
      <c r="AB25" s="121">
        <f t="shared" si="2"/>
        <v>2.8878417933890198E-2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448</v>
      </c>
      <c r="Z26" s="116">
        <v>415</v>
      </c>
      <c r="AB26" s="121">
        <f t="shared" si="2"/>
        <v>1.4814021560648247E-2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1051</v>
      </c>
      <c r="Z27" s="116">
        <v>1088</v>
      </c>
      <c r="AB27" s="121">
        <f t="shared" si="2"/>
        <v>3.8837723995145283E-2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2981</v>
      </c>
      <c r="Z28" s="116">
        <v>2677</v>
      </c>
      <c r="AB28" s="121">
        <f t="shared" si="2"/>
        <v>9.5559363175555079E-2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1190</v>
      </c>
      <c r="Z29" s="116">
        <v>1105</v>
      </c>
      <c r="AB29" s="121">
        <f t="shared" si="2"/>
        <v>3.9444563432569427E-2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1737</v>
      </c>
      <c r="Z30" s="116">
        <v>1893</v>
      </c>
      <c r="AB30" s="121">
        <f t="shared" si="2"/>
        <v>6.7573356179053329E-2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2998</v>
      </c>
      <c r="Z31" s="116">
        <v>3184</v>
      </c>
      <c r="AB31" s="121">
        <f t="shared" si="2"/>
        <v>0.11365745698579281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345</v>
      </c>
      <c r="Z32" s="116">
        <v>336</v>
      </c>
      <c r="AB32" s="121">
        <f t="shared" si="2"/>
        <v>1.1994002998500749E-2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771</v>
      </c>
      <c r="Z33" s="116">
        <v>785</v>
      </c>
      <c r="AB33" s="121">
        <f t="shared" si="2"/>
        <v>2.8021703433997288E-2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29057</v>
      </c>
      <c r="Z34" s="124">
        <v>28014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16269</v>
      </c>
      <c r="AB37" s="136">
        <f>Z37/Z40*100</f>
        <v>83.619449013157904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3187</v>
      </c>
      <c r="AB38" s="136">
        <f>Z38/Z40*100</f>
        <v>16.380550986842106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19456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40</v>
      </c>
      <c r="W44" s="116">
        <v>47</v>
      </c>
      <c r="X44" s="116">
        <v>40</v>
      </c>
      <c r="Y44" s="116">
        <v>43</v>
      </c>
      <c r="Z44" s="116">
        <v>47</v>
      </c>
    </row>
    <row r="45" spans="19:32" x14ac:dyDescent="0.25">
      <c r="S45" s="119" t="s">
        <v>38</v>
      </c>
      <c r="T45" s="119"/>
      <c r="U45" s="116"/>
      <c r="V45" s="116">
        <v>466</v>
      </c>
      <c r="W45" s="116">
        <v>518</v>
      </c>
      <c r="X45" s="116">
        <v>571</v>
      </c>
      <c r="Y45" s="116">
        <v>496</v>
      </c>
      <c r="Z45" s="116">
        <v>434</v>
      </c>
    </row>
    <row r="46" spans="19:32" x14ac:dyDescent="0.25">
      <c r="S46" s="119" t="s">
        <v>39</v>
      </c>
      <c r="T46" s="119"/>
      <c r="U46" s="116"/>
      <c r="V46" s="116">
        <v>1086</v>
      </c>
      <c r="W46" s="116">
        <v>1167</v>
      </c>
      <c r="X46" s="116">
        <v>1156</v>
      </c>
      <c r="Y46" s="116">
        <v>1063</v>
      </c>
      <c r="Z46" s="116">
        <v>917</v>
      </c>
    </row>
    <row r="47" spans="19:32" x14ac:dyDescent="0.25">
      <c r="S47" s="119" t="s">
        <v>40</v>
      </c>
      <c r="T47" s="119"/>
      <c r="U47" s="116"/>
      <c r="V47" s="116">
        <v>1783</v>
      </c>
      <c r="W47" s="116">
        <v>1825</v>
      </c>
      <c r="X47" s="116">
        <v>1871</v>
      </c>
      <c r="Y47" s="116">
        <v>1663</v>
      </c>
      <c r="Z47" s="116">
        <v>1405</v>
      </c>
    </row>
    <row r="48" spans="19:32" x14ac:dyDescent="0.25">
      <c r="S48" s="119" t="s">
        <v>41</v>
      </c>
      <c r="T48" s="119"/>
      <c r="U48" s="116"/>
      <c r="V48" s="116">
        <v>2154</v>
      </c>
      <c r="W48" s="116">
        <v>2324</v>
      </c>
      <c r="X48" s="116">
        <v>2154</v>
      </c>
      <c r="Y48" s="116">
        <v>2141</v>
      </c>
      <c r="Z48" s="116">
        <v>1922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1389</v>
      </c>
      <c r="W49" s="116">
        <v>1375</v>
      </c>
      <c r="X49" s="116">
        <v>1332</v>
      </c>
      <c r="Y49" s="116">
        <v>1390</v>
      </c>
      <c r="Z49" s="116">
        <v>1295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Southern Downs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1061</v>
      </c>
      <c r="W50" s="116">
        <v>1086</v>
      </c>
      <c r="X50" s="116">
        <v>1159</v>
      </c>
      <c r="Y50" s="116">
        <v>1136</v>
      </c>
      <c r="Z50" s="116">
        <v>1151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1155</v>
      </c>
      <c r="W51" s="116">
        <v>1161</v>
      </c>
      <c r="X51" s="116">
        <v>1175</v>
      </c>
      <c r="Y51" s="116">
        <v>1079</v>
      </c>
      <c r="Z51" s="116">
        <v>1095</v>
      </c>
    </row>
    <row r="52" spans="1:26" ht="15" customHeight="1" x14ac:dyDescent="0.25">
      <c r="S52" s="119" t="s">
        <v>45</v>
      </c>
      <c r="T52" s="119"/>
      <c r="U52" s="116"/>
      <c r="V52" s="116">
        <v>1247</v>
      </c>
      <c r="W52" s="116">
        <v>1300</v>
      </c>
      <c r="X52" s="116">
        <v>1351</v>
      </c>
      <c r="Y52" s="116">
        <v>1312</v>
      </c>
      <c r="Z52" s="116">
        <v>1231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1139</v>
      </c>
      <c r="W53" s="116">
        <v>1261</v>
      </c>
      <c r="X53" s="116">
        <v>1353</v>
      </c>
      <c r="Y53" s="116">
        <v>1233</v>
      </c>
      <c r="Z53" s="116">
        <v>1287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1147</v>
      </c>
      <c r="W54" s="116">
        <v>1208</v>
      </c>
      <c r="X54" s="116">
        <v>1340</v>
      </c>
      <c r="Y54" s="116">
        <v>1288</v>
      </c>
      <c r="Z54" s="116">
        <v>1297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932</v>
      </c>
      <c r="W55" s="116">
        <v>1033</v>
      </c>
      <c r="X55" s="116">
        <v>1101</v>
      </c>
      <c r="Y55" s="116">
        <v>1137</v>
      </c>
      <c r="Z55" s="116">
        <v>1150</v>
      </c>
    </row>
    <row r="56" spans="1:26" ht="15" customHeight="1" x14ac:dyDescent="0.25">
      <c r="S56" s="119" t="s">
        <v>49</v>
      </c>
      <c r="T56" s="119"/>
      <c r="U56" s="116"/>
      <c r="V56" s="116">
        <v>633</v>
      </c>
      <c r="W56" s="116">
        <v>669</v>
      </c>
      <c r="X56" s="116">
        <v>701</v>
      </c>
      <c r="Y56" s="116">
        <v>662</v>
      </c>
      <c r="Z56" s="116">
        <v>690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265</v>
      </c>
      <c r="W57" s="116">
        <v>313</v>
      </c>
      <c r="X57" s="116">
        <v>365</v>
      </c>
      <c r="Y57" s="116">
        <v>354</v>
      </c>
      <c r="Z57" s="116">
        <v>384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94</v>
      </c>
      <c r="W58" s="116">
        <v>113</v>
      </c>
      <c r="X58" s="116">
        <v>145</v>
      </c>
      <c r="Y58" s="116">
        <v>141</v>
      </c>
      <c r="Z58" s="116">
        <v>191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62</v>
      </c>
      <c r="W59" s="116">
        <v>73</v>
      </c>
      <c r="X59" s="116">
        <v>81</v>
      </c>
      <c r="Y59" s="116">
        <v>72</v>
      </c>
      <c r="Z59" s="116">
        <v>74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40</v>
      </c>
      <c r="W60" s="116">
        <v>35</v>
      </c>
      <c r="X60" s="116">
        <v>52</v>
      </c>
      <c r="Y60" s="116">
        <v>43</v>
      </c>
      <c r="Z60" s="116">
        <v>52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14672</v>
      </c>
      <c r="W61" s="116">
        <v>15508</v>
      </c>
      <c r="X61" s="116">
        <v>15972</v>
      </c>
      <c r="Y61" s="116">
        <v>15252</v>
      </c>
      <c r="Z61" s="116">
        <v>14608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52</v>
      </c>
      <c r="W63" s="116">
        <v>47</v>
      </c>
      <c r="X63" s="116">
        <v>55</v>
      </c>
      <c r="Y63" s="116">
        <v>59</v>
      </c>
      <c r="Z63" s="116">
        <v>51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431</v>
      </c>
      <c r="W64" s="116">
        <v>501</v>
      </c>
      <c r="X64" s="116">
        <v>477</v>
      </c>
      <c r="Y64" s="116">
        <v>410</v>
      </c>
      <c r="Z64" s="116">
        <v>412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Southern Downs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926</v>
      </c>
      <c r="W65" s="116">
        <v>1007</v>
      </c>
      <c r="X65" s="116">
        <v>1106</v>
      </c>
      <c r="Y65" s="116">
        <v>990</v>
      </c>
      <c r="Z65" s="116">
        <v>883</v>
      </c>
    </row>
    <row r="66" spans="1:26" x14ac:dyDescent="0.25">
      <c r="S66" s="119" t="s">
        <v>40</v>
      </c>
      <c r="T66" s="119"/>
      <c r="U66" s="116"/>
      <c r="V66" s="116">
        <v>1403</v>
      </c>
      <c r="W66" s="116">
        <v>1487</v>
      </c>
      <c r="X66" s="116">
        <v>1536</v>
      </c>
      <c r="Y66" s="116">
        <v>1352</v>
      </c>
      <c r="Z66" s="116">
        <v>1106</v>
      </c>
    </row>
    <row r="67" spans="1:26" x14ac:dyDescent="0.25">
      <c r="S67" s="119" t="s">
        <v>41</v>
      </c>
      <c r="T67" s="119"/>
      <c r="U67" s="116"/>
      <c r="V67" s="116">
        <v>1626</v>
      </c>
      <c r="W67" s="116">
        <v>1686</v>
      </c>
      <c r="X67" s="116">
        <v>1782</v>
      </c>
      <c r="Y67" s="116">
        <v>1719</v>
      </c>
      <c r="Z67" s="116">
        <v>1481</v>
      </c>
    </row>
    <row r="68" spans="1:26" x14ac:dyDescent="0.25">
      <c r="S68" s="119" t="s">
        <v>42</v>
      </c>
      <c r="T68" s="119"/>
      <c r="U68" s="116"/>
      <c r="V68" s="116">
        <v>1157</v>
      </c>
      <c r="W68" s="116">
        <v>1077</v>
      </c>
      <c r="X68" s="116">
        <v>1202</v>
      </c>
      <c r="Y68" s="116">
        <v>1231</v>
      </c>
      <c r="Z68" s="116">
        <v>1185</v>
      </c>
    </row>
    <row r="69" spans="1:26" x14ac:dyDescent="0.25">
      <c r="S69" s="119" t="s">
        <v>43</v>
      </c>
      <c r="T69" s="119"/>
      <c r="U69" s="116"/>
      <c r="V69" s="116">
        <v>896</v>
      </c>
      <c r="W69" s="116">
        <v>920</v>
      </c>
      <c r="X69" s="116">
        <v>1008</v>
      </c>
      <c r="Y69" s="116">
        <v>995</v>
      </c>
      <c r="Z69" s="116">
        <v>1013</v>
      </c>
    </row>
    <row r="70" spans="1:26" x14ac:dyDescent="0.25">
      <c r="S70" s="119" t="s">
        <v>44</v>
      </c>
      <c r="T70" s="119"/>
      <c r="U70" s="116"/>
      <c r="V70" s="116">
        <v>1113</v>
      </c>
      <c r="W70" s="116">
        <v>1153</v>
      </c>
      <c r="X70" s="116">
        <v>1122</v>
      </c>
      <c r="Y70" s="116">
        <v>1094</v>
      </c>
      <c r="Z70" s="116">
        <v>1072</v>
      </c>
    </row>
    <row r="71" spans="1:26" x14ac:dyDescent="0.25">
      <c r="S71" s="119" t="s">
        <v>45</v>
      </c>
      <c r="T71" s="119"/>
      <c r="U71" s="116"/>
      <c r="V71" s="116">
        <v>1146</v>
      </c>
      <c r="W71" s="116">
        <v>1337</v>
      </c>
      <c r="X71" s="116">
        <v>1375</v>
      </c>
      <c r="Y71" s="116">
        <v>1318</v>
      </c>
      <c r="Z71" s="116">
        <v>1360</v>
      </c>
    </row>
    <row r="72" spans="1:26" x14ac:dyDescent="0.25">
      <c r="S72" s="119" t="s">
        <v>46</v>
      </c>
      <c r="T72" s="119"/>
      <c r="U72" s="116"/>
      <c r="V72" s="116">
        <v>1218</v>
      </c>
      <c r="W72" s="116">
        <v>1273</v>
      </c>
      <c r="X72" s="116">
        <v>1324</v>
      </c>
      <c r="Y72" s="116">
        <v>1301</v>
      </c>
      <c r="Z72" s="116">
        <v>1326</v>
      </c>
    </row>
    <row r="73" spans="1:26" x14ac:dyDescent="0.25">
      <c r="S73" s="119" t="s">
        <v>47</v>
      </c>
      <c r="T73" s="119"/>
      <c r="U73" s="116"/>
      <c r="V73" s="116">
        <v>1140</v>
      </c>
      <c r="W73" s="116">
        <v>1312</v>
      </c>
      <c r="X73" s="116">
        <v>1371</v>
      </c>
      <c r="Y73" s="116">
        <v>1373</v>
      </c>
      <c r="Z73" s="116">
        <v>1369</v>
      </c>
    </row>
    <row r="74" spans="1:26" x14ac:dyDescent="0.25">
      <c r="S74" s="119" t="s">
        <v>48</v>
      </c>
      <c r="T74" s="119"/>
      <c r="U74" s="116"/>
      <c r="V74" s="116">
        <v>844</v>
      </c>
      <c r="W74" s="116">
        <v>984</v>
      </c>
      <c r="X74" s="116">
        <v>1017</v>
      </c>
      <c r="Y74" s="116">
        <v>1006</v>
      </c>
      <c r="Z74" s="116">
        <v>1070</v>
      </c>
    </row>
    <row r="75" spans="1:26" x14ac:dyDescent="0.25">
      <c r="S75" s="119" t="s">
        <v>49</v>
      </c>
      <c r="T75" s="119"/>
      <c r="U75" s="116"/>
      <c r="V75" s="116">
        <v>449</v>
      </c>
      <c r="W75" s="116">
        <v>466</v>
      </c>
      <c r="X75" s="116">
        <v>562</v>
      </c>
      <c r="Y75" s="116">
        <v>544</v>
      </c>
      <c r="Z75" s="116">
        <v>618</v>
      </c>
    </row>
    <row r="76" spans="1:26" x14ac:dyDescent="0.25">
      <c r="S76" s="119" t="s">
        <v>50</v>
      </c>
      <c r="T76" s="119"/>
      <c r="U76" s="116"/>
      <c r="V76" s="116">
        <v>141</v>
      </c>
      <c r="W76" s="116">
        <v>190</v>
      </c>
      <c r="X76" s="116">
        <v>204</v>
      </c>
      <c r="Y76" s="116">
        <v>207</v>
      </c>
      <c r="Z76" s="116">
        <v>230</v>
      </c>
    </row>
    <row r="77" spans="1:26" x14ac:dyDescent="0.25">
      <c r="S77" s="119" t="s">
        <v>51</v>
      </c>
      <c r="T77" s="119"/>
      <c r="U77" s="116"/>
      <c r="V77" s="116">
        <v>82</v>
      </c>
      <c r="W77" s="116">
        <v>85</v>
      </c>
      <c r="X77" s="116">
        <v>113</v>
      </c>
      <c r="Y77" s="116">
        <v>88</v>
      </c>
      <c r="Z77" s="116">
        <v>110</v>
      </c>
    </row>
    <row r="78" spans="1:26" x14ac:dyDescent="0.25">
      <c r="S78" s="119" t="s">
        <v>52</v>
      </c>
      <c r="T78" s="119"/>
      <c r="U78" s="116"/>
      <c r="V78" s="116">
        <v>52</v>
      </c>
      <c r="W78" s="116">
        <v>59</v>
      </c>
      <c r="X78" s="116">
        <v>74</v>
      </c>
      <c r="Y78" s="116">
        <v>67</v>
      </c>
      <c r="Z78" s="116">
        <v>72</v>
      </c>
    </row>
    <row r="79" spans="1:26" x14ac:dyDescent="0.25">
      <c r="S79" s="119" t="s">
        <v>53</v>
      </c>
      <c r="T79" s="119"/>
      <c r="U79" s="116"/>
      <c r="V79" s="116">
        <v>36</v>
      </c>
      <c r="W79" s="116">
        <v>34</v>
      </c>
      <c r="X79" s="116">
        <v>32</v>
      </c>
      <c r="Y79" s="116">
        <v>35</v>
      </c>
      <c r="Z79" s="116">
        <v>40</v>
      </c>
    </row>
    <row r="80" spans="1:26" x14ac:dyDescent="0.25">
      <c r="S80" s="122" t="s">
        <v>54</v>
      </c>
      <c r="T80" s="122"/>
      <c r="U80" s="116"/>
      <c r="V80" s="116">
        <v>12701</v>
      </c>
      <c r="W80" s="116">
        <v>13619</v>
      </c>
      <c r="X80" s="116">
        <v>14371</v>
      </c>
      <c r="Y80" s="116">
        <v>13803</v>
      </c>
      <c r="Z80" s="116">
        <v>13408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6" t="str">
        <f>S1</f>
        <v>Southern Downs</v>
      </c>
      <c r="D83" s="146"/>
      <c r="E83" s="146"/>
      <c r="F83" s="146"/>
      <c r="G83" s="146"/>
      <c r="H83" s="49"/>
      <c r="I83" s="49"/>
      <c r="J83" s="147" t="str">
        <f>'State data for spotlight'!A1</f>
        <v>Queensland</v>
      </c>
      <c r="K83" s="147"/>
      <c r="L83" s="147"/>
      <c r="M83" s="147"/>
      <c r="N83" s="147"/>
      <c r="O83" s="147"/>
      <c r="S83" s="119" t="s">
        <v>57</v>
      </c>
      <c r="T83" s="119"/>
      <c r="U83" s="116"/>
      <c r="V83" s="116">
        <v>738</v>
      </c>
      <c r="W83" s="116">
        <v>811</v>
      </c>
      <c r="X83" s="116">
        <v>873</v>
      </c>
      <c r="Y83" s="116">
        <v>845</v>
      </c>
      <c r="Z83" s="116">
        <v>857</v>
      </c>
      <c r="AD83" s="121"/>
    </row>
    <row r="84" spans="1:30" ht="15" customHeight="1" x14ac:dyDescent="0.25">
      <c r="A84" s="48"/>
      <c r="B84" s="48"/>
      <c r="C84" s="50"/>
      <c r="D84" s="141" t="s">
        <v>0</v>
      </c>
      <c r="E84" s="141"/>
      <c r="F84" s="141" t="s">
        <v>202</v>
      </c>
      <c r="G84" s="141"/>
      <c r="H84" s="50"/>
      <c r="I84" s="50"/>
      <c r="J84" s="50"/>
      <c r="K84" s="50"/>
      <c r="L84" s="141" t="s">
        <v>0</v>
      </c>
      <c r="M84" s="141"/>
      <c r="N84" s="141" t="s">
        <v>202</v>
      </c>
      <c r="O84" s="141"/>
      <c r="S84" s="119" t="s">
        <v>58</v>
      </c>
      <c r="T84" s="119"/>
      <c r="U84" s="116"/>
      <c r="V84" s="116">
        <v>593</v>
      </c>
      <c r="W84" s="116">
        <v>606</v>
      </c>
      <c r="X84" s="116">
        <v>635</v>
      </c>
      <c r="Y84" s="116">
        <v>638</v>
      </c>
      <c r="Z84" s="116">
        <v>673</v>
      </c>
    </row>
    <row r="85" spans="1:30" ht="15" customHeight="1" x14ac:dyDescent="0.25">
      <c r="A85" s="48"/>
      <c r="B85" s="48"/>
      <c r="C85" s="62" t="s">
        <v>1</v>
      </c>
      <c r="D85" s="141" t="s">
        <v>2</v>
      </c>
      <c r="E85" s="141"/>
      <c r="F85" s="141" t="str">
        <f>"since "&amp;$V$2</f>
        <v>since 2015-16</v>
      </c>
      <c r="G85" s="141"/>
      <c r="H85" s="50"/>
      <c r="I85" s="50"/>
      <c r="J85" s="50"/>
      <c r="K85" s="62" t="s">
        <v>1</v>
      </c>
      <c r="L85" s="141" t="s">
        <v>2</v>
      </c>
      <c r="M85" s="141"/>
      <c r="N85" s="141" t="str">
        <f>"since "&amp;$V$2</f>
        <v>since 2015-16</v>
      </c>
      <c r="O85" s="141"/>
      <c r="S85" s="119" t="s">
        <v>197</v>
      </c>
      <c r="T85" s="119"/>
      <c r="U85" s="116"/>
      <c r="V85" s="116">
        <v>1292</v>
      </c>
      <c r="W85" s="116">
        <v>1373</v>
      </c>
      <c r="X85" s="116">
        <v>1451</v>
      </c>
      <c r="Y85" s="116">
        <v>1419</v>
      </c>
      <c r="Z85" s="116">
        <v>1437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28,015</v>
      </c>
      <c r="D86" s="100">
        <f t="shared" ref="D86:D91" si="4">AD4</f>
        <v>-3.5727807799538769E-2</v>
      </c>
      <c r="E86" s="101">
        <f t="shared" ref="E86:E91" si="5">AD4</f>
        <v>-3.5727807799538769E-2</v>
      </c>
      <c r="F86" s="100">
        <f t="shared" ref="F86:F91" si="6">AF4</f>
        <v>2.3453768311840095E-2</v>
      </c>
      <c r="G86" s="101">
        <f t="shared" ref="G86:G91" si="7">AF4</f>
        <v>2.3453768311840095E-2</v>
      </c>
      <c r="H86" s="61"/>
      <c r="I86" s="61"/>
      <c r="J86" s="142" t="str">
        <f>'State data for spotlight'!J4</f>
        <v>4,043,913</v>
      </c>
      <c r="K86" s="142"/>
      <c r="L86" s="100">
        <f>'State data for spotlight'!L4</f>
        <v>-5.435055282670076E-3</v>
      </c>
      <c r="M86" s="101">
        <f>'State data for spotlight'!L4</f>
        <v>-5.435055282670076E-3</v>
      </c>
      <c r="N86" s="100">
        <f>'State data for spotlight'!N4</f>
        <v>7.968076645100175E-2</v>
      </c>
      <c r="O86" s="101">
        <f>'State data for spotlight'!N4</f>
        <v>7.968076645100175E-2</v>
      </c>
      <c r="S86" s="119" t="s">
        <v>198</v>
      </c>
      <c r="T86" s="119"/>
      <c r="U86" s="116"/>
      <c r="V86" s="116">
        <v>341</v>
      </c>
      <c r="W86" s="116">
        <v>366</v>
      </c>
      <c r="X86" s="116">
        <v>401</v>
      </c>
      <c r="Y86" s="116">
        <v>422</v>
      </c>
      <c r="Z86" s="116">
        <v>407</v>
      </c>
    </row>
    <row r="87" spans="1:30" ht="15" customHeight="1" x14ac:dyDescent="0.25">
      <c r="A87" s="102" t="s">
        <v>4</v>
      </c>
      <c r="B87" s="51"/>
      <c r="C87" s="61" t="str">
        <f t="shared" si="3"/>
        <v>14,610</v>
      </c>
      <c r="D87" s="100">
        <f t="shared" si="4"/>
        <v>-4.1841552990556141E-2</v>
      </c>
      <c r="E87" s="101">
        <f t="shared" si="5"/>
        <v>-4.1841552990556141E-2</v>
      </c>
      <c r="F87" s="100">
        <f t="shared" si="6"/>
        <v>-4.2257360959651047E-3</v>
      </c>
      <c r="G87" s="101">
        <f t="shared" si="7"/>
        <v>-4.2257360959651047E-3</v>
      </c>
      <c r="H87" s="61"/>
      <c r="I87" s="61"/>
      <c r="J87" s="142" t="str">
        <f>'State data for spotlight'!J5</f>
        <v>2,078,086</v>
      </c>
      <c r="K87" s="142"/>
      <c r="L87" s="100">
        <f>'State data for spotlight'!L5</f>
        <v>-9.7722570444783718E-3</v>
      </c>
      <c r="M87" s="101">
        <f>'State data for spotlight'!L5</f>
        <v>-9.7722570444783718E-3</v>
      </c>
      <c r="N87" s="100">
        <f>'State data for spotlight'!N5</f>
        <v>6.0267974446456485E-2</v>
      </c>
      <c r="O87" s="101">
        <f>'State data for spotlight'!N5</f>
        <v>6.0267974446456485E-2</v>
      </c>
      <c r="S87" s="119" t="s">
        <v>199</v>
      </c>
      <c r="T87" s="119"/>
      <c r="U87" s="116"/>
      <c r="V87" s="116">
        <v>222</v>
      </c>
      <c r="W87" s="116">
        <v>223</v>
      </c>
      <c r="X87" s="116">
        <v>254</v>
      </c>
      <c r="Y87" s="116">
        <v>245</v>
      </c>
      <c r="Z87" s="116">
        <v>247</v>
      </c>
    </row>
    <row r="88" spans="1:30" ht="15" customHeight="1" x14ac:dyDescent="0.25">
      <c r="A88" s="102" t="s">
        <v>5</v>
      </c>
      <c r="B88" s="51"/>
      <c r="C88" s="61" t="str">
        <f t="shared" si="3"/>
        <v>13,409</v>
      </c>
      <c r="D88" s="100">
        <f t="shared" si="4"/>
        <v>-2.8614894233555455E-2</v>
      </c>
      <c r="E88" s="101">
        <f t="shared" si="5"/>
        <v>-2.8614894233555455E-2</v>
      </c>
      <c r="F88" s="100">
        <f t="shared" si="6"/>
        <v>5.5743642232894963E-2</v>
      </c>
      <c r="G88" s="101">
        <f t="shared" si="7"/>
        <v>5.5743642232894963E-2</v>
      </c>
      <c r="H88" s="61"/>
      <c r="I88" s="61"/>
      <c r="J88" s="142" t="str">
        <f>'State data for spotlight'!J6</f>
        <v>1,965,825</v>
      </c>
      <c r="K88" s="142"/>
      <c r="L88" s="100">
        <f>'State data for spotlight'!L6</f>
        <v>-8.0765919120229235E-4</v>
      </c>
      <c r="M88" s="101">
        <f>'State data for spotlight'!L6</f>
        <v>-8.0765919120229235E-4</v>
      </c>
      <c r="N88" s="100">
        <f>'State data for spotlight'!N6</f>
        <v>0.10099473592536312</v>
      </c>
      <c r="O88" s="101">
        <f>'State data for spotlight'!N6</f>
        <v>0.10099473592536312</v>
      </c>
      <c r="S88" s="119" t="s">
        <v>200</v>
      </c>
      <c r="T88" s="119"/>
      <c r="U88" s="116"/>
      <c r="V88" s="116">
        <v>374</v>
      </c>
      <c r="W88" s="116">
        <v>391</v>
      </c>
      <c r="X88" s="116">
        <v>417</v>
      </c>
      <c r="Y88" s="116">
        <v>395</v>
      </c>
      <c r="Z88" s="116">
        <v>432</v>
      </c>
    </row>
    <row r="89" spans="1:30" ht="15" customHeight="1" x14ac:dyDescent="0.25">
      <c r="A89" s="51" t="s">
        <v>6</v>
      </c>
      <c r="B89" s="51"/>
      <c r="C89" s="61" t="str">
        <f t="shared" si="3"/>
        <v>19,455</v>
      </c>
      <c r="D89" s="100">
        <f t="shared" si="4"/>
        <v>3.6110394635027188E-3</v>
      </c>
      <c r="E89" s="101">
        <f t="shared" si="5"/>
        <v>3.6110394635027188E-3</v>
      </c>
      <c r="F89" s="100">
        <f t="shared" si="6"/>
        <v>6.6611842105263053E-2</v>
      </c>
      <c r="G89" s="101">
        <f t="shared" si="7"/>
        <v>6.6611842105263053E-2</v>
      </c>
      <c r="H89" s="61"/>
      <c r="I89" s="61"/>
      <c r="J89" s="142" t="str">
        <f>'State data for spotlight'!J7</f>
        <v>2,876,116</v>
      </c>
      <c r="K89" s="142"/>
      <c r="L89" s="100">
        <f>'State data for spotlight'!L7</f>
        <v>1.3469152455414024E-2</v>
      </c>
      <c r="M89" s="101">
        <f>'State data for spotlight'!L7</f>
        <v>1.3469152455414024E-2</v>
      </c>
      <c r="N89" s="100">
        <f>'State data for spotlight'!N7</f>
        <v>8.3508134271230716E-2</v>
      </c>
      <c r="O89" s="101">
        <f>'State data for spotlight'!N7</f>
        <v>8.3508134271230716E-2</v>
      </c>
      <c r="S89" s="119" t="s">
        <v>201</v>
      </c>
      <c r="T89" s="119"/>
      <c r="U89" s="116"/>
      <c r="V89" s="116">
        <v>1164</v>
      </c>
      <c r="W89" s="116">
        <v>1239</v>
      </c>
      <c r="X89" s="116">
        <v>1296</v>
      </c>
      <c r="Y89" s="116">
        <v>1333</v>
      </c>
      <c r="Z89" s="116">
        <v>1336</v>
      </c>
    </row>
    <row r="90" spans="1:30" ht="15" customHeight="1" x14ac:dyDescent="0.25">
      <c r="A90" s="51" t="s">
        <v>100</v>
      </c>
      <c r="B90" s="51"/>
      <c r="C90" s="61" t="str">
        <f t="shared" si="3"/>
        <v>$36,162</v>
      </c>
      <c r="D90" s="100">
        <f t="shared" si="4"/>
        <v>2.6117984223369861E-2</v>
      </c>
      <c r="E90" s="101">
        <f t="shared" si="5"/>
        <v>2.6117984223369861E-2</v>
      </c>
      <c r="F90" s="100">
        <f t="shared" si="6"/>
        <v>9.7495688159958682E-2</v>
      </c>
      <c r="G90" s="101">
        <f t="shared" si="7"/>
        <v>9.7495688159958682E-2</v>
      </c>
      <c r="H90" s="61"/>
      <c r="I90" s="61"/>
      <c r="J90" s="61"/>
      <c r="K90" s="61" t="str">
        <f>'State data for spotlight'!J8</f>
        <v>$45,226</v>
      </c>
      <c r="L90" s="100">
        <f>'State data for spotlight'!L8</f>
        <v>1.6409018426646327E-3</v>
      </c>
      <c r="M90" s="101">
        <f>'State data for spotlight'!L8</f>
        <v>1.6409018426646327E-3</v>
      </c>
      <c r="N90" s="100">
        <f>'State data for spotlight'!N8</f>
        <v>6.7653739613496189E-2</v>
      </c>
      <c r="O90" s="101">
        <f>'State data for spotlight'!N8</f>
        <v>6.7653739613496189E-2</v>
      </c>
      <c r="S90" s="119" t="s">
        <v>59</v>
      </c>
      <c r="T90" s="119"/>
      <c r="U90" s="116"/>
      <c r="V90" s="116">
        <v>2248</v>
      </c>
      <c r="W90" s="116">
        <v>2127</v>
      </c>
      <c r="X90" s="116">
        <v>2102</v>
      </c>
      <c r="Y90" s="116">
        <v>2118</v>
      </c>
      <c r="Z90" s="116">
        <v>2036</v>
      </c>
    </row>
    <row r="91" spans="1:30" ht="15" customHeight="1" x14ac:dyDescent="0.25">
      <c r="A91" s="51" t="s">
        <v>7</v>
      </c>
      <c r="B91" s="51"/>
      <c r="C91" s="61" t="str">
        <f t="shared" si="3"/>
        <v>$804.9 mil</v>
      </c>
      <c r="D91" s="100">
        <f t="shared" si="4"/>
        <v>2.2756099310861311E-2</v>
      </c>
      <c r="E91" s="101">
        <f t="shared" si="5"/>
        <v>2.2756099310861311E-2</v>
      </c>
      <c r="F91" s="100">
        <f t="shared" si="6"/>
        <v>0.16745158730025533</v>
      </c>
      <c r="G91" s="101">
        <f t="shared" si="7"/>
        <v>0.16745158730025533</v>
      </c>
      <c r="H91" s="61"/>
      <c r="I91" s="61"/>
      <c r="J91" s="61"/>
      <c r="K91" s="61" t="str">
        <f>'State data for spotlight'!J9</f>
        <v>$174.8 bil</v>
      </c>
      <c r="L91" s="100">
        <f>'State data for spotlight'!L9</f>
        <v>4.1540468779463158E-2</v>
      </c>
      <c r="M91" s="101">
        <f>'State data for spotlight'!L9</f>
        <v>4.1540468779463158E-2</v>
      </c>
      <c r="N91" s="100">
        <f>'State data for spotlight'!N9</f>
        <v>0.18082674757676354</v>
      </c>
      <c r="O91" s="101">
        <f>'State data for spotlight'!N9</f>
        <v>0.18082674757676354</v>
      </c>
      <c r="S91" s="122" t="s">
        <v>54</v>
      </c>
      <c r="T91" s="122"/>
      <c r="U91" s="116"/>
      <c r="V91" s="116">
        <v>9649</v>
      </c>
      <c r="W91" s="116">
        <v>10134</v>
      </c>
      <c r="X91" s="116">
        <v>10606</v>
      </c>
      <c r="Y91" s="116">
        <v>10141</v>
      </c>
      <c r="Z91" s="116">
        <v>10139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203</v>
      </c>
      <c r="S93" s="119" t="s">
        <v>57</v>
      </c>
      <c r="T93" s="119"/>
      <c r="U93" s="116"/>
      <c r="V93" s="116">
        <v>492</v>
      </c>
      <c r="W93" s="116">
        <v>546</v>
      </c>
      <c r="X93" s="116">
        <v>605</v>
      </c>
      <c r="Y93" s="116">
        <v>591</v>
      </c>
      <c r="Z93" s="116">
        <v>613</v>
      </c>
    </row>
    <row r="94" spans="1:30" ht="15" customHeight="1" x14ac:dyDescent="0.25">
      <c r="A94" s="60" t="s">
        <v>204</v>
      </c>
      <c r="S94" s="119" t="s">
        <v>58</v>
      </c>
      <c r="T94" s="119"/>
      <c r="U94" s="116"/>
      <c r="V94" s="116">
        <v>1179</v>
      </c>
      <c r="W94" s="116">
        <v>1266</v>
      </c>
      <c r="X94" s="116">
        <v>1312</v>
      </c>
      <c r="Y94" s="116">
        <v>1316</v>
      </c>
      <c r="Z94" s="116">
        <v>1352</v>
      </c>
    </row>
    <row r="95" spans="1:30" ht="15" customHeight="1" x14ac:dyDescent="0.25">
      <c r="A95" s="138" t="s">
        <v>287</v>
      </c>
      <c r="S95" s="119" t="s">
        <v>197</v>
      </c>
      <c r="T95" s="119"/>
      <c r="U95" s="116"/>
      <c r="V95" s="116">
        <v>275</v>
      </c>
      <c r="W95" s="116">
        <v>275</v>
      </c>
      <c r="X95" s="116">
        <v>303</v>
      </c>
      <c r="Y95" s="116">
        <v>296</v>
      </c>
      <c r="Z95" s="116">
        <v>300</v>
      </c>
    </row>
    <row r="96" spans="1:30" ht="15" customHeight="1" x14ac:dyDescent="0.25">
      <c r="A96" s="19" t="s">
        <v>278</v>
      </c>
      <c r="S96" s="119" t="s">
        <v>198</v>
      </c>
      <c r="T96" s="119"/>
      <c r="U96" s="116"/>
      <c r="V96" s="116">
        <v>1114</v>
      </c>
      <c r="W96" s="116">
        <v>1229</v>
      </c>
      <c r="X96" s="116">
        <v>1333</v>
      </c>
      <c r="Y96" s="116">
        <v>1412</v>
      </c>
      <c r="Z96" s="116">
        <v>1452</v>
      </c>
    </row>
    <row r="97" spans="1:32" ht="15" customHeight="1" x14ac:dyDescent="0.25">
      <c r="S97" s="119" t="s">
        <v>199</v>
      </c>
      <c r="T97" s="119"/>
      <c r="U97" s="116"/>
      <c r="V97" s="116">
        <v>1137</v>
      </c>
      <c r="W97" s="116">
        <v>1275</v>
      </c>
      <c r="X97" s="116">
        <v>1322</v>
      </c>
      <c r="Y97" s="116">
        <v>1294</v>
      </c>
      <c r="Z97" s="116">
        <v>1303</v>
      </c>
    </row>
    <row r="98" spans="1:32" ht="15" customHeight="1" x14ac:dyDescent="0.25">
      <c r="S98" s="119" t="s">
        <v>200</v>
      </c>
      <c r="T98" s="119"/>
      <c r="U98" s="116"/>
      <c r="V98" s="116">
        <v>802</v>
      </c>
      <c r="W98" s="116">
        <v>800</v>
      </c>
      <c r="X98" s="116">
        <v>877</v>
      </c>
      <c r="Y98" s="116">
        <v>839</v>
      </c>
      <c r="Z98" s="116">
        <v>878</v>
      </c>
    </row>
    <row r="99" spans="1:32" ht="15" customHeight="1" x14ac:dyDescent="0.25">
      <c r="S99" s="119" t="s">
        <v>201</v>
      </c>
      <c r="T99" s="119"/>
      <c r="U99" s="116"/>
      <c r="V99" s="116">
        <v>105</v>
      </c>
      <c r="W99" s="116">
        <v>113</v>
      </c>
      <c r="X99" s="116">
        <v>113</v>
      </c>
      <c r="Y99" s="116">
        <v>121</v>
      </c>
      <c r="Z99" s="116">
        <v>121</v>
      </c>
    </row>
    <row r="100" spans="1:32" ht="15" customHeight="1" x14ac:dyDescent="0.25">
      <c r="S100" s="119" t="s">
        <v>59</v>
      </c>
      <c r="T100" s="119"/>
      <c r="U100" s="116"/>
      <c r="V100" s="116">
        <v>1345</v>
      </c>
      <c r="W100" s="116">
        <v>1251</v>
      </c>
      <c r="X100" s="116">
        <v>1248</v>
      </c>
      <c r="Y100" s="116">
        <v>1223</v>
      </c>
      <c r="Z100" s="116">
        <v>1156</v>
      </c>
    </row>
    <row r="101" spans="1:32" x14ac:dyDescent="0.25">
      <c r="A101" s="20"/>
      <c r="S101" s="122" t="s">
        <v>54</v>
      </c>
      <c r="T101" s="122"/>
      <c r="U101" s="116"/>
      <c r="V101" s="116">
        <v>8591</v>
      </c>
      <c r="W101" s="116">
        <v>9081</v>
      </c>
      <c r="X101" s="116">
        <v>9589</v>
      </c>
      <c r="Y101" s="116">
        <v>9246</v>
      </c>
      <c r="Z101" s="116">
        <v>9314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205</v>
      </c>
      <c r="Z103" s="110" t="s">
        <v>282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19743</v>
      </c>
      <c r="W104" s="116">
        <v>21443</v>
      </c>
      <c r="X104" s="116">
        <v>21186</v>
      </c>
      <c r="Y104" s="116">
        <v>20396</v>
      </c>
      <c r="Z104" s="116">
        <v>19519</v>
      </c>
      <c r="AB104" s="113" t="str">
        <f>TEXT(Z104,"###,###")</f>
        <v>19,519</v>
      </c>
      <c r="AD104" s="134">
        <f>Z104/($Z$4)*100</f>
        <v>69.673389255755851</v>
      </c>
      <c r="AF104" s="113"/>
    </row>
    <row r="105" spans="1:32" x14ac:dyDescent="0.25">
      <c r="S105" s="119" t="s">
        <v>18</v>
      </c>
      <c r="T105" s="119"/>
      <c r="U105" s="116"/>
      <c r="V105" s="116">
        <v>3928</v>
      </c>
      <c r="W105" s="116">
        <v>4131</v>
      </c>
      <c r="X105" s="116">
        <v>4304</v>
      </c>
      <c r="Y105" s="116">
        <v>4365</v>
      </c>
      <c r="Z105" s="116">
        <v>4390</v>
      </c>
      <c r="AB105" s="113" t="str">
        <f>TEXT(Z105,"###,###")</f>
        <v>4,390</v>
      </c>
      <c r="AD105" s="134">
        <f>Z105/($Z$4)*100</f>
        <v>15.670176691058362</v>
      </c>
      <c r="AF105" s="113"/>
    </row>
    <row r="106" spans="1:32" x14ac:dyDescent="0.25">
      <c r="S106" s="122" t="s">
        <v>54</v>
      </c>
      <c r="T106" s="122"/>
      <c r="U106" s="124"/>
      <c r="V106" s="124">
        <v>23671</v>
      </c>
      <c r="W106" s="124">
        <v>25574</v>
      </c>
      <c r="X106" s="124">
        <v>25490</v>
      </c>
      <c r="Y106" s="124">
        <v>24761</v>
      </c>
      <c r="Z106" s="124">
        <v>23909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4884</v>
      </c>
      <c r="W108" s="116">
        <v>5440</v>
      </c>
      <c r="X108" s="116">
        <v>5442</v>
      </c>
      <c r="Y108" s="116">
        <v>4588</v>
      </c>
      <c r="Z108" s="116">
        <v>4442</v>
      </c>
      <c r="AB108" s="113" t="str">
        <f>TEXT(Z108,"###,###")</f>
        <v>4,442</v>
      </c>
      <c r="AD108" s="134">
        <f>Z108/($Z$4)*100</f>
        <v>15.855791540246297</v>
      </c>
      <c r="AF108" s="113"/>
    </row>
    <row r="109" spans="1:32" x14ac:dyDescent="0.25">
      <c r="S109" s="119" t="s">
        <v>21</v>
      </c>
      <c r="T109" s="119"/>
      <c r="U109" s="116"/>
      <c r="V109" s="116">
        <v>4360</v>
      </c>
      <c r="W109" s="116">
        <v>4583</v>
      </c>
      <c r="X109" s="116">
        <v>4580</v>
      </c>
      <c r="Y109" s="116">
        <v>4437</v>
      </c>
      <c r="Z109" s="116">
        <v>4119</v>
      </c>
      <c r="AB109" s="113" t="str">
        <f>TEXT(Z109,"###,###")</f>
        <v>4,119</v>
      </c>
      <c r="AD109" s="134">
        <f>Z109/($Z$4)*100</f>
        <v>14.702837765482776</v>
      </c>
      <c r="AF109" s="113"/>
    </row>
    <row r="110" spans="1:32" x14ac:dyDescent="0.25">
      <c r="S110" s="119" t="s">
        <v>22</v>
      </c>
      <c r="T110" s="119"/>
      <c r="U110" s="116"/>
      <c r="V110" s="116">
        <v>6187</v>
      </c>
      <c r="W110" s="116">
        <v>6803</v>
      </c>
      <c r="X110" s="116">
        <v>7315</v>
      </c>
      <c r="Y110" s="116">
        <v>6592</v>
      </c>
      <c r="Z110" s="116">
        <v>6202</v>
      </c>
      <c r="AB110" s="113" t="str">
        <f>TEXT(Z110,"###,###")</f>
        <v>6,202</v>
      </c>
      <c r="AD110" s="134">
        <f>Z110/($Z$4)*100</f>
        <v>22.138140281991788</v>
      </c>
      <c r="AF110" s="113"/>
    </row>
    <row r="111" spans="1:32" x14ac:dyDescent="0.25">
      <c r="S111" s="119" t="s">
        <v>23</v>
      </c>
      <c r="T111" s="119"/>
      <c r="U111" s="116"/>
      <c r="V111" s="116">
        <v>8242</v>
      </c>
      <c r="W111" s="116">
        <v>8748</v>
      </c>
      <c r="X111" s="116">
        <v>8153</v>
      </c>
      <c r="Y111" s="116">
        <v>9138</v>
      </c>
      <c r="Z111" s="116">
        <v>9055</v>
      </c>
      <c r="AB111" s="113" t="str">
        <f>TEXT(Z111,"###,###")</f>
        <v>9,055</v>
      </c>
      <c r="AD111" s="134">
        <f>Z111/($Z$4)*100</f>
        <v>32.321970373014459</v>
      </c>
      <c r="AF111" s="113"/>
    </row>
    <row r="112" spans="1:32" x14ac:dyDescent="0.25">
      <c r="S112" s="122" t="s">
        <v>54</v>
      </c>
      <c r="T112" s="122"/>
      <c r="U112" s="116"/>
      <c r="V112" s="116">
        <v>27373</v>
      </c>
      <c r="W112" s="116">
        <v>29127</v>
      </c>
      <c r="X112" s="116">
        <v>30344</v>
      </c>
      <c r="Y112" s="116">
        <v>29055</v>
      </c>
      <c r="Z112" s="116">
        <v>28020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40.4</v>
      </c>
      <c r="W118" s="135">
        <v>41.73</v>
      </c>
      <c r="X118" s="135">
        <v>42.16</v>
      </c>
      <c r="Y118" s="135">
        <v>42.19</v>
      </c>
      <c r="Z118" s="135">
        <v>43.17</v>
      </c>
      <c r="AB118" s="113" t="str">
        <f>TEXT(Z118,"##.0")</f>
        <v>43.2</v>
      </c>
    </row>
    <row r="120" spans="19:32" x14ac:dyDescent="0.25">
      <c r="S120" s="105" t="s">
        <v>102</v>
      </c>
      <c r="T120" s="116"/>
      <c r="U120" s="116"/>
      <c r="V120" s="116">
        <v>14162</v>
      </c>
      <c r="W120" s="116">
        <v>14782</v>
      </c>
      <c r="X120" s="116">
        <v>15389</v>
      </c>
      <c r="Y120" s="116">
        <v>14879</v>
      </c>
      <c r="Z120" s="116">
        <v>14680</v>
      </c>
      <c r="AB120" s="113" t="str">
        <f>TEXT(Z120,"###,###")</f>
        <v>14,680</v>
      </c>
    </row>
    <row r="121" spans="19:32" x14ac:dyDescent="0.25">
      <c r="S121" s="105" t="s">
        <v>103</v>
      </c>
      <c r="T121" s="116"/>
      <c r="U121" s="116"/>
      <c r="V121" s="116">
        <v>2156</v>
      </c>
      <c r="W121" s="116">
        <v>2294</v>
      </c>
      <c r="X121" s="116">
        <v>2527</v>
      </c>
      <c r="Y121" s="116">
        <v>2278</v>
      </c>
      <c r="Z121" s="116">
        <v>2506</v>
      </c>
      <c r="AB121" s="113" t="str">
        <f>TEXT(Z121,"###,###")</f>
        <v>2,506</v>
      </c>
    </row>
    <row r="122" spans="19:32" x14ac:dyDescent="0.25">
      <c r="S122" s="105" t="s">
        <v>104</v>
      </c>
      <c r="T122" s="116"/>
      <c r="U122" s="116"/>
      <c r="V122" s="116">
        <v>1922</v>
      </c>
      <c r="W122" s="116">
        <v>2139</v>
      </c>
      <c r="X122" s="116">
        <v>2275</v>
      </c>
      <c r="Y122" s="116">
        <v>2225</v>
      </c>
      <c r="Z122" s="116">
        <v>2270</v>
      </c>
      <c r="AB122" s="113" t="str">
        <f>TEXT(Z122,"###,###")</f>
        <v>2,270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16084</v>
      </c>
      <c r="W124" s="116">
        <v>16921</v>
      </c>
      <c r="X124" s="116">
        <v>17664</v>
      </c>
      <c r="Y124" s="116">
        <v>17104</v>
      </c>
      <c r="Z124" s="116">
        <v>16950</v>
      </c>
      <c r="AB124" s="113" t="str">
        <f>TEXT(Z124,"###,###")</f>
        <v>16,950</v>
      </c>
      <c r="AD124" s="131">
        <f>Z124/$Z$7*100</f>
        <v>87.124132613723987</v>
      </c>
    </row>
    <row r="125" spans="19:32" x14ac:dyDescent="0.25">
      <c r="S125" s="105" t="s">
        <v>106</v>
      </c>
      <c r="T125" s="116"/>
      <c r="U125" s="116"/>
      <c r="V125" s="116">
        <v>4078</v>
      </c>
      <c r="W125" s="116">
        <v>4433</v>
      </c>
      <c r="X125" s="116">
        <v>4802</v>
      </c>
      <c r="Y125" s="116">
        <v>4503</v>
      </c>
      <c r="Z125" s="116">
        <v>4776</v>
      </c>
      <c r="AB125" s="113" t="str">
        <f>TEXT(Z125,"###,###")</f>
        <v>4,776</v>
      </c>
      <c r="AD125" s="131">
        <f>Z125/$Z$7*100</f>
        <v>24.548959136468774</v>
      </c>
    </row>
    <row r="127" spans="19:32" x14ac:dyDescent="0.25">
      <c r="S127" s="105" t="s">
        <v>107</v>
      </c>
      <c r="T127" s="116"/>
      <c r="U127" s="116"/>
      <c r="V127" s="116">
        <v>9648</v>
      </c>
      <c r="W127" s="116">
        <v>10134</v>
      </c>
      <c r="X127" s="116">
        <v>10606</v>
      </c>
      <c r="Y127" s="116">
        <v>10137</v>
      </c>
      <c r="Z127" s="116">
        <v>10140</v>
      </c>
      <c r="AB127" s="113" t="str">
        <f>TEXT(Z127,"###,###")</f>
        <v>10,140</v>
      </c>
      <c r="AD127" s="131">
        <f>Z127/$Z$7*100</f>
        <v>52.120277563608333</v>
      </c>
    </row>
    <row r="128" spans="19:32" x14ac:dyDescent="0.25">
      <c r="S128" s="105" t="s">
        <v>108</v>
      </c>
      <c r="T128" s="116"/>
      <c r="U128" s="116"/>
      <c r="V128" s="116">
        <v>8595</v>
      </c>
      <c r="W128" s="116">
        <v>9081</v>
      </c>
      <c r="X128" s="116">
        <v>9590</v>
      </c>
      <c r="Y128" s="116">
        <v>9242</v>
      </c>
      <c r="Z128" s="116">
        <v>9314</v>
      </c>
      <c r="AB128" s="113" t="str">
        <f>TEXT(Z128,"###,###")</f>
        <v>9,314</v>
      </c>
      <c r="AD128" s="131">
        <f>Z128/$Z$7*100</f>
        <v>47.874582369570803</v>
      </c>
    </row>
    <row r="130" spans="19:20" x14ac:dyDescent="0.25">
      <c r="S130" s="105" t="s">
        <v>283</v>
      </c>
      <c r="T130" s="131">
        <v>75.45618093035209</v>
      </c>
    </row>
    <row r="131" spans="19:20" x14ac:dyDescent="0.25">
      <c r="S131" s="105" t="s">
        <v>284</v>
      </c>
      <c r="T131" s="131">
        <v>12.88100745309689</v>
      </c>
    </row>
    <row r="132" spans="19:20" x14ac:dyDescent="0.25">
      <c r="S132" s="105" t="s">
        <v>285</v>
      </c>
      <c r="T132" s="131">
        <v>11.667951683371884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ADD11E2E-4F8B-4562-B0DA-65F7481DDAF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40BF02EC-692F-45D1-8E37-028302B1C81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206AAA32-9C73-4D1D-9E76-1587662C37C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E18A1397-029D-4193-93F1-3704ACEDDA0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780D0-1FC4-4303-919D-F1DA34A2C688}">
  <sheetPr codeName="Sheet130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180</v>
      </c>
      <c r="T1" s="103"/>
      <c r="U1" s="103"/>
      <c r="V1" s="103"/>
      <c r="W1" s="103"/>
      <c r="X1" s="103"/>
      <c r="Y1" s="104" t="s">
        <v>265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205</v>
      </c>
      <c r="Z2" s="107" t="s">
        <v>282</v>
      </c>
      <c r="AB2" s="143" t="str">
        <f>$Z$2</f>
        <v>2019-20</v>
      </c>
      <c r="AC2" s="143"/>
      <c r="AD2" s="143"/>
      <c r="AE2" s="143"/>
      <c r="AF2" s="143"/>
    </row>
    <row r="3" spans="1:32" ht="15" customHeight="1" x14ac:dyDescent="0.25">
      <c r="A3" s="64" t="s">
        <v>281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180</v>
      </c>
      <c r="Y3" s="109" t="s">
        <v>265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9.66 Sunshine Coast, Queensland,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220793</v>
      </c>
      <c r="W4" s="112">
        <v>234284</v>
      </c>
      <c r="X4" s="112">
        <v>244201</v>
      </c>
      <c r="Y4" s="112">
        <v>252579</v>
      </c>
      <c r="Z4" s="112">
        <v>257853</v>
      </c>
      <c r="AB4" s="113" t="str">
        <f>TEXT(Z4,"###,###")</f>
        <v>257,853</v>
      </c>
      <c r="AD4" s="114">
        <f>Z4/Y4-1</f>
        <v>2.0880595773995481E-2</v>
      </c>
      <c r="AF4" s="114">
        <f>Z4/V4-1</f>
        <v>0.16784952421498867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111893</v>
      </c>
      <c r="W5" s="112">
        <v>118136</v>
      </c>
      <c r="X5" s="112">
        <v>122967</v>
      </c>
      <c r="Y5" s="112">
        <v>125176</v>
      </c>
      <c r="Z5" s="112">
        <v>127148</v>
      </c>
      <c r="AB5" s="113" t="str">
        <f>TEXT(Z5,"###,###")</f>
        <v>127,148</v>
      </c>
      <c r="AD5" s="114">
        <f t="shared" ref="AD5:AD9" si="0">Z5/Y5-1</f>
        <v>1.5753818623378324E-2</v>
      </c>
      <c r="AF5" s="114">
        <f t="shared" ref="AF5:AF9" si="1">Z5/V5-1</f>
        <v>0.13633560633819819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108900</v>
      </c>
      <c r="W6" s="112">
        <v>116148</v>
      </c>
      <c r="X6" s="112">
        <v>121233</v>
      </c>
      <c r="Y6" s="112">
        <v>127406</v>
      </c>
      <c r="Z6" s="112">
        <v>130699</v>
      </c>
      <c r="AB6" s="113" t="str">
        <f>TEXT(Z6,"###,###")</f>
        <v>130,699</v>
      </c>
      <c r="AD6" s="114">
        <f t="shared" si="0"/>
        <v>2.5846506443966577E-2</v>
      </c>
      <c r="AF6" s="114">
        <f t="shared" si="1"/>
        <v>0.2001744719926537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156943</v>
      </c>
      <c r="W7" s="112">
        <v>164502</v>
      </c>
      <c r="X7" s="112">
        <v>172072</v>
      </c>
      <c r="Y7" s="112">
        <v>177084</v>
      </c>
      <c r="Z7" s="112">
        <v>183980</v>
      </c>
      <c r="AB7" s="113" t="str">
        <f>TEXT(Z7,"###,###")</f>
        <v>183,980</v>
      </c>
      <c r="AD7" s="114">
        <f t="shared" si="0"/>
        <v>3.8941971041991374E-2</v>
      </c>
      <c r="AF7" s="114">
        <f t="shared" si="1"/>
        <v>0.17227273596146375</v>
      </c>
    </row>
    <row r="8" spans="1:32" ht="17.25" customHeight="1" x14ac:dyDescent="0.25">
      <c r="A8" s="68" t="s">
        <v>13</v>
      </c>
      <c r="B8" s="69"/>
      <c r="C8" s="31"/>
      <c r="D8" s="70" t="str">
        <f>AB4</f>
        <v>257,853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183,980</v>
      </c>
      <c r="P8" s="71"/>
      <c r="S8" s="111" t="s">
        <v>86</v>
      </c>
      <c r="T8" s="112"/>
      <c r="U8" s="112"/>
      <c r="V8" s="112">
        <v>38258.480000000003</v>
      </c>
      <c r="W8" s="112">
        <v>38754.480000000003</v>
      </c>
      <c r="X8" s="112">
        <v>40286</v>
      </c>
      <c r="Y8" s="112">
        <v>41456.35</v>
      </c>
      <c r="Z8" s="112">
        <v>41514.089999999997</v>
      </c>
      <c r="AB8" s="113" t="str">
        <f>TEXT(Z8,"$###,###")</f>
        <v>$41,514</v>
      </c>
      <c r="AD8" s="114">
        <f t="shared" si="0"/>
        <v>1.3927902480559418E-3</v>
      </c>
      <c r="AF8" s="114">
        <f t="shared" si="1"/>
        <v>8.5095121395308837E-2</v>
      </c>
    </row>
    <row r="9" spans="1:32" x14ac:dyDescent="0.25">
      <c r="A9" s="32" t="s">
        <v>15</v>
      </c>
      <c r="B9" s="75"/>
      <c r="C9" s="76"/>
      <c r="D9" s="77">
        <f>AD104</f>
        <v>75.236278034383929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49.646157190999027</v>
      </c>
      <c r="P9" s="78" t="s">
        <v>87</v>
      </c>
      <c r="S9" s="111" t="s">
        <v>7</v>
      </c>
      <c r="T9" s="112"/>
      <c r="U9" s="112"/>
      <c r="V9" s="112">
        <v>7979412459</v>
      </c>
      <c r="W9" s="112">
        <v>8479499878</v>
      </c>
      <c r="X9" s="112">
        <v>9159671650</v>
      </c>
      <c r="Y9" s="112">
        <v>9711449904</v>
      </c>
      <c r="Z9" s="112">
        <v>10343032186</v>
      </c>
      <c r="AB9" s="113" t="str">
        <f>TEXT(Z9/1000000,"$#,###.0")&amp;" mil"</f>
        <v>$10,343.0 mil</v>
      </c>
      <c r="AD9" s="114">
        <f t="shared" si="0"/>
        <v>6.5034808215389317E-2</v>
      </c>
      <c r="AF9" s="114">
        <f t="shared" si="1"/>
        <v>0.29621475755825455</v>
      </c>
    </row>
    <row r="10" spans="1:32" x14ac:dyDescent="0.25">
      <c r="A10" s="32" t="s">
        <v>18</v>
      </c>
      <c r="B10" s="75"/>
      <c r="C10" s="76"/>
      <c r="D10" s="77">
        <f>AD105</f>
        <v>16.675004750768849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50.351125122295905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82.820958799869544</v>
      </c>
      <c r="P11" s="78" t="s">
        <v>87</v>
      </c>
      <c r="S11" s="111" t="s">
        <v>30</v>
      </c>
      <c r="T11" s="116"/>
      <c r="U11" s="116"/>
      <c r="V11" s="116">
        <v>193591</v>
      </c>
      <c r="W11" s="116">
        <v>205735</v>
      </c>
      <c r="X11" s="116">
        <v>214547</v>
      </c>
      <c r="Y11" s="116">
        <v>221975</v>
      </c>
      <c r="Z11" s="116">
        <v>226243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9.0792477443200355</v>
      </c>
      <c r="P12" s="78" t="s">
        <v>87</v>
      </c>
      <c r="S12" s="111" t="s">
        <v>31</v>
      </c>
      <c r="T12" s="116"/>
      <c r="U12" s="116"/>
      <c r="V12" s="116">
        <v>27202</v>
      </c>
      <c r="W12" s="116">
        <v>28549</v>
      </c>
      <c r="X12" s="116">
        <v>29654</v>
      </c>
      <c r="Y12" s="116">
        <v>30602</v>
      </c>
      <c r="Z12" s="116">
        <v>31608</v>
      </c>
    </row>
    <row r="13" spans="1:32" ht="15" customHeight="1" x14ac:dyDescent="0.25">
      <c r="A13" s="32" t="s">
        <v>20</v>
      </c>
      <c r="B13" s="76"/>
      <c r="C13" s="76"/>
      <c r="D13" s="77">
        <f>AD108</f>
        <v>18.120014116570292</v>
      </c>
      <c r="E13" s="78" t="s">
        <v>87</v>
      </c>
      <c r="F13" s="26"/>
      <c r="G13" s="144" t="s">
        <v>286</v>
      </c>
      <c r="H13" s="145"/>
      <c r="I13" s="145"/>
      <c r="J13" s="145"/>
      <c r="K13" s="145"/>
      <c r="L13" s="145"/>
      <c r="M13" s="85"/>
      <c r="N13" s="76"/>
      <c r="O13" s="77">
        <f>T132</f>
        <v>8.10033699315143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16.449682571077322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41.8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20.021097291867846</v>
      </c>
      <c r="E15" s="78" t="s">
        <v>87</v>
      </c>
      <c r="F15" s="26"/>
      <c r="G15" s="35" t="s">
        <v>279</v>
      </c>
      <c r="H15" s="76"/>
      <c r="I15" s="76"/>
      <c r="J15" s="76"/>
      <c r="K15" s="86"/>
      <c r="L15" s="76"/>
      <c r="M15" s="76"/>
      <c r="N15" s="76"/>
      <c r="O15" s="77">
        <f>AB38</f>
        <v>16.035243727442712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3976</v>
      </c>
      <c r="Z15" s="116">
        <v>4043</v>
      </c>
      <c r="AB15" s="121">
        <f t="shared" ref="AB15:AB34" si="2">IF(Z15="np",0,Z15/$Z$34)</f>
        <v>1.5679780335701655E-2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36.886908432323843</v>
      </c>
      <c r="E16" s="89" t="s">
        <v>87</v>
      </c>
      <c r="F16" s="26"/>
      <c r="G16" s="90" t="s">
        <v>280</v>
      </c>
      <c r="H16" s="37"/>
      <c r="I16" s="37"/>
      <c r="J16" s="37"/>
      <c r="K16" s="38"/>
      <c r="L16" s="37"/>
      <c r="M16" s="37"/>
      <c r="N16" s="37"/>
      <c r="O16" s="88">
        <f>AB37</f>
        <v>83.964756272557295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2877</v>
      </c>
      <c r="Z16" s="116">
        <v>3094</v>
      </c>
      <c r="AB16" s="121">
        <f t="shared" si="2"/>
        <v>1.1999317427321523E-2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11370</v>
      </c>
      <c r="Z17" s="116">
        <v>11328</v>
      </c>
      <c r="AB17" s="121">
        <f t="shared" si="2"/>
        <v>4.3932859669262511E-2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1710</v>
      </c>
      <c r="Z18" s="116">
        <v>1719</v>
      </c>
      <c r="AB18" s="121">
        <f t="shared" si="2"/>
        <v>6.6667183767180668E-3</v>
      </c>
    </row>
    <row r="19" spans="1:28" x14ac:dyDescent="0.25">
      <c r="A19" s="67" t="str">
        <f>$S$1&amp;" ("&amp;$V$2&amp;" to "&amp;$Z$2&amp;")"</f>
        <v>Sunshine Coast (2015-16 to 2019-20)</v>
      </c>
      <c r="B19" s="67"/>
      <c r="C19" s="67"/>
      <c r="D19" s="67"/>
      <c r="E19" s="67"/>
      <c r="F19" s="67"/>
      <c r="G19" s="67" t="str">
        <f>$S$1&amp;" ("&amp;$V$2&amp;" to "&amp;$Z$2&amp;")"</f>
        <v>Sunshine Coast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26089</v>
      </c>
      <c r="Z19" s="116">
        <v>26034</v>
      </c>
      <c r="AB19" s="121">
        <f t="shared" si="2"/>
        <v>0.10096646086066209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6663</v>
      </c>
      <c r="Z20" s="116">
        <v>6905</v>
      </c>
      <c r="AB20" s="121">
        <f t="shared" si="2"/>
        <v>2.677934286866681E-2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24566</v>
      </c>
      <c r="Z21" s="116">
        <v>24828</v>
      </c>
      <c r="AB21" s="121">
        <f t="shared" si="2"/>
        <v>9.6289286711550987E-2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21498</v>
      </c>
      <c r="Z22" s="116">
        <v>21845</v>
      </c>
      <c r="AB22" s="121">
        <f t="shared" si="2"/>
        <v>8.4720455462132735E-2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7165</v>
      </c>
      <c r="Z23" s="116">
        <v>7532</v>
      </c>
      <c r="AB23" s="121">
        <f t="shared" si="2"/>
        <v>2.9211008035741986E-2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2187</v>
      </c>
      <c r="Z24" s="116">
        <v>2105</v>
      </c>
      <c r="AB24" s="121">
        <f t="shared" si="2"/>
        <v>8.1637243647420185E-3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9915</v>
      </c>
      <c r="Z25" s="116">
        <v>10414</v>
      </c>
      <c r="AB25" s="121">
        <f t="shared" si="2"/>
        <v>4.038813564580683E-2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6412</v>
      </c>
      <c r="Z26" s="116">
        <v>6692</v>
      </c>
      <c r="AB26" s="121">
        <f t="shared" si="2"/>
        <v>2.5953274797555149E-2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16201</v>
      </c>
      <c r="Z27" s="116">
        <v>17155</v>
      </c>
      <c r="AB27" s="121">
        <f t="shared" si="2"/>
        <v>6.6531444882256208E-2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20087</v>
      </c>
      <c r="Z28" s="116">
        <v>21124</v>
      </c>
      <c r="AB28" s="121">
        <f t="shared" si="2"/>
        <v>8.1924234432689022E-2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10081</v>
      </c>
      <c r="Z29" s="116">
        <v>8925</v>
      </c>
      <c r="AB29" s="121">
        <f t="shared" si="2"/>
        <v>3.4613415655735162E-2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19955</v>
      </c>
      <c r="Z30" s="116">
        <v>20728</v>
      </c>
      <c r="AB30" s="121">
        <f t="shared" si="2"/>
        <v>8.0388445906115227E-2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35225</v>
      </c>
      <c r="Z31" s="116">
        <v>37175</v>
      </c>
      <c r="AB31" s="121">
        <f t="shared" si="2"/>
        <v>0.14417408705904253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4646</v>
      </c>
      <c r="Z32" s="116">
        <v>4800</v>
      </c>
      <c r="AB32" s="121">
        <f t="shared" si="2"/>
        <v>1.8615618503924791E-2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10389</v>
      </c>
      <c r="Z33" s="116">
        <v>11077</v>
      </c>
      <c r="AB33" s="121">
        <f t="shared" si="2"/>
        <v>4.2959417951661444E-2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252582</v>
      </c>
      <c r="Z34" s="124">
        <v>257848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154475</v>
      </c>
      <c r="AB37" s="136">
        <f>Z37/Z40*100</f>
        <v>83.964756272557295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29501</v>
      </c>
      <c r="AB38" s="136">
        <f>Z38/Z40*100</f>
        <v>16.035243727442712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183976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198</v>
      </c>
      <c r="W44" s="116">
        <v>174</v>
      </c>
      <c r="X44" s="116">
        <v>192</v>
      </c>
      <c r="Y44" s="116">
        <v>204</v>
      </c>
      <c r="Z44" s="116">
        <v>217</v>
      </c>
    </row>
    <row r="45" spans="19:32" x14ac:dyDescent="0.25">
      <c r="S45" s="119" t="s">
        <v>38</v>
      </c>
      <c r="T45" s="119"/>
      <c r="U45" s="116"/>
      <c r="V45" s="116">
        <v>3090</v>
      </c>
      <c r="W45" s="116">
        <v>3316</v>
      </c>
      <c r="X45" s="116">
        <v>3260</v>
      </c>
      <c r="Y45" s="116">
        <v>3470</v>
      </c>
      <c r="Z45" s="116">
        <v>3311</v>
      </c>
    </row>
    <row r="46" spans="19:32" x14ac:dyDescent="0.25">
      <c r="S46" s="119" t="s">
        <v>39</v>
      </c>
      <c r="T46" s="119"/>
      <c r="U46" s="116"/>
      <c r="V46" s="116">
        <v>7020</v>
      </c>
      <c r="W46" s="116">
        <v>7310</v>
      </c>
      <c r="X46" s="116">
        <v>7909</v>
      </c>
      <c r="Y46" s="116">
        <v>7651</v>
      </c>
      <c r="Z46" s="116">
        <v>7797</v>
      </c>
    </row>
    <row r="47" spans="19:32" x14ac:dyDescent="0.25">
      <c r="S47" s="119" t="s">
        <v>40</v>
      </c>
      <c r="T47" s="119"/>
      <c r="U47" s="116"/>
      <c r="V47" s="116">
        <v>10066</v>
      </c>
      <c r="W47" s="116">
        <v>10611</v>
      </c>
      <c r="X47" s="116">
        <v>10667</v>
      </c>
      <c r="Y47" s="116">
        <v>10965</v>
      </c>
      <c r="Z47" s="116">
        <v>10687</v>
      </c>
    </row>
    <row r="48" spans="19:32" x14ac:dyDescent="0.25">
      <c r="S48" s="119" t="s">
        <v>41</v>
      </c>
      <c r="T48" s="119"/>
      <c r="U48" s="116"/>
      <c r="V48" s="116">
        <v>11780</v>
      </c>
      <c r="W48" s="116">
        <v>12701</v>
      </c>
      <c r="X48" s="116">
        <v>13358</v>
      </c>
      <c r="Y48" s="116">
        <v>13658</v>
      </c>
      <c r="Z48" s="116">
        <v>13770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11759</v>
      </c>
      <c r="W49" s="116">
        <v>12466</v>
      </c>
      <c r="X49" s="116">
        <v>12871</v>
      </c>
      <c r="Y49" s="116">
        <v>13149</v>
      </c>
      <c r="Z49" s="116">
        <v>13663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Sunshine Coast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11091</v>
      </c>
      <c r="W50" s="116">
        <v>11895</v>
      </c>
      <c r="X50" s="116">
        <v>12536</v>
      </c>
      <c r="Y50" s="116">
        <v>13000</v>
      </c>
      <c r="Z50" s="116">
        <v>13501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12108</v>
      </c>
      <c r="W51" s="116">
        <v>12209</v>
      </c>
      <c r="X51" s="116">
        <v>12160</v>
      </c>
      <c r="Y51" s="116">
        <v>12200</v>
      </c>
      <c r="Z51" s="116">
        <v>12234</v>
      </c>
    </row>
    <row r="52" spans="1:26" ht="15" customHeight="1" x14ac:dyDescent="0.25">
      <c r="S52" s="119" t="s">
        <v>45</v>
      </c>
      <c r="T52" s="119"/>
      <c r="U52" s="116"/>
      <c r="V52" s="116">
        <v>11725</v>
      </c>
      <c r="W52" s="116">
        <v>12631</v>
      </c>
      <c r="X52" s="116">
        <v>13451</v>
      </c>
      <c r="Y52" s="116">
        <v>13584</v>
      </c>
      <c r="Z52" s="116">
        <v>13574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10547</v>
      </c>
      <c r="W53" s="116">
        <v>10827</v>
      </c>
      <c r="X53" s="116">
        <v>11157</v>
      </c>
      <c r="Y53" s="116">
        <v>11502</v>
      </c>
      <c r="Z53" s="116">
        <v>11806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9378</v>
      </c>
      <c r="W54" s="116">
        <v>10022</v>
      </c>
      <c r="X54" s="116">
        <v>10638</v>
      </c>
      <c r="Y54" s="116">
        <v>10506</v>
      </c>
      <c r="Z54" s="116">
        <v>10636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6870</v>
      </c>
      <c r="W55" s="116">
        <v>7287</v>
      </c>
      <c r="X55" s="116">
        <v>7534</v>
      </c>
      <c r="Y55" s="116">
        <v>7929</v>
      </c>
      <c r="Z55" s="116">
        <v>8301</v>
      </c>
    </row>
    <row r="56" spans="1:26" ht="15" customHeight="1" x14ac:dyDescent="0.25">
      <c r="S56" s="119" t="s">
        <v>49</v>
      </c>
      <c r="T56" s="119"/>
      <c r="U56" s="116"/>
      <c r="V56" s="116">
        <v>3758</v>
      </c>
      <c r="W56" s="116">
        <v>3894</v>
      </c>
      <c r="X56" s="116">
        <v>4186</v>
      </c>
      <c r="Y56" s="116">
        <v>4341</v>
      </c>
      <c r="Z56" s="116">
        <v>4456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1389</v>
      </c>
      <c r="W57" s="116">
        <v>1588</v>
      </c>
      <c r="X57" s="116">
        <v>1777</v>
      </c>
      <c r="Y57" s="116">
        <v>1843</v>
      </c>
      <c r="Z57" s="116">
        <v>1979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578</v>
      </c>
      <c r="W58" s="116">
        <v>638</v>
      </c>
      <c r="X58" s="116">
        <v>616</v>
      </c>
      <c r="Y58" s="116">
        <v>626</v>
      </c>
      <c r="Z58" s="116">
        <v>677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316</v>
      </c>
      <c r="W59" s="116">
        <v>347</v>
      </c>
      <c r="X59" s="116">
        <v>355</v>
      </c>
      <c r="Y59" s="116">
        <v>329</v>
      </c>
      <c r="Z59" s="116">
        <v>312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226</v>
      </c>
      <c r="W60" s="116">
        <v>214</v>
      </c>
      <c r="X60" s="116">
        <v>232</v>
      </c>
      <c r="Y60" s="116">
        <v>218</v>
      </c>
      <c r="Z60" s="116">
        <v>225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111893</v>
      </c>
      <c r="W61" s="116">
        <v>118136</v>
      </c>
      <c r="X61" s="116">
        <v>122967</v>
      </c>
      <c r="Y61" s="116">
        <v>125173</v>
      </c>
      <c r="Z61" s="116">
        <v>127149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212</v>
      </c>
      <c r="W63" s="116">
        <v>253</v>
      </c>
      <c r="X63" s="116">
        <v>264</v>
      </c>
      <c r="Y63" s="116">
        <v>321</v>
      </c>
      <c r="Z63" s="116">
        <v>295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3782</v>
      </c>
      <c r="W64" s="116">
        <v>3928</v>
      </c>
      <c r="X64" s="116">
        <v>3985</v>
      </c>
      <c r="Y64" s="116">
        <v>4189</v>
      </c>
      <c r="Z64" s="116">
        <v>4302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Sunshine Coast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7677</v>
      </c>
      <c r="W65" s="116">
        <v>8346</v>
      </c>
      <c r="X65" s="116">
        <v>8615</v>
      </c>
      <c r="Y65" s="116">
        <v>8701</v>
      </c>
      <c r="Z65" s="116">
        <v>8476</v>
      </c>
    </row>
    <row r="66" spans="1:26" x14ac:dyDescent="0.25">
      <c r="S66" s="119" t="s">
        <v>40</v>
      </c>
      <c r="T66" s="119"/>
      <c r="U66" s="116"/>
      <c r="V66" s="116">
        <v>10012</v>
      </c>
      <c r="W66" s="116">
        <v>10265</v>
      </c>
      <c r="X66" s="116">
        <v>11058</v>
      </c>
      <c r="Y66" s="116">
        <v>11742</v>
      </c>
      <c r="Z66" s="116">
        <v>11737</v>
      </c>
    </row>
    <row r="67" spans="1:26" x14ac:dyDescent="0.25">
      <c r="S67" s="119" t="s">
        <v>41</v>
      </c>
      <c r="T67" s="119"/>
      <c r="U67" s="116"/>
      <c r="V67" s="116">
        <v>10881</v>
      </c>
      <c r="W67" s="116">
        <v>11727</v>
      </c>
      <c r="X67" s="116">
        <v>12292</v>
      </c>
      <c r="Y67" s="116">
        <v>13111</v>
      </c>
      <c r="Z67" s="116">
        <v>13811</v>
      </c>
    </row>
    <row r="68" spans="1:26" x14ac:dyDescent="0.25">
      <c r="S68" s="119" t="s">
        <v>42</v>
      </c>
      <c r="T68" s="119"/>
      <c r="U68" s="116"/>
      <c r="V68" s="116">
        <v>10122</v>
      </c>
      <c r="W68" s="116">
        <v>11006</v>
      </c>
      <c r="X68" s="116">
        <v>11395</v>
      </c>
      <c r="Y68" s="116">
        <v>12311</v>
      </c>
      <c r="Z68" s="116">
        <v>12843</v>
      </c>
    </row>
    <row r="69" spans="1:26" x14ac:dyDescent="0.25">
      <c r="S69" s="119" t="s">
        <v>43</v>
      </c>
      <c r="T69" s="119"/>
      <c r="U69" s="116"/>
      <c r="V69" s="116">
        <v>9613</v>
      </c>
      <c r="W69" s="116">
        <v>10633</v>
      </c>
      <c r="X69" s="116">
        <v>11372</v>
      </c>
      <c r="Y69" s="116">
        <v>12340</v>
      </c>
      <c r="Z69" s="116">
        <v>13002</v>
      </c>
    </row>
    <row r="70" spans="1:26" x14ac:dyDescent="0.25">
      <c r="S70" s="119" t="s">
        <v>44</v>
      </c>
      <c r="T70" s="119"/>
      <c r="U70" s="116"/>
      <c r="V70" s="116">
        <v>11845</v>
      </c>
      <c r="W70" s="116">
        <v>12091</v>
      </c>
      <c r="X70" s="116">
        <v>12067</v>
      </c>
      <c r="Y70" s="116">
        <v>12293</v>
      </c>
      <c r="Z70" s="116">
        <v>12500</v>
      </c>
    </row>
    <row r="71" spans="1:26" x14ac:dyDescent="0.25">
      <c r="S71" s="119" t="s">
        <v>45</v>
      </c>
      <c r="T71" s="119"/>
      <c r="U71" s="116"/>
      <c r="V71" s="116">
        <v>11844</v>
      </c>
      <c r="W71" s="116">
        <v>13025</v>
      </c>
      <c r="X71" s="116">
        <v>13685</v>
      </c>
      <c r="Y71" s="116">
        <v>14419</v>
      </c>
      <c r="Z71" s="116">
        <v>14271</v>
      </c>
    </row>
    <row r="72" spans="1:26" x14ac:dyDescent="0.25">
      <c r="S72" s="119" t="s">
        <v>46</v>
      </c>
      <c r="T72" s="119"/>
      <c r="U72" s="116"/>
      <c r="V72" s="116">
        <v>11893</v>
      </c>
      <c r="W72" s="116">
        <v>12191</v>
      </c>
      <c r="X72" s="116">
        <v>12240</v>
      </c>
      <c r="Y72" s="116">
        <v>12445</v>
      </c>
      <c r="Z72" s="116">
        <v>12930</v>
      </c>
    </row>
    <row r="73" spans="1:26" x14ac:dyDescent="0.25">
      <c r="S73" s="119" t="s">
        <v>47</v>
      </c>
      <c r="T73" s="119"/>
      <c r="U73" s="116"/>
      <c r="V73" s="116">
        <v>9648</v>
      </c>
      <c r="W73" s="116">
        <v>10508</v>
      </c>
      <c r="X73" s="116">
        <v>11107</v>
      </c>
      <c r="Y73" s="116">
        <v>11734</v>
      </c>
      <c r="Z73" s="116">
        <v>12098</v>
      </c>
    </row>
    <row r="74" spans="1:26" x14ac:dyDescent="0.25">
      <c r="S74" s="119" t="s">
        <v>48</v>
      </c>
      <c r="T74" s="119"/>
      <c r="U74" s="116"/>
      <c r="V74" s="116">
        <v>6381</v>
      </c>
      <c r="W74" s="116">
        <v>6840</v>
      </c>
      <c r="X74" s="116">
        <v>7488</v>
      </c>
      <c r="Y74" s="116">
        <v>7986</v>
      </c>
      <c r="Z74" s="116">
        <v>8200</v>
      </c>
    </row>
    <row r="75" spans="1:26" x14ac:dyDescent="0.25">
      <c r="S75" s="119" t="s">
        <v>49</v>
      </c>
      <c r="T75" s="119"/>
      <c r="U75" s="116"/>
      <c r="V75" s="116">
        <v>2856</v>
      </c>
      <c r="W75" s="116">
        <v>3026</v>
      </c>
      <c r="X75" s="116">
        <v>3183</v>
      </c>
      <c r="Y75" s="116">
        <v>3429</v>
      </c>
      <c r="Z75" s="116">
        <v>3715</v>
      </c>
    </row>
    <row r="76" spans="1:26" x14ac:dyDescent="0.25">
      <c r="S76" s="119" t="s">
        <v>50</v>
      </c>
      <c r="T76" s="119"/>
      <c r="U76" s="116"/>
      <c r="V76" s="116">
        <v>931</v>
      </c>
      <c r="W76" s="116">
        <v>1128</v>
      </c>
      <c r="X76" s="116">
        <v>1222</v>
      </c>
      <c r="Y76" s="116">
        <v>1241</v>
      </c>
      <c r="Z76" s="116">
        <v>1369</v>
      </c>
    </row>
    <row r="77" spans="1:26" x14ac:dyDescent="0.25">
      <c r="S77" s="119" t="s">
        <v>51</v>
      </c>
      <c r="T77" s="119"/>
      <c r="U77" s="116"/>
      <c r="V77" s="116">
        <v>567</v>
      </c>
      <c r="W77" s="116">
        <v>553</v>
      </c>
      <c r="X77" s="116">
        <v>546</v>
      </c>
      <c r="Y77" s="116">
        <v>536</v>
      </c>
      <c r="Z77" s="116">
        <v>539</v>
      </c>
    </row>
    <row r="78" spans="1:26" x14ac:dyDescent="0.25">
      <c r="S78" s="119" t="s">
        <v>52</v>
      </c>
      <c r="T78" s="119"/>
      <c r="U78" s="116"/>
      <c r="V78" s="116">
        <v>338</v>
      </c>
      <c r="W78" s="116">
        <v>330</v>
      </c>
      <c r="X78" s="116">
        <v>337</v>
      </c>
      <c r="Y78" s="116">
        <v>303</v>
      </c>
      <c r="Z78" s="116">
        <v>320</v>
      </c>
    </row>
    <row r="79" spans="1:26" x14ac:dyDescent="0.25">
      <c r="S79" s="119" t="s">
        <v>53</v>
      </c>
      <c r="T79" s="119"/>
      <c r="U79" s="116"/>
      <c r="V79" s="116">
        <v>306</v>
      </c>
      <c r="W79" s="116">
        <v>298</v>
      </c>
      <c r="X79" s="116">
        <v>317</v>
      </c>
      <c r="Y79" s="116">
        <v>287</v>
      </c>
      <c r="Z79" s="116">
        <v>297</v>
      </c>
    </row>
    <row r="80" spans="1:26" x14ac:dyDescent="0.25">
      <c r="S80" s="122" t="s">
        <v>54</v>
      </c>
      <c r="T80" s="122"/>
      <c r="U80" s="116"/>
      <c r="V80" s="116">
        <v>108900</v>
      </c>
      <c r="W80" s="116">
        <v>116148</v>
      </c>
      <c r="X80" s="116">
        <v>121233</v>
      </c>
      <c r="Y80" s="116">
        <v>127407</v>
      </c>
      <c r="Z80" s="116">
        <v>130699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6" t="str">
        <f>S1</f>
        <v>Sunshine Coast</v>
      </c>
      <c r="D83" s="146"/>
      <c r="E83" s="146"/>
      <c r="F83" s="146"/>
      <c r="G83" s="146"/>
      <c r="H83" s="49"/>
      <c r="I83" s="49"/>
      <c r="J83" s="147" t="str">
        <f>'State data for spotlight'!A1</f>
        <v>Queensland</v>
      </c>
      <c r="K83" s="147"/>
      <c r="L83" s="147"/>
      <c r="M83" s="147"/>
      <c r="N83" s="147"/>
      <c r="O83" s="147"/>
      <c r="S83" s="119" t="s">
        <v>57</v>
      </c>
      <c r="T83" s="119"/>
      <c r="U83" s="116"/>
      <c r="V83" s="116">
        <v>9043</v>
      </c>
      <c r="W83" s="116">
        <v>9689</v>
      </c>
      <c r="X83" s="116">
        <v>10267</v>
      </c>
      <c r="Y83" s="116">
        <v>10479</v>
      </c>
      <c r="Z83" s="116">
        <v>11279</v>
      </c>
      <c r="AD83" s="121"/>
    </row>
    <row r="84" spans="1:30" ht="15" customHeight="1" x14ac:dyDescent="0.25">
      <c r="A84" s="48"/>
      <c r="B84" s="48"/>
      <c r="C84" s="50"/>
      <c r="D84" s="141" t="s">
        <v>0</v>
      </c>
      <c r="E84" s="141"/>
      <c r="F84" s="141" t="s">
        <v>202</v>
      </c>
      <c r="G84" s="141"/>
      <c r="H84" s="50"/>
      <c r="I84" s="50"/>
      <c r="J84" s="50"/>
      <c r="K84" s="50"/>
      <c r="L84" s="141" t="s">
        <v>0</v>
      </c>
      <c r="M84" s="141"/>
      <c r="N84" s="141" t="s">
        <v>202</v>
      </c>
      <c r="O84" s="141"/>
      <c r="S84" s="119" t="s">
        <v>58</v>
      </c>
      <c r="T84" s="119"/>
      <c r="U84" s="116"/>
      <c r="V84" s="116">
        <v>9828</v>
      </c>
      <c r="W84" s="116">
        <v>10426</v>
      </c>
      <c r="X84" s="116">
        <v>10924</v>
      </c>
      <c r="Y84" s="116">
        <v>11572</v>
      </c>
      <c r="Z84" s="116">
        <v>12070</v>
      </c>
    </row>
    <row r="85" spans="1:30" ht="15" customHeight="1" x14ac:dyDescent="0.25">
      <c r="A85" s="48"/>
      <c r="B85" s="48"/>
      <c r="C85" s="62" t="s">
        <v>1</v>
      </c>
      <c r="D85" s="141" t="s">
        <v>2</v>
      </c>
      <c r="E85" s="141"/>
      <c r="F85" s="141" t="str">
        <f>"since "&amp;$V$2</f>
        <v>since 2015-16</v>
      </c>
      <c r="G85" s="141"/>
      <c r="H85" s="50"/>
      <c r="I85" s="50"/>
      <c r="J85" s="50"/>
      <c r="K85" s="62" t="s">
        <v>1</v>
      </c>
      <c r="L85" s="141" t="s">
        <v>2</v>
      </c>
      <c r="M85" s="141"/>
      <c r="N85" s="141" t="str">
        <f>"since "&amp;$V$2</f>
        <v>since 2015-16</v>
      </c>
      <c r="O85" s="141"/>
      <c r="S85" s="119" t="s">
        <v>197</v>
      </c>
      <c r="T85" s="119"/>
      <c r="U85" s="116"/>
      <c r="V85" s="116">
        <v>15506</v>
      </c>
      <c r="W85" s="116">
        <v>16342</v>
      </c>
      <c r="X85" s="116">
        <v>17204</v>
      </c>
      <c r="Y85" s="116">
        <v>17791</v>
      </c>
      <c r="Z85" s="116">
        <v>18237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257,853</v>
      </c>
      <c r="D86" s="100">
        <f t="shared" ref="D86:D91" si="4">AD4</f>
        <v>2.0880595773995481E-2</v>
      </c>
      <c r="E86" s="101">
        <f t="shared" ref="E86:E91" si="5">AD4</f>
        <v>2.0880595773995481E-2</v>
      </c>
      <c r="F86" s="100">
        <f t="shared" ref="F86:F91" si="6">AF4</f>
        <v>0.16784952421498867</v>
      </c>
      <c r="G86" s="101">
        <f t="shared" ref="G86:G91" si="7">AF4</f>
        <v>0.16784952421498867</v>
      </c>
      <c r="H86" s="61"/>
      <c r="I86" s="61"/>
      <c r="J86" s="142" t="str">
        <f>'State data for spotlight'!J4</f>
        <v>4,043,913</v>
      </c>
      <c r="K86" s="142"/>
      <c r="L86" s="100">
        <f>'State data for spotlight'!L4</f>
        <v>-5.435055282670076E-3</v>
      </c>
      <c r="M86" s="101">
        <f>'State data for spotlight'!L4</f>
        <v>-5.435055282670076E-3</v>
      </c>
      <c r="N86" s="100">
        <f>'State data for spotlight'!N4</f>
        <v>7.968076645100175E-2</v>
      </c>
      <c r="O86" s="101">
        <f>'State data for spotlight'!N4</f>
        <v>7.968076645100175E-2</v>
      </c>
      <c r="S86" s="119" t="s">
        <v>198</v>
      </c>
      <c r="T86" s="119"/>
      <c r="U86" s="116"/>
      <c r="V86" s="116">
        <v>4412</v>
      </c>
      <c r="W86" s="116">
        <v>4878</v>
      </c>
      <c r="X86" s="116">
        <v>5332</v>
      </c>
      <c r="Y86" s="116">
        <v>5540</v>
      </c>
      <c r="Z86" s="116">
        <v>5876</v>
      </c>
    </row>
    <row r="87" spans="1:30" ht="15" customHeight="1" x14ac:dyDescent="0.25">
      <c r="A87" s="102" t="s">
        <v>4</v>
      </c>
      <c r="B87" s="51"/>
      <c r="C87" s="61" t="str">
        <f t="shared" si="3"/>
        <v>127,148</v>
      </c>
      <c r="D87" s="100">
        <f t="shared" si="4"/>
        <v>1.5753818623378324E-2</v>
      </c>
      <c r="E87" s="101">
        <f t="shared" si="5"/>
        <v>1.5753818623378324E-2</v>
      </c>
      <c r="F87" s="100">
        <f t="shared" si="6"/>
        <v>0.13633560633819819</v>
      </c>
      <c r="G87" s="101">
        <f t="shared" si="7"/>
        <v>0.13633560633819819</v>
      </c>
      <c r="H87" s="61"/>
      <c r="I87" s="61"/>
      <c r="J87" s="142" t="str">
        <f>'State data for spotlight'!J5</f>
        <v>2,078,086</v>
      </c>
      <c r="K87" s="142"/>
      <c r="L87" s="100">
        <f>'State data for spotlight'!L5</f>
        <v>-9.7722570444783718E-3</v>
      </c>
      <c r="M87" s="101">
        <f>'State data for spotlight'!L5</f>
        <v>-9.7722570444783718E-3</v>
      </c>
      <c r="N87" s="100">
        <f>'State data for spotlight'!N5</f>
        <v>6.0267974446456485E-2</v>
      </c>
      <c r="O87" s="101">
        <f>'State data for spotlight'!N5</f>
        <v>6.0267974446456485E-2</v>
      </c>
      <c r="S87" s="119" t="s">
        <v>199</v>
      </c>
      <c r="T87" s="119"/>
      <c r="U87" s="116"/>
      <c r="V87" s="116">
        <v>2799</v>
      </c>
      <c r="W87" s="116">
        <v>3016</v>
      </c>
      <c r="X87" s="116">
        <v>3107</v>
      </c>
      <c r="Y87" s="116">
        <v>3199</v>
      </c>
      <c r="Z87" s="116">
        <v>3258</v>
      </c>
    </row>
    <row r="88" spans="1:30" ht="15" customHeight="1" x14ac:dyDescent="0.25">
      <c r="A88" s="102" t="s">
        <v>5</v>
      </c>
      <c r="B88" s="51"/>
      <c r="C88" s="61" t="str">
        <f t="shared" si="3"/>
        <v>130,699</v>
      </c>
      <c r="D88" s="100">
        <f t="shared" si="4"/>
        <v>2.5846506443966577E-2</v>
      </c>
      <c r="E88" s="101">
        <f t="shared" si="5"/>
        <v>2.5846506443966577E-2</v>
      </c>
      <c r="F88" s="100">
        <f t="shared" si="6"/>
        <v>0.2001744719926537</v>
      </c>
      <c r="G88" s="101">
        <f t="shared" si="7"/>
        <v>0.2001744719926537</v>
      </c>
      <c r="H88" s="61"/>
      <c r="I88" s="61"/>
      <c r="J88" s="142" t="str">
        <f>'State data for spotlight'!J6</f>
        <v>1,965,825</v>
      </c>
      <c r="K88" s="142"/>
      <c r="L88" s="100">
        <f>'State data for spotlight'!L6</f>
        <v>-8.0765919120229235E-4</v>
      </c>
      <c r="M88" s="101">
        <f>'State data for spotlight'!L6</f>
        <v>-8.0765919120229235E-4</v>
      </c>
      <c r="N88" s="100">
        <f>'State data for spotlight'!N6</f>
        <v>0.10099473592536312</v>
      </c>
      <c r="O88" s="101">
        <f>'State data for spotlight'!N6</f>
        <v>0.10099473592536312</v>
      </c>
      <c r="S88" s="119" t="s">
        <v>200</v>
      </c>
      <c r="T88" s="119"/>
      <c r="U88" s="116"/>
      <c r="V88" s="116">
        <v>4620</v>
      </c>
      <c r="W88" s="116">
        <v>4821</v>
      </c>
      <c r="X88" s="116">
        <v>5187</v>
      </c>
      <c r="Y88" s="116">
        <v>5279</v>
      </c>
      <c r="Z88" s="116">
        <v>5436</v>
      </c>
    </row>
    <row r="89" spans="1:30" ht="15" customHeight="1" x14ac:dyDescent="0.25">
      <c r="A89" s="51" t="s">
        <v>6</v>
      </c>
      <c r="B89" s="51"/>
      <c r="C89" s="61" t="str">
        <f t="shared" si="3"/>
        <v>183,980</v>
      </c>
      <c r="D89" s="100">
        <f t="shared" si="4"/>
        <v>3.8941971041991374E-2</v>
      </c>
      <c r="E89" s="101">
        <f t="shared" si="5"/>
        <v>3.8941971041991374E-2</v>
      </c>
      <c r="F89" s="100">
        <f t="shared" si="6"/>
        <v>0.17227273596146375</v>
      </c>
      <c r="G89" s="101">
        <f t="shared" si="7"/>
        <v>0.17227273596146375</v>
      </c>
      <c r="H89" s="61"/>
      <c r="I89" s="61"/>
      <c r="J89" s="142" t="str">
        <f>'State data for spotlight'!J7</f>
        <v>2,876,116</v>
      </c>
      <c r="K89" s="142"/>
      <c r="L89" s="100">
        <f>'State data for spotlight'!L7</f>
        <v>1.3469152455414024E-2</v>
      </c>
      <c r="M89" s="101">
        <f>'State data for spotlight'!L7</f>
        <v>1.3469152455414024E-2</v>
      </c>
      <c r="N89" s="100">
        <f>'State data for spotlight'!N7</f>
        <v>8.3508134271230716E-2</v>
      </c>
      <c r="O89" s="101">
        <f>'State data for spotlight'!N7</f>
        <v>8.3508134271230716E-2</v>
      </c>
      <c r="S89" s="119" t="s">
        <v>201</v>
      </c>
      <c r="T89" s="119"/>
      <c r="U89" s="116"/>
      <c r="V89" s="116">
        <v>5885</v>
      </c>
      <c r="W89" s="116">
        <v>6048</v>
      </c>
      <c r="X89" s="116">
        <v>6421</v>
      </c>
      <c r="Y89" s="116">
        <v>6663</v>
      </c>
      <c r="Z89" s="116">
        <v>6729</v>
      </c>
    </row>
    <row r="90" spans="1:30" ht="15" customHeight="1" x14ac:dyDescent="0.25">
      <c r="A90" s="51" t="s">
        <v>100</v>
      </c>
      <c r="B90" s="51"/>
      <c r="C90" s="61" t="str">
        <f t="shared" si="3"/>
        <v>$41,514</v>
      </c>
      <c r="D90" s="100">
        <f t="shared" si="4"/>
        <v>1.3927902480559418E-3</v>
      </c>
      <c r="E90" s="101">
        <f t="shared" si="5"/>
        <v>1.3927902480559418E-3</v>
      </c>
      <c r="F90" s="100">
        <f t="shared" si="6"/>
        <v>8.5095121395308837E-2</v>
      </c>
      <c r="G90" s="101">
        <f t="shared" si="7"/>
        <v>8.5095121395308837E-2</v>
      </c>
      <c r="H90" s="61"/>
      <c r="I90" s="61"/>
      <c r="J90" s="61"/>
      <c r="K90" s="61" t="str">
        <f>'State data for spotlight'!J8</f>
        <v>$45,226</v>
      </c>
      <c r="L90" s="100">
        <f>'State data for spotlight'!L8</f>
        <v>1.6409018426646327E-3</v>
      </c>
      <c r="M90" s="101">
        <f>'State data for spotlight'!L8</f>
        <v>1.6409018426646327E-3</v>
      </c>
      <c r="N90" s="100">
        <f>'State data for spotlight'!N8</f>
        <v>6.7653739613496189E-2</v>
      </c>
      <c r="O90" s="101">
        <f>'State data for spotlight'!N8</f>
        <v>6.7653739613496189E-2</v>
      </c>
      <c r="S90" s="119" t="s">
        <v>59</v>
      </c>
      <c r="T90" s="119"/>
      <c r="U90" s="116"/>
      <c r="V90" s="116">
        <v>8308</v>
      </c>
      <c r="W90" s="116">
        <v>8712</v>
      </c>
      <c r="X90" s="116">
        <v>9533</v>
      </c>
      <c r="Y90" s="116">
        <v>9843</v>
      </c>
      <c r="Z90" s="116">
        <v>10168</v>
      </c>
    </row>
    <row r="91" spans="1:30" ht="15" customHeight="1" x14ac:dyDescent="0.25">
      <c r="A91" s="51" t="s">
        <v>7</v>
      </c>
      <c r="B91" s="51"/>
      <c r="C91" s="61" t="str">
        <f t="shared" si="3"/>
        <v>$10,343.0 mil</v>
      </c>
      <c r="D91" s="100">
        <f t="shared" si="4"/>
        <v>6.5034808215389317E-2</v>
      </c>
      <c r="E91" s="101">
        <f t="shared" si="5"/>
        <v>6.5034808215389317E-2</v>
      </c>
      <c r="F91" s="100">
        <f t="shared" si="6"/>
        <v>0.29621475755825455</v>
      </c>
      <c r="G91" s="101">
        <f t="shared" si="7"/>
        <v>0.29621475755825455</v>
      </c>
      <c r="H91" s="61"/>
      <c r="I91" s="61"/>
      <c r="J91" s="61"/>
      <c r="K91" s="61" t="str">
        <f>'State data for spotlight'!J9</f>
        <v>$174.8 bil</v>
      </c>
      <c r="L91" s="100">
        <f>'State data for spotlight'!L9</f>
        <v>4.1540468779463158E-2</v>
      </c>
      <c r="M91" s="101">
        <f>'State data for spotlight'!L9</f>
        <v>4.1540468779463158E-2</v>
      </c>
      <c r="N91" s="100">
        <f>'State data for spotlight'!N9</f>
        <v>0.18082674757676354</v>
      </c>
      <c r="O91" s="101">
        <f>'State data for spotlight'!N9</f>
        <v>0.18082674757676354</v>
      </c>
      <c r="S91" s="122" t="s">
        <v>54</v>
      </c>
      <c r="T91" s="122"/>
      <c r="U91" s="116"/>
      <c r="V91" s="116">
        <v>79275</v>
      </c>
      <c r="W91" s="116">
        <v>82680</v>
      </c>
      <c r="X91" s="116">
        <v>86336</v>
      </c>
      <c r="Y91" s="116">
        <v>88104</v>
      </c>
      <c r="Z91" s="116">
        <v>91344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203</v>
      </c>
      <c r="S93" s="119" t="s">
        <v>57</v>
      </c>
      <c r="T93" s="119"/>
      <c r="U93" s="116"/>
      <c r="V93" s="116">
        <v>6218</v>
      </c>
      <c r="W93" s="116">
        <v>6994</v>
      </c>
      <c r="X93" s="116">
        <v>7517</v>
      </c>
      <c r="Y93" s="116">
        <v>7875</v>
      </c>
      <c r="Z93" s="116">
        <v>8444</v>
      </c>
    </row>
    <row r="94" spans="1:30" ht="15" customHeight="1" x14ac:dyDescent="0.25">
      <c r="A94" s="60" t="s">
        <v>204</v>
      </c>
      <c r="S94" s="119" t="s">
        <v>58</v>
      </c>
      <c r="T94" s="119"/>
      <c r="U94" s="116"/>
      <c r="V94" s="116">
        <v>14658</v>
      </c>
      <c r="W94" s="116">
        <v>15951</v>
      </c>
      <c r="X94" s="116">
        <v>16913</v>
      </c>
      <c r="Y94" s="116">
        <v>17886</v>
      </c>
      <c r="Z94" s="116">
        <v>18737</v>
      </c>
    </row>
    <row r="95" spans="1:30" ht="15" customHeight="1" x14ac:dyDescent="0.25">
      <c r="A95" s="138" t="s">
        <v>287</v>
      </c>
      <c r="S95" s="119" t="s">
        <v>197</v>
      </c>
      <c r="T95" s="119"/>
      <c r="U95" s="116"/>
      <c r="V95" s="116">
        <v>2536</v>
      </c>
      <c r="W95" s="116">
        <v>2663</v>
      </c>
      <c r="X95" s="116">
        <v>2885</v>
      </c>
      <c r="Y95" s="116">
        <v>3057</v>
      </c>
      <c r="Z95" s="116">
        <v>3173</v>
      </c>
    </row>
    <row r="96" spans="1:30" ht="15" customHeight="1" x14ac:dyDescent="0.25">
      <c r="A96" s="19" t="s">
        <v>278</v>
      </c>
      <c r="S96" s="119" t="s">
        <v>198</v>
      </c>
      <c r="T96" s="119"/>
      <c r="U96" s="116"/>
      <c r="V96" s="116">
        <v>11464</v>
      </c>
      <c r="W96" s="116">
        <v>12548</v>
      </c>
      <c r="X96" s="116">
        <v>13812</v>
      </c>
      <c r="Y96" s="116">
        <v>14803</v>
      </c>
      <c r="Z96" s="116">
        <v>15589</v>
      </c>
    </row>
    <row r="97" spans="1:32" ht="15" customHeight="1" x14ac:dyDescent="0.25">
      <c r="S97" s="119" t="s">
        <v>199</v>
      </c>
      <c r="T97" s="119"/>
      <c r="U97" s="116"/>
      <c r="V97" s="116">
        <v>13366</v>
      </c>
      <c r="W97" s="116">
        <v>14677</v>
      </c>
      <c r="X97" s="116">
        <v>15110</v>
      </c>
      <c r="Y97" s="116">
        <v>15504</v>
      </c>
      <c r="Z97" s="116">
        <v>15791</v>
      </c>
    </row>
    <row r="98" spans="1:32" ht="15" customHeight="1" x14ac:dyDescent="0.25">
      <c r="S98" s="119" t="s">
        <v>200</v>
      </c>
      <c r="T98" s="119"/>
      <c r="U98" s="116"/>
      <c r="V98" s="116">
        <v>8507</v>
      </c>
      <c r="W98" s="116">
        <v>8849</v>
      </c>
      <c r="X98" s="116">
        <v>9233</v>
      </c>
      <c r="Y98" s="116">
        <v>9594</v>
      </c>
      <c r="Z98" s="116">
        <v>9834</v>
      </c>
    </row>
    <row r="99" spans="1:32" ht="15" customHeight="1" x14ac:dyDescent="0.25">
      <c r="S99" s="119" t="s">
        <v>201</v>
      </c>
      <c r="T99" s="119"/>
      <c r="U99" s="116"/>
      <c r="V99" s="116">
        <v>553</v>
      </c>
      <c r="W99" s="116">
        <v>619</v>
      </c>
      <c r="X99" s="116">
        <v>710</v>
      </c>
      <c r="Y99" s="116">
        <v>776</v>
      </c>
      <c r="Z99" s="116">
        <v>820</v>
      </c>
    </row>
    <row r="100" spans="1:32" ht="15" customHeight="1" x14ac:dyDescent="0.25">
      <c r="S100" s="119" t="s">
        <v>59</v>
      </c>
      <c r="T100" s="119"/>
      <c r="U100" s="116"/>
      <c r="V100" s="116">
        <v>3757</v>
      </c>
      <c r="W100" s="116">
        <v>4054</v>
      </c>
      <c r="X100" s="116">
        <v>4320</v>
      </c>
      <c r="Y100" s="116">
        <v>4604</v>
      </c>
      <c r="Z100" s="116">
        <v>4788</v>
      </c>
    </row>
    <row r="101" spans="1:32" x14ac:dyDescent="0.25">
      <c r="A101" s="20"/>
      <c r="S101" s="122" t="s">
        <v>54</v>
      </c>
      <c r="T101" s="122"/>
      <c r="U101" s="116"/>
      <c r="V101" s="116">
        <v>77668</v>
      </c>
      <c r="W101" s="116">
        <v>81822</v>
      </c>
      <c r="X101" s="116">
        <v>85735</v>
      </c>
      <c r="Y101" s="116">
        <v>88980</v>
      </c>
      <c r="Z101" s="116">
        <v>92639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205</v>
      </c>
      <c r="Z103" s="110" t="s">
        <v>282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157201</v>
      </c>
      <c r="W104" s="116">
        <v>173026</v>
      </c>
      <c r="X104" s="116">
        <v>181053</v>
      </c>
      <c r="Y104" s="116">
        <v>187484</v>
      </c>
      <c r="Z104" s="116">
        <v>193999</v>
      </c>
      <c r="AB104" s="113" t="str">
        <f>TEXT(Z104,"###,###")</f>
        <v>193,999</v>
      </c>
      <c r="AD104" s="134">
        <f>Z104/($Z$4)*100</f>
        <v>75.236278034383929</v>
      </c>
      <c r="AF104" s="113"/>
    </row>
    <row r="105" spans="1:32" x14ac:dyDescent="0.25">
      <c r="S105" s="119" t="s">
        <v>18</v>
      </c>
      <c r="T105" s="119"/>
      <c r="U105" s="116"/>
      <c r="V105" s="116">
        <v>38007</v>
      </c>
      <c r="W105" s="116">
        <v>39646</v>
      </c>
      <c r="X105" s="116">
        <v>40862</v>
      </c>
      <c r="Y105" s="116">
        <v>43157</v>
      </c>
      <c r="Z105" s="116">
        <v>42997</v>
      </c>
      <c r="AB105" s="113" t="str">
        <f>TEXT(Z105,"###,###")</f>
        <v>42,997</v>
      </c>
      <c r="AD105" s="134">
        <f>Z105/($Z$4)*100</f>
        <v>16.675004750768849</v>
      </c>
      <c r="AF105" s="113"/>
    </row>
    <row r="106" spans="1:32" x14ac:dyDescent="0.25">
      <c r="S106" s="122" t="s">
        <v>54</v>
      </c>
      <c r="T106" s="122"/>
      <c r="U106" s="124"/>
      <c r="V106" s="124">
        <v>195208</v>
      </c>
      <c r="W106" s="124">
        <v>212672</v>
      </c>
      <c r="X106" s="124">
        <v>221915</v>
      </c>
      <c r="Y106" s="124">
        <v>230641</v>
      </c>
      <c r="Z106" s="124">
        <v>236996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34901</v>
      </c>
      <c r="W108" s="116">
        <v>40456</v>
      </c>
      <c r="X108" s="116">
        <v>48138</v>
      </c>
      <c r="Y108" s="116">
        <v>44472</v>
      </c>
      <c r="Z108" s="116">
        <v>46723</v>
      </c>
      <c r="AB108" s="113" t="str">
        <f>TEXT(Z108,"###,###")</f>
        <v>46,723</v>
      </c>
      <c r="AD108" s="134">
        <f>Z108/($Z$4)*100</f>
        <v>18.120014116570292</v>
      </c>
      <c r="AF108" s="113"/>
    </row>
    <row r="109" spans="1:32" x14ac:dyDescent="0.25">
      <c r="S109" s="119" t="s">
        <v>21</v>
      </c>
      <c r="T109" s="119"/>
      <c r="U109" s="116"/>
      <c r="V109" s="116">
        <v>36717</v>
      </c>
      <c r="W109" s="116">
        <v>40292</v>
      </c>
      <c r="X109" s="116">
        <v>40862</v>
      </c>
      <c r="Y109" s="116">
        <v>41911</v>
      </c>
      <c r="Z109" s="116">
        <v>42416</v>
      </c>
      <c r="AB109" s="113" t="str">
        <f>TEXT(Z109,"###,###")</f>
        <v>42,416</v>
      </c>
      <c r="AD109" s="134">
        <f>Z109/($Z$4)*100</f>
        <v>16.449682571077322</v>
      </c>
      <c r="AF109" s="113"/>
    </row>
    <row r="110" spans="1:32" x14ac:dyDescent="0.25">
      <c r="S110" s="119" t="s">
        <v>22</v>
      </c>
      <c r="T110" s="119"/>
      <c r="U110" s="116"/>
      <c r="V110" s="116">
        <v>42894</v>
      </c>
      <c r="W110" s="116">
        <v>45883</v>
      </c>
      <c r="X110" s="116">
        <v>45899</v>
      </c>
      <c r="Y110" s="116">
        <v>51060</v>
      </c>
      <c r="Z110" s="116">
        <v>51625</v>
      </c>
      <c r="AB110" s="113" t="str">
        <f>TEXT(Z110,"###,###")</f>
        <v>51,625</v>
      </c>
      <c r="AD110" s="134">
        <f>Z110/($Z$4)*100</f>
        <v>20.021097291867846</v>
      </c>
      <c r="AF110" s="113"/>
    </row>
    <row r="111" spans="1:32" x14ac:dyDescent="0.25">
      <c r="S111" s="119" t="s">
        <v>23</v>
      </c>
      <c r="T111" s="119"/>
      <c r="U111" s="116"/>
      <c r="V111" s="116">
        <v>80696</v>
      </c>
      <c r="W111" s="116">
        <v>86041</v>
      </c>
      <c r="X111" s="116">
        <v>87016</v>
      </c>
      <c r="Y111" s="116">
        <v>93199</v>
      </c>
      <c r="Z111" s="116">
        <v>95114</v>
      </c>
      <c r="AB111" s="113" t="str">
        <f>TEXT(Z111,"###,###")</f>
        <v>95,114</v>
      </c>
      <c r="AD111" s="134">
        <f>Z111/($Z$4)*100</f>
        <v>36.886908432323843</v>
      </c>
      <c r="AF111" s="113"/>
    </row>
    <row r="112" spans="1:32" x14ac:dyDescent="0.25">
      <c r="S112" s="122" t="s">
        <v>54</v>
      </c>
      <c r="T112" s="122"/>
      <c r="U112" s="116"/>
      <c r="V112" s="116">
        <v>220793</v>
      </c>
      <c r="W112" s="116">
        <v>234284</v>
      </c>
      <c r="X112" s="116">
        <v>244201</v>
      </c>
      <c r="Y112" s="116">
        <v>252578</v>
      </c>
      <c r="Z112" s="116">
        <v>257849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42.63</v>
      </c>
      <c r="W118" s="135">
        <v>41.73</v>
      </c>
      <c r="X118" s="135">
        <v>41.77</v>
      </c>
      <c r="Y118" s="135">
        <v>41.68</v>
      </c>
      <c r="Z118" s="135">
        <v>41.78</v>
      </c>
      <c r="AB118" s="113" t="str">
        <f>TEXT(Z118,"##.0")</f>
        <v>41.8</v>
      </c>
    </row>
    <row r="120" spans="19:32" x14ac:dyDescent="0.25">
      <c r="S120" s="105" t="s">
        <v>102</v>
      </c>
      <c r="T120" s="116"/>
      <c r="U120" s="116"/>
      <c r="V120" s="116">
        <v>129741</v>
      </c>
      <c r="W120" s="116">
        <v>135953</v>
      </c>
      <c r="X120" s="116">
        <v>142418</v>
      </c>
      <c r="Y120" s="116">
        <v>146478</v>
      </c>
      <c r="Z120" s="116">
        <v>152374</v>
      </c>
      <c r="AB120" s="113" t="str">
        <f>TEXT(Z120,"###,###")</f>
        <v>152,374</v>
      </c>
    </row>
    <row r="121" spans="19:32" x14ac:dyDescent="0.25">
      <c r="S121" s="105" t="s">
        <v>103</v>
      </c>
      <c r="T121" s="116"/>
      <c r="U121" s="116"/>
      <c r="V121" s="116">
        <v>14920</v>
      </c>
      <c r="W121" s="116">
        <v>15480</v>
      </c>
      <c r="X121" s="116">
        <v>16003</v>
      </c>
      <c r="Y121" s="116">
        <v>16320</v>
      </c>
      <c r="Z121" s="116">
        <v>16704</v>
      </c>
      <c r="AB121" s="113" t="str">
        <f>TEXT(Z121,"###,###")</f>
        <v>16,704</v>
      </c>
    </row>
    <row r="122" spans="19:32" x14ac:dyDescent="0.25">
      <c r="S122" s="105" t="s">
        <v>104</v>
      </c>
      <c r="T122" s="116"/>
      <c r="U122" s="116"/>
      <c r="V122" s="116">
        <v>12282</v>
      </c>
      <c r="W122" s="116">
        <v>13069</v>
      </c>
      <c r="X122" s="116">
        <v>13651</v>
      </c>
      <c r="Y122" s="116">
        <v>14282</v>
      </c>
      <c r="Z122" s="116">
        <v>14903</v>
      </c>
      <c r="AB122" s="113" t="str">
        <f>TEXT(Z122,"###,###")</f>
        <v>14,903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142023</v>
      </c>
      <c r="W124" s="116">
        <v>149022</v>
      </c>
      <c r="X124" s="116">
        <v>156069</v>
      </c>
      <c r="Y124" s="116">
        <v>160760</v>
      </c>
      <c r="Z124" s="116">
        <v>167277</v>
      </c>
      <c r="AB124" s="113" t="str">
        <f>TEXT(Z124,"###,###")</f>
        <v>167,277</v>
      </c>
      <c r="AD124" s="131">
        <f>Z124/$Z$7*100</f>
        <v>90.921295793020988</v>
      </c>
    </row>
    <row r="125" spans="19:32" x14ac:dyDescent="0.25">
      <c r="S125" s="105" t="s">
        <v>106</v>
      </c>
      <c r="T125" s="116"/>
      <c r="U125" s="116"/>
      <c r="V125" s="116">
        <v>27202</v>
      </c>
      <c r="W125" s="116">
        <v>28549</v>
      </c>
      <c r="X125" s="116">
        <v>29654</v>
      </c>
      <c r="Y125" s="116">
        <v>30602</v>
      </c>
      <c r="Z125" s="116">
        <v>31607</v>
      </c>
      <c r="AB125" s="113" t="str">
        <f>TEXT(Z125,"###,###")</f>
        <v>31,607</v>
      </c>
      <c r="AD125" s="131">
        <f>Z125/$Z$7*100</f>
        <v>17.179584737471465</v>
      </c>
    </row>
    <row r="127" spans="19:32" x14ac:dyDescent="0.25">
      <c r="S127" s="105" t="s">
        <v>107</v>
      </c>
      <c r="T127" s="116"/>
      <c r="U127" s="116"/>
      <c r="V127" s="116">
        <v>79275</v>
      </c>
      <c r="W127" s="116">
        <v>82680</v>
      </c>
      <c r="X127" s="116">
        <v>86336</v>
      </c>
      <c r="Y127" s="116">
        <v>88107</v>
      </c>
      <c r="Z127" s="116">
        <v>91339</v>
      </c>
      <c r="AB127" s="113" t="str">
        <f>TEXT(Z127,"###,###")</f>
        <v>91,339</v>
      </c>
      <c r="AD127" s="131">
        <f>Z127/$Z$7*100</f>
        <v>49.646157190999027</v>
      </c>
    </row>
    <row r="128" spans="19:32" x14ac:dyDescent="0.25">
      <c r="S128" s="105" t="s">
        <v>108</v>
      </c>
      <c r="T128" s="116"/>
      <c r="U128" s="116"/>
      <c r="V128" s="116">
        <v>77668</v>
      </c>
      <c r="W128" s="116">
        <v>81822</v>
      </c>
      <c r="X128" s="116">
        <v>85735</v>
      </c>
      <c r="Y128" s="116">
        <v>88979</v>
      </c>
      <c r="Z128" s="116">
        <v>92636</v>
      </c>
      <c r="AB128" s="113" t="str">
        <f>TEXT(Z128,"###,###")</f>
        <v>92,636</v>
      </c>
      <c r="AD128" s="131">
        <f>Z128/$Z$7*100</f>
        <v>50.351125122295905</v>
      </c>
    </row>
    <row r="130" spans="19:20" x14ac:dyDescent="0.25">
      <c r="S130" s="105" t="s">
        <v>283</v>
      </c>
      <c r="T130" s="131">
        <v>82.820958799869544</v>
      </c>
    </row>
    <row r="131" spans="19:20" x14ac:dyDescent="0.25">
      <c r="S131" s="105" t="s">
        <v>284</v>
      </c>
      <c r="T131" s="131">
        <v>9.0792477443200355</v>
      </c>
    </row>
    <row r="132" spans="19:20" x14ac:dyDescent="0.25">
      <c r="S132" s="105" t="s">
        <v>285</v>
      </c>
      <c r="T132" s="131">
        <v>8.10033699315143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7DB89D42-D193-4945-A071-6499CDA7B30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1418F892-348F-4D9B-8228-F095A1A45FA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3FEEB568-94E9-4D0F-89BA-BAA81B7C683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75159F97-C8EE-4586-B229-24D16DD3CF8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967B43-6508-49A7-9E62-1415B0836A56}">
  <sheetPr codeName="Sheet131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181</v>
      </c>
      <c r="T1" s="103"/>
      <c r="U1" s="103"/>
      <c r="V1" s="103"/>
      <c r="W1" s="103"/>
      <c r="X1" s="103"/>
      <c r="Y1" s="104" t="s">
        <v>266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205</v>
      </c>
      <c r="Z2" s="107" t="s">
        <v>282</v>
      </c>
      <c r="AB2" s="143" t="str">
        <f>$Z$2</f>
        <v>2019-20</v>
      </c>
      <c r="AC2" s="143"/>
      <c r="AD2" s="143"/>
      <c r="AE2" s="143"/>
      <c r="AF2" s="143"/>
    </row>
    <row r="3" spans="1:32" ht="15" customHeight="1" x14ac:dyDescent="0.25">
      <c r="A3" s="64" t="s">
        <v>281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181</v>
      </c>
      <c r="Y3" s="109" t="s">
        <v>266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9.67 Tablelands, Queensland,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18269</v>
      </c>
      <c r="W4" s="112">
        <v>19273</v>
      </c>
      <c r="X4" s="112">
        <v>21322</v>
      </c>
      <c r="Y4" s="112">
        <v>20508</v>
      </c>
      <c r="Z4" s="112">
        <v>21715</v>
      </c>
      <c r="AB4" s="113" t="str">
        <f>TEXT(Z4,"###,###")</f>
        <v>21,715</v>
      </c>
      <c r="AD4" s="114">
        <f>Z4/Y4-1</f>
        <v>5.8855080944021809E-2</v>
      </c>
      <c r="AF4" s="114">
        <f>Z4/V4-1</f>
        <v>0.18862554053314362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9804</v>
      </c>
      <c r="W5" s="112">
        <v>10344</v>
      </c>
      <c r="X5" s="112">
        <v>11465</v>
      </c>
      <c r="Y5" s="112">
        <v>10941</v>
      </c>
      <c r="Z5" s="112">
        <v>11505</v>
      </c>
      <c r="AB5" s="113" t="str">
        <f>TEXT(Z5,"###,###")</f>
        <v>11,505</v>
      </c>
      <c r="AD5" s="114">
        <f t="shared" ref="AD5:AD9" si="0">Z5/Y5-1</f>
        <v>5.154921853578287E-2</v>
      </c>
      <c r="AF5" s="114">
        <f t="shared" ref="AF5:AF9" si="1">Z5/V5-1</f>
        <v>0.17350061199510414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8468</v>
      </c>
      <c r="W6" s="112">
        <v>8929</v>
      </c>
      <c r="X6" s="112">
        <v>9854</v>
      </c>
      <c r="Y6" s="112">
        <v>9574</v>
      </c>
      <c r="Z6" s="112">
        <v>10211</v>
      </c>
      <c r="AB6" s="113" t="str">
        <f>TEXT(Z6,"###,###")</f>
        <v>10,211</v>
      </c>
      <c r="AD6" s="114">
        <f t="shared" si="0"/>
        <v>6.6534363902235327E-2</v>
      </c>
      <c r="AF6" s="114">
        <f t="shared" si="1"/>
        <v>0.20583372697213043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11877</v>
      </c>
      <c r="W7" s="112">
        <v>12652</v>
      </c>
      <c r="X7" s="112">
        <v>14072</v>
      </c>
      <c r="Y7" s="112">
        <v>13635</v>
      </c>
      <c r="Z7" s="112">
        <v>14649</v>
      </c>
      <c r="AB7" s="113" t="str">
        <f>TEXT(Z7,"###,###")</f>
        <v>14,649</v>
      </c>
      <c r="AD7" s="114">
        <f t="shared" si="0"/>
        <v>7.4367436743674409E-2</v>
      </c>
      <c r="AF7" s="114">
        <f t="shared" si="1"/>
        <v>0.23339227077544833</v>
      </c>
    </row>
    <row r="8" spans="1:32" ht="17.25" customHeight="1" x14ac:dyDescent="0.25">
      <c r="A8" s="68" t="s">
        <v>13</v>
      </c>
      <c r="B8" s="69"/>
      <c r="C8" s="31"/>
      <c r="D8" s="70" t="str">
        <f>AB4</f>
        <v>21,715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14,649</v>
      </c>
      <c r="P8" s="71"/>
      <c r="S8" s="111" t="s">
        <v>86</v>
      </c>
      <c r="T8" s="112"/>
      <c r="U8" s="112"/>
      <c r="V8" s="112">
        <v>31412.35</v>
      </c>
      <c r="W8" s="112">
        <v>33552.25</v>
      </c>
      <c r="X8" s="112">
        <v>34840.910000000003</v>
      </c>
      <c r="Y8" s="112">
        <v>35043.53</v>
      </c>
      <c r="Z8" s="112">
        <v>34575.18</v>
      </c>
      <c r="AB8" s="113" t="str">
        <f>TEXT(Z8,"$###,###")</f>
        <v>$34,575</v>
      </c>
      <c r="AD8" s="114">
        <f t="shared" si="0"/>
        <v>-1.3364806570570931E-2</v>
      </c>
      <c r="AF8" s="114">
        <f t="shared" si="1"/>
        <v>0.1006874684638368</v>
      </c>
    </row>
    <row r="9" spans="1:32" x14ac:dyDescent="0.25">
      <c r="A9" s="32" t="s">
        <v>15</v>
      </c>
      <c r="B9" s="75"/>
      <c r="C9" s="76"/>
      <c r="D9" s="77">
        <f>AD104</f>
        <v>71.798296108680631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52.993378387603251</v>
      </c>
      <c r="P9" s="78" t="s">
        <v>87</v>
      </c>
      <c r="S9" s="111" t="s">
        <v>7</v>
      </c>
      <c r="T9" s="112"/>
      <c r="U9" s="112"/>
      <c r="V9" s="112">
        <v>484636293</v>
      </c>
      <c r="W9" s="112">
        <v>546343873</v>
      </c>
      <c r="X9" s="112">
        <v>614669220</v>
      </c>
      <c r="Y9" s="112">
        <v>608567612</v>
      </c>
      <c r="Z9" s="112">
        <v>667351666</v>
      </c>
      <c r="AB9" s="113" t="str">
        <f>TEXT(Z9/1000000,"$#,###.0")&amp;" mil"</f>
        <v>$667.4 mil</v>
      </c>
      <c r="AD9" s="114">
        <f t="shared" si="0"/>
        <v>9.659412173909776E-2</v>
      </c>
      <c r="AF9" s="114">
        <f t="shared" si="1"/>
        <v>0.37701545600093955</v>
      </c>
    </row>
    <row r="10" spans="1:32" x14ac:dyDescent="0.25">
      <c r="A10" s="32" t="s">
        <v>18</v>
      </c>
      <c r="B10" s="75"/>
      <c r="C10" s="76"/>
      <c r="D10" s="77">
        <f>AD105</f>
        <v>16.196177757310615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47.01344801692948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76.926752679363773</v>
      </c>
      <c r="P11" s="78" t="s">
        <v>87</v>
      </c>
      <c r="S11" s="111" t="s">
        <v>30</v>
      </c>
      <c r="T11" s="116"/>
      <c r="U11" s="116"/>
      <c r="V11" s="116">
        <v>15558</v>
      </c>
      <c r="W11" s="116">
        <v>16334</v>
      </c>
      <c r="X11" s="116">
        <v>17927</v>
      </c>
      <c r="Y11" s="116">
        <v>17516</v>
      </c>
      <c r="Z11" s="116">
        <v>18338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13.331968052426788</v>
      </c>
      <c r="P12" s="78" t="s">
        <v>87</v>
      </c>
      <c r="S12" s="111" t="s">
        <v>31</v>
      </c>
      <c r="T12" s="116"/>
      <c r="U12" s="116"/>
      <c r="V12" s="116">
        <v>2711</v>
      </c>
      <c r="W12" s="116">
        <v>2939</v>
      </c>
      <c r="X12" s="116">
        <v>3394</v>
      </c>
      <c r="Y12" s="116">
        <v>2994</v>
      </c>
      <c r="Z12" s="116">
        <v>3385</v>
      </c>
    </row>
    <row r="13" spans="1:32" ht="15" customHeight="1" x14ac:dyDescent="0.25">
      <c r="A13" s="32" t="s">
        <v>20</v>
      </c>
      <c r="B13" s="76"/>
      <c r="C13" s="76"/>
      <c r="D13" s="77">
        <f>AD108</f>
        <v>16.684319594750171</v>
      </c>
      <c r="E13" s="78" t="s">
        <v>87</v>
      </c>
      <c r="F13" s="26"/>
      <c r="G13" s="144" t="s">
        <v>286</v>
      </c>
      <c r="H13" s="145"/>
      <c r="I13" s="145"/>
      <c r="J13" s="145"/>
      <c r="K13" s="145"/>
      <c r="L13" s="145"/>
      <c r="M13" s="85"/>
      <c r="N13" s="76"/>
      <c r="O13" s="77">
        <f>T132</f>
        <v>9.7754112908730963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16.804052498273084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43.3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23.610407552383144</v>
      </c>
      <c r="E15" s="78" t="s">
        <v>87</v>
      </c>
      <c r="F15" s="26"/>
      <c r="G15" s="35" t="s">
        <v>279</v>
      </c>
      <c r="H15" s="76"/>
      <c r="I15" s="76"/>
      <c r="J15" s="76"/>
      <c r="K15" s="86"/>
      <c r="L15" s="76"/>
      <c r="M15" s="76"/>
      <c r="N15" s="76"/>
      <c r="O15" s="77">
        <f>AB38</f>
        <v>17.183021700559575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3506</v>
      </c>
      <c r="Z15" s="116">
        <v>3737</v>
      </c>
      <c r="AB15" s="121">
        <f t="shared" ref="AB15:AB34" si="2">IF(Z15="np",0,Z15/$Z$34)</f>
        <v>0.17206925131227555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30.610177296799446</v>
      </c>
      <c r="E16" s="89" t="s">
        <v>87</v>
      </c>
      <c r="F16" s="26"/>
      <c r="G16" s="90" t="s">
        <v>280</v>
      </c>
      <c r="H16" s="37"/>
      <c r="I16" s="37"/>
      <c r="J16" s="37"/>
      <c r="K16" s="38"/>
      <c r="L16" s="37"/>
      <c r="M16" s="37"/>
      <c r="N16" s="37"/>
      <c r="O16" s="88">
        <f>AB37</f>
        <v>82.816978299440422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464</v>
      </c>
      <c r="Z16" s="116">
        <v>520</v>
      </c>
      <c r="AB16" s="121">
        <f t="shared" si="2"/>
        <v>2.3943272861221106E-2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821</v>
      </c>
      <c r="Z17" s="116">
        <v>805</v>
      </c>
      <c r="AB17" s="121">
        <f t="shared" si="2"/>
        <v>3.7066028179390365E-2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217</v>
      </c>
      <c r="Z18" s="116">
        <v>213</v>
      </c>
      <c r="AB18" s="121">
        <f t="shared" si="2"/>
        <v>9.8075329220001835E-3</v>
      </c>
    </row>
    <row r="19" spans="1:28" x14ac:dyDescent="0.25">
      <c r="A19" s="67" t="str">
        <f>$S$1&amp;" ("&amp;$V$2&amp;" to "&amp;$Z$2&amp;")"</f>
        <v>Tablelands (2015-16 to 2019-20)</v>
      </c>
      <c r="B19" s="67"/>
      <c r="C19" s="67"/>
      <c r="D19" s="67"/>
      <c r="E19" s="67"/>
      <c r="F19" s="67"/>
      <c r="G19" s="67" t="str">
        <f>$S$1&amp;" ("&amp;$V$2&amp;" to "&amp;$Z$2&amp;")"</f>
        <v>Tablelands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1366</v>
      </c>
      <c r="Z19" s="116">
        <v>1452</v>
      </c>
      <c r="AB19" s="121">
        <f t="shared" si="2"/>
        <v>6.6856984989409701E-2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459</v>
      </c>
      <c r="Z20" s="116">
        <v>498</v>
      </c>
      <c r="AB20" s="121">
        <f t="shared" si="2"/>
        <v>2.2930288240169443E-2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1676</v>
      </c>
      <c r="Z21" s="116">
        <v>1717</v>
      </c>
      <c r="AB21" s="121">
        <f t="shared" si="2"/>
        <v>7.9058845197532007E-2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1301</v>
      </c>
      <c r="Z22" s="116">
        <v>1437</v>
      </c>
      <c r="AB22" s="121">
        <f t="shared" si="2"/>
        <v>6.6166313656874476E-2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601</v>
      </c>
      <c r="Z23" s="116">
        <v>603</v>
      </c>
      <c r="AB23" s="121">
        <f t="shared" si="2"/>
        <v>2.7764987567916014E-2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61</v>
      </c>
      <c r="Z24" s="116">
        <v>58</v>
      </c>
      <c r="AB24" s="121">
        <f t="shared" si="2"/>
        <v>2.6705958191362003E-3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383</v>
      </c>
      <c r="Z25" s="116">
        <v>447</v>
      </c>
      <c r="AB25" s="121">
        <f t="shared" si="2"/>
        <v>2.0582005709549683E-2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364</v>
      </c>
      <c r="Z26" s="116">
        <v>399</v>
      </c>
      <c r="AB26" s="121">
        <f t="shared" si="2"/>
        <v>1.8371857445436963E-2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822</v>
      </c>
      <c r="Z27" s="116">
        <v>830</v>
      </c>
      <c r="AB27" s="121">
        <f t="shared" si="2"/>
        <v>3.8217147066949071E-2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1392</v>
      </c>
      <c r="Z28" s="116">
        <v>1548</v>
      </c>
      <c r="AB28" s="121">
        <f t="shared" si="2"/>
        <v>7.1277281517635141E-2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1005</v>
      </c>
      <c r="Z29" s="116">
        <v>1008</v>
      </c>
      <c r="AB29" s="121">
        <f t="shared" si="2"/>
        <v>4.6413113546367069E-2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1710</v>
      </c>
      <c r="Z30" s="116">
        <v>1767</v>
      </c>
      <c r="AB30" s="121">
        <f t="shared" si="2"/>
        <v>8.1361082972649421E-2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2015</v>
      </c>
      <c r="Z31" s="116">
        <v>2132</v>
      </c>
      <c r="AB31" s="121">
        <f t="shared" si="2"/>
        <v>9.8167418731006539E-2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192</v>
      </c>
      <c r="Z32" s="116">
        <v>220</v>
      </c>
      <c r="AB32" s="121">
        <f t="shared" si="2"/>
        <v>1.0129846210516623E-2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637</v>
      </c>
      <c r="Z33" s="116">
        <v>721</v>
      </c>
      <c r="AB33" s="121">
        <f t="shared" si="2"/>
        <v>3.3198268717193113E-2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20510</v>
      </c>
      <c r="Z34" s="124">
        <v>21718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12136</v>
      </c>
      <c r="AB37" s="136">
        <f>Z37/Z40*100</f>
        <v>82.816978299440422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2518</v>
      </c>
      <c r="AB38" s="136">
        <f>Z38/Z40*100</f>
        <v>17.183021700559575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14654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19</v>
      </c>
      <c r="W44" s="116">
        <v>19</v>
      </c>
      <c r="X44" s="116">
        <v>17</v>
      </c>
      <c r="Y44" s="116">
        <v>16</v>
      </c>
      <c r="Z44" s="116">
        <v>33</v>
      </c>
    </row>
    <row r="45" spans="19:32" x14ac:dyDescent="0.25">
      <c r="S45" s="119" t="s">
        <v>38</v>
      </c>
      <c r="T45" s="119"/>
      <c r="U45" s="116"/>
      <c r="V45" s="116">
        <v>260</v>
      </c>
      <c r="W45" s="116">
        <v>240</v>
      </c>
      <c r="X45" s="116">
        <v>274</v>
      </c>
      <c r="Y45" s="116">
        <v>263</v>
      </c>
      <c r="Z45" s="116">
        <v>300</v>
      </c>
    </row>
    <row r="46" spans="19:32" x14ac:dyDescent="0.25">
      <c r="S46" s="119" t="s">
        <v>39</v>
      </c>
      <c r="T46" s="119"/>
      <c r="U46" s="116"/>
      <c r="V46" s="116">
        <v>770</v>
      </c>
      <c r="W46" s="116">
        <v>882</v>
      </c>
      <c r="X46" s="116">
        <v>885</v>
      </c>
      <c r="Y46" s="116">
        <v>819</v>
      </c>
      <c r="Z46" s="116">
        <v>802</v>
      </c>
    </row>
    <row r="47" spans="19:32" x14ac:dyDescent="0.25">
      <c r="S47" s="119" t="s">
        <v>40</v>
      </c>
      <c r="T47" s="119"/>
      <c r="U47" s="116"/>
      <c r="V47" s="116">
        <v>1419</v>
      </c>
      <c r="W47" s="116">
        <v>1293</v>
      </c>
      <c r="X47" s="116">
        <v>1424</v>
      </c>
      <c r="Y47" s="116">
        <v>1199</v>
      </c>
      <c r="Z47" s="116">
        <v>1249</v>
      </c>
    </row>
    <row r="48" spans="19:32" x14ac:dyDescent="0.25">
      <c r="S48" s="119" t="s">
        <v>41</v>
      </c>
      <c r="T48" s="119"/>
      <c r="U48" s="116"/>
      <c r="V48" s="116">
        <v>1318</v>
      </c>
      <c r="W48" s="116">
        <v>1274</v>
      </c>
      <c r="X48" s="116">
        <v>1475</v>
      </c>
      <c r="Y48" s="116">
        <v>1583</v>
      </c>
      <c r="Z48" s="116">
        <v>1738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727</v>
      </c>
      <c r="W49" s="116">
        <v>843</v>
      </c>
      <c r="X49" s="116">
        <v>906</v>
      </c>
      <c r="Y49" s="116">
        <v>978</v>
      </c>
      <c r="Z49" s="116">
        <v>954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Tablelands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659</v>
      </c>
      <c r="W50" s="116">
        <v>713</v>
      </c>
      <c r="X50" s="116">
        <v>819</v>
      </c>
      <c r="Y50" s="116">
        <v>803</v>
      </c>
      <c r="Z50" s="116">
        <v>857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815</v>
      </c>
      <c r="W51" s="116">
        <v>785</v>
      </c>
      <c r="X51" s="116">
        <v>858</v>
      </c>
      <c r="Y51" s="116">
        <v>801</v>
      </c>
      <c r="Z51" s="116">
        <v>798</v>
      </c>
    </row>
    <row r="52" spans="1:26" ht="15" customHeight="1" x14ac:dyDescent="0.25">
      <c r="S52" s="119" t="s">
        <v>45</v>
      </c>
      <c r="T52" s="119"/>
      <c r="U52" s="116"/>
      <c r="V52" s="116">
        <v>854</v>
      </c>
      <c r="W52" s="116">
        <v>969</v>
      </c>
      <c r="X52" s="116">
        <v>1021</v>
      </c>
      <c r="Y52" s="116">
        <v>961</v>
      </c>
      <c r="Z52" s="116">
        <v>978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826</v>
      </c>
      <c r="W53" s="116">
        <v>902</v>
      </c>
      <c r="X53" s="116">
        <v>998</v>
      </c>
      <c r="Y53" s="116">
        <v>949</v>
      </c>
      <c r="Z53" s="116">
        <v>951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759</v>
      </c>
      <c r="W54" s="116">
        <v>897</v>
      </c>
      <c r="X54" s="116">
        <v>979</v>
      </c>
      <c r="Y54" s="116">
        <v>945</v>
      </c>
      <c r="Z54" s="116">
        <v>1001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696</v>
      </c>
      <c r="W55" s="116">
        <v>746</v>
      </c>
      <c r="X55" s="116">
        <v>816</v>
      </c>
      <c r="Y55" s="116">
        <v>756</v>
      </c>
      <c r="Z55" s="116">
        <v>853</v>
      </c>
    </row>
    <row r="56" spans="1:26" ht="15" customHeight="1" x14ac:dyDescent="0.25">
      <c r="S56" s="119" t="s">
        <v>49</v>
      </c>
      <c r="T56" s="119"/>
      <c r="U56" s="116"/>
      <c r="V56" s="116">
        <v>398</v>
      </c>
      <c r="W56" s="116">
        <v>448</v>
      </c>
      <c r="X56" s="116">
        <v>545</v>
      </c>
      <c r="Y56" s="116">
        <v>492</v>
      </c>
      <c r="Z56" s="116">
        <v>531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160</v>
      </c>
      <c r="W57" s="116">
        <v>197</v>
      </c>
      <c r="X57" s="116">
        <v>241</v>
      </c>
      <c r="Y57" s="116">
        <v>226</v>
      </c>
      <c r="Z57" s="116">
        <v>262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69</v>
      </c>
      <c r="W58" s="116">
        <v>94</v>
      </c>
      <c r="X58" s="116">
        <v>105</v>
      </c>
      <c r="Y58" s="116">
        <v>101</v>
      </c>
      <c r="Z58" s="116">
        <v>123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23</v>
      </c>
      <c r="W59" s="116">
        <v>25</v>
      </c>
      <c r="X59" s="116">
        <v>46</v>
      </c>
      <c r="Y59" s="116">
        <v>37</v>
      </c>
      <c r="Z59" s="116">
        <v>54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20</v>
      </c>
      <c r="W60" s="116">
        <v>16</v>
      </c>
      <c r="X60" s="116">
        <v>15</v>
      </c>
      <c r="Y60" s="116">
        <v>13</v>
      </c>
      <c r="Z60" s="116">
        <v>18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9799</v>
      </c>
      <c r="W61" s="116">
        <v>10344</v>
      </c>
      <c r="X61" s="116">
        <v>11465</v>
      </c>
      <c r="Y61" s="116">
        <v>10940</v>
      </c>
      <c r="Z61" s="116">
        <v>11505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43</v>
      </c>
      <c r="W63" s="116">
        <v>30</v>
      </c>
      <c r="X63" s="116">
        <v>22</v>
      </c>
      <c r="Y63" s="116">
        <v>26</v>
      </c>
      <c r="Z63" s="116">
        <v>32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303</v>
      </c>
      <c r="W64" s="116">
        <v>288</v>
      </c>
      <c r="X64" s="116">
        <v>299</v>
      </c>
      <c r="Y64" s="116">
        <v>286</v>
      </c>
      <c r="Z64" s="116">
        <v>271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Tablelands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655</v>
      </c>
      <c r="W65" s="116">
        <v>666</v>
      </c>
      <c r="X65" s="116">
        <v>740</v>
      </c>
      <c r="Y65" s="116">
        <v>728</v>
      </c>
      <c r="Z65" s="116">
        <v>689</v>
      </c>
    </row>
    <row r="66" spans="1:26" x14ac:dyDescent="0.25">
      <c r="S66" s="119" t="s">
        <v>40</v>
      </c>
      <c r="T66" s="119"/>
      <c r="U66" s="116"/>
      <c r="V66" s="116">
        <v>885</v>
      </c>
      <c r="W66" s="116">
        <v>835</v>
      </c>
      <c r="X66" s="116">
        <v>938</v>
      </c>
      <c r="Y66" s="116">
        <v>894</v>
      </c>
      <c r="Z66" s="116">
        <v>982</v>
      </c>
    </row>
    <row r="67" spans="1:26" x14ac:dyDescent="0.25">
      <c r="S67" s="119" t="s">
        <v>41</v>
      </c>
      <c r="T67" s="119"/>
      <c r="U67" s="116"/>
      <c r="V67" s="116">
        <v>842</v>
      </c>
      <c r="W67" s="116">
        <v>854</v>
      </c>
      <c r="X67" s="116">
        <v>1004</v>
      </c>
      <c r="Y67" s="116">
        <v>1009</v>
      </c>
      <c r="Z67" s="116">
        <v>1217</v>
      </c>
    </row>
    <row r="68" spans="1:26" x14ac:dyDescent="0.25">
      <c r="S68" s="119" t="s">
        <v>42</v>
      </c>
      <c r="T68" s="119"/>
      <c r="U68" s="116"/>
      <c r="V68" s="116">
        <v>645</v>
      </c>
      <c r="W68" s="116">
        <v>718</v>
      </c>
      <c r="X68" s="116">
        <v>745</v>
      </c>
      <c r="Y68" s="116">
        <v>790</v>
      </c>
      <c r="Z68" s="116">
        <v>860</v>
      </c>
    </row>
    <row r="69" spans="1:26" x14ac:dyDescent="0.25">
      <c r="S69" s="119" t="s">
        <v>43</v>
      </c>
      <c r="T69" s="119"/>
      <c r="U69" s="116"/>
      <c r="V69" s="116">
        <v>602</v>
      </c>
      <c r="W69" s="116">
        <v>646</v>
      </c>
      <c r="X69" s="116">
        <v>756</v>
      </c>
      <c r="Y69" s="116">
        <v>729</v>
      </c>
      <c r="Z69" s="116">
        <v>766</v>
      </c>
    </row>
    <row r="70" spans="1:26" x14ac:dyDescent="0.25">
      <c r="S70" s="119" t="s">
        <v>44</v>
      </c>
      <c r="T70" s="119"/>
      <c r="U70" s="116"/>
      <c r="V70" s="116">
        <v>802</v>
      </c>
      <c r="W70" s="116">
        <v>783</v>
      </c>
      <c r="X70" s="116">
        <v>809</v>
      </c>
      <c r="Y70" s="116">
        <v>778</v>
      </c>
      <c r="Z70" s="116">
        <v>802</v>
      </c>
    </row>
    <row r="71" spans="1:26" x14ac:dyDescent="0.25">
      <c r="S71" s="119" t="s">
        <v>45</v>
      </c>
      <c r="T71" s="119"/>
      <c r="U71" s="116"/>
      <c r="V71" s="116">
        <v>872</v>
      </c>
      <c r="W71" s="116">
        <v>952</v>
      </c>
      <c r="X71" s="116">
        <v>1076</v>
      </c>
      <c r="Y71" s="116">
        <v>980</v>
      </c>
      <c r="Z71" s="116">
        <v>993</v>
      </c>
    </row>
    <row r="72" spans="1:26" x14ac:dyDescent="0.25">
      <c r="S72" s="119" t="s">
        <v>46</v>
      </c>
      <c r="T72" s="119"/>
      <c r="U72" s="116"/>
      <c r="V72" s="116">
        <v>892</v>
      </c>
      <c r="W72" s="116">
        <v>970</v>
      </c>
      <c r="X72" s="116">
        <v>1009</v>
      </c>
      <c r="Y72" s="116">
        <v>993</v>
      </c>
      <c r="Z72" s="116">
        <v>1033</v>
      </c>
    </row>
    <row r="73" spans="1:26" x14ac:dyDescent="0.25">
      <c r="S73" s="119" t="s">
        <v>47</v>
      </c>
      <c r="T73" s="119"/>
      <c r="U73" s="116"/>
      <c r="V73" s="116">
        <v>822</v>
      </c>
      <c r="W73" s="116">
        <v>912</v>
      </c>
      <c r="X73" s="116">
        <v>984</v>
      </c>
      <c r="Y73" s="116">
        <v>974</v>
      </c>
      <c r="Z73" s="116">
        <v>974</v>
      </c>
    </row>
    <row r="74" spans="1:26" x14ac:dyDescent="0.25">
      <c r="S74" s="119" t="s">
        <v>48</v>
      </c>
      <c r="T74" s="119"/>
      <c r="U74" s="116"/>
      <c r="V74" s="116">
        <v>647</v>
      </c>
      <c r="W74" s="116">
        <v>724</v>
      </c>
      <c r="X74" s="116">
        <v>781</v>
      </c>
      <c r="Y74" s="116">
        <v>735</v>
      </c>
      <c r="Z74" s="116">
        <v>817</v>
      </c>
    </row>
    <row r="75" spans="1:26" x14ac:dyDescent="0.25">
      <c r="S75" s="119" t="s">
        <v>49</v>
      </c>
      <c r="T75" s="119"/>
      <c r="U75" s="116"/>
      <c r="V75" s="116">
        <v>271</v>
      </c>
      <c r="W75" s="116">
        <v>334</v>
      </c>
      <c r="X75" s="116">
        <v>383</v>
      </c>
      <c r="Y75" s="116">
        <v>395</v>
      </c>
      <c r="Z75" s="116">
        <v>446</v>
      </c>
    </row>
    <row r="76" spans="1:26" x14ac:dyDescent="0.25">
      <c r="S76" s="119" t="s">
        <v>50</v>
      </c>
      <c r="T76" s="119"/>
      <c r="U76" s="116"/>
      <c r="V76" s="116">
        <v>103</v>
      </c>
      <c r="W76" s="116">
        <v>128</v>
      </c>
      <c r="X76" s="116">
        <v>171</v>
      </c>
      <c r="Y76" s="116">
        <v>157</v>
      </c>
      <c r="Z76" s="116">
        <v>193</v>
      </c>
    </row>
    <row r="77" spans="1:26" x14ac:dyDescent="0.25">
      <c r="S77" s="119" t="s">
        <v>51</v>
      </c>
      <c r="T77" s="119"/>
      <c r="U77" s="116"/>
      <c r="V77" s="116">
        <v>47</v>
      </c>
      <c r="W77" s="116">
        <v>48</v>
      </c>
      <c r="X77" s="116">
        <v>60</v>
      </c>
      <c r="Y77" s="116">
        <v>57</v>
      </c>
      <c r="Z77" s="116">
        <v>66</v>
      </c>
    </row>
    <row r="78" spans="1:26" x14ac:dyDescent="0.25">
      <c r="S78" s="119" t="s">
        <v>52</v>
      </c>
      <c r="T78" s="119"/>
      <c r="U78" s="116"/>
      <c r="V78" s="116">
        <v>26</v>
      </c>
      <c r="W78" s="116">
        <v>22</v>
      </c>
      <c r="X78" s="116">
        <v>36</v>
      </c>
      <c r="Y78" s="116">
        <v>23</v>
      </c>
      <c r="Z78" s="116">
        <v>29</v>
      </c>
    </row>
    <row r="79" spans="1:26" x14ac:dyDescent="0.25">
      <c r="S79" s="119" t="s">
        <v>53</v>
      </c>
      <c r="T79" s="119"/>
      <c r="U79" s="116"/>
      <c r="V79" s="116">
        <v>17</v>
      </c>
      <c r="W79" s="116">
        <v>19</v>
      </c>
      <c r="X79" s="116">
        <v>25</v>
      </c>
      <c r="Y79" s="116">
        <v>15</v>
      </c>
      <c r="Z79" s="116">
        <v>33</v>
      </c>
    </row>
    <row r="80" spans="1:26" x14ac:dyDescent="0.25">
      <c r="S80" s="122" t="s">
        <v>54</v>
      </c>
      <c r="T80" s="122"/>
      <c r="U80" s="116"/>
      <c r="V80" s="116">
        <v>8467</v>
      </c>
      <c r="W80" s="116">
        <v>8929</v>
      </c>
      <c r="X80" s="116">
        <v>9857</v>
      </c>
      <c r="Y80" s="116">
        <v>9573</v>
      </c>
      <c r="Z80" s="116">
        <v>10214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6" t="str">
        <f>S1</f>
        <v>Tablelands</v>
      </c>
      <c r="D83" s="146"/>
      <c r="E83" s="146"/>
      <c r="F83" s="146"/>
      <c r="G83" s="146"/>
      <c r="H83" s="49"/>
      <c r="I83" s="49"/>
      <c r="J83" s="147" t="str">
        <f>'State data for spotlight'!A1</f>
        <v>Queensland</v>
      </c>
      <c r="K83" s="147"/>
      <c r="L83" s="147"/>
      <c r="M83" s="147"/>
      <c r="N83" s="147"/>
      <c r="O83" s="147"/>
      <c r="S83" s="119" t="s">
        <v>57</v>
      </c>
      <c r="T83" s="119"/>
      <c r="U83" s="116"/>
      <c r="V83" s="116">
        <v>450</v>
      </c>
      <c r="W83" s="116">
        <v>512</v>
      </c>
      <c r="X83" s="116">
        <v>564</v>
      </c>
      <c r="Y83" s="116">
        <v>536</v>
      </c>
      <c r="Z83" s="116">
        <v>581</v>
      </c>
      <c r="AD83" s="121"/>
    </row>
    <row r="84" spans="1:30" ht="15" customHeight="1" x14ac:dyDescent="0.25">
      <c r="A84" s="48"/>
      <c r="B84" s="48"/>
      <c r="C84" s="50"/>
      <c r="D84" s="141" t="s">
        <v>0</v>
      </c>
      <c r="E84" s="141"/>
      <c r="F84" s="141" t="s">
        <v>202</v>
      </c>
      <c r="G84" s="141"/>
      <c r="H84" s="50"/>
      <c r="I84" s="50"/>
      <c r="J84" s="50"/>
      <c r="K84" s="50"/>
      <c r="L84" s="141" t="s">
        <v>0</v>
      </c>
      <c r="M84" s="141"/>
      <c r="N84" s="141" t="s">
        <v>202</v>
      </c>
      <c r="O84" s="141"/>
      <c r="S84" s="119" t="s">
        <v>58</v>
      </c>
      <c r="T84" s="119"/>
      <c r="U84" s="116"/>
      <c r="V84" s="116">
        <v>486</v>
      </c>
      <c r="W84" s="116">
        <v>532</v>
      </c>
      <c r="X84" s="116">
        <v>567</v>
      </c>
      <c r="Y84" s="116">
        <v>544</v>
      </c>
      <c r="Z84" s="116">
        <v>582</v>
      </c>
    </row>
    <row r="85" spans="1:30" ht="15" customHeight="1" x14ac:dyDescent="0.25">
      <c r="A85" s="48"/>
      <c r="B85" s="48"/>
      <c r="C85" s="62" t="s">
        <v>1</v>
      </c>
      <c r="D85" s="141" t="s">
        <v>2</v>
      </c>
      <c r="E85" s="141"/>
      <c r="F85" s="141" t="str">
        <f>"since "&amp;$V$2</f>
        <v>since 2015-16</v>
      </c>
      <c r="G85" s="141"/>
      <c r="H85" s="50"/>
      <c r="I85" s="50"/>
      <c r="J85" s="50"/>
      <c r="K85" s="62" t="s">
        <v>1</v>
      </c>
      <c r="L85" s="141" t="s">
        <v>2</v>
      </c>
      <c r="M85" s="141"/>
      <c r="N85" s="141" t="str">
        <f>"since "&amp;$V$2</f>
        <v>since 2015-16</v>
      </c>
      <c r="O85" s="141"/>
      <c r="S85" s="119" t="s">
        <v>197</v>
      </c>
      <c r="T85" s="119"/>
      <c r="U85" s="116"/>
      <c r="V85" s="116">
        <v>940</v>
      </c>
      <c r="W85" s="116">
        <v>1010</v>
      </c>
      <c r="X85" s="116">
        <v>1143</v>
      </c>
      <c r="Y85" s="116">
        <v>1141</v>
      </c>
      <c r="Z85" s="116">
        <v>1212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21,715</v>
      </c>
      <c r="D86" s="100">
        <f t="shared" ref="D86:D91" si="4">AD4</f>
        <v>5.8855080944021809E-2</v>
      </c>
      <c r="E86" s="101">
        <f t="shared" ref="E86:E91" si="5">AD4</f>
        <v>5.8855080944021809E-2</v>
      </c>
      <c r="F86" s="100">
        <f t="shared" ref="F86:F91" si="6">AF4</f>
        <v>0.18862554053314362</v>
      </c>
      <c r="G86" s="101">
        <f t="shared" ref="G86:G91" si="7">AF4</f>
        <v>0.18862554053314362</v>
      </c>
      <c r="H86" s="61"/>
      <c r="I86" s="61"/>
      <c r="J86" s="142" t="str">
        <f>'State data for spotlight'!J4</f>
        <v>4,043,913</v>
      </c>
      <c r="K86" s="142"/>
      <c r="L86" s="100">
        <f>'State data for spotlight'!L4</f>
        <v>-5.435055282670076E-3</v>
      </c>
      <c r="M86" s="101">
        <f>'State data for spotlight'!L4</f>
        <v>-5.435055282670076E-3</v>
      </c>
      <c r="N86" s="100">
        <f>'State data for spotlight'!N4</f>
        <v>7.968076645100175E-2</v>
      </c>
      <c r="O86" s="101">
        <f>'State data for spotlight'!N4</f>
        <v>7.968076645100175E-2</v>
      </c>
      <c r="S86" s="119" t="s">
        <v>198</v>
      </c>
      <c r="T86" s="119"/>
      <c r="U86" s="116"/>
      <c r="V86" s="116">
        <v>352</v>
      </c>
      <c r="W86" s="116">
        <v>388</v>
      </c>
      <c r="X86" s="116">
        <v>406</v>
      </c>
      <c r="Y86" s="116">
        <v>426</v>
      </c>
      <c r="Z86" s="116">
        <v>413</v>
      </c>
    </row>
    <row r="87" spans="1:30" ht="15" customHeight="1" x14ac:dyDescent="0.25">
      <c r="A87" s="102" t="s">
        <v>4</v>
      </c>
      <c r="B87" s="51"/>
      <c r="C87" s="61" t="str">
        <f t="shared" si="3"/>
        <v>11,505</v>
      </c>
      <c r="D87" s="100">
        <f t="shared" si="4"/>
        <v>5.154921853578287E-2</v>
      </c>
      <c r="E87" s="101">
        <f t="shared" si="5"/>
        <v>5.154921853578287E-2</v>
      </c>
      <c r="F87" s="100">
        <f t="shared" si="6"/>
        <v>0.17350061199510414</v>
      </c>
      <c r="G87" s="101">
        <f t="shared" si="7"/>
        <v>0.17350061199510414</v>
      </c>
      <c r="H87" s="61"/>
      <c r="I87" s="61"/>
      <c r="J87" s="142" t="str">
        <f>'State data for spotlight'!J5</f>
        <v>2,078,086</v>
      </c>
      <c r="K87" s="142"/>
      <c r="L87" s="100">
        <f>'State data for spotlight'!L5</f>
        <v>-9.7722570444783718E-3</v>
      </c>
      <c r="M87" s="101">
        <f>'State data for spotlight'!L5</f>
        <v>-9.7722570444783718E-3</v>
      </c>
      <c r="N87" s="100">
        <f>'State data for spotlight'!N5</f>
        <v>6.0267974446456485E-2</v>
      </c>
      <c r="O87" s="101">
        <f>'State data for spotlight'!N5</f>
        <v>6.0267974446456485E-2</v>
      </c>
      <c r="S87" s="119" t="s">
        <v>199</v>
      </c>
      <c r="T87" s="119"/>
      <c r="U87" s="116"/>
      <c r="V87" s="116">
        <v>149</v>
      </c>
      <c r="W87" s="116">
        <v>159</v>
      </c>
      <c r="X87" s="116">
        <v>163</v>
      </c>
      <c r="Y87" s="116">
        <v>159</v>
      </c>
      <c r="Z87" s="116">
        <v>157</v>
      </c>
    </row>
    <row r="88" spans="1:30" ht="15" customHeight="1" x14ac:dyDescent="0.25">
      <c r="A88" s="102" t="s">
        <v>5</v>
      </c>
      <c r="B88" s="51"/>
      <c r="C88" s="61" t="str">
        <f t="shared" si="3"/>
        <v>10,211</v>
      </c>
      <c r="D88" s="100">
        <f t="shared" si="4"/>
        <v>6.6534363902235327E-2</v>
      </c>
      <c r="E88" s="101">
        <f t="shared" si="5"/>
        <v>6.6534363902235327E-2</v>
      </c>
      <c r="F88" s="100">
        <f t="shared" si="6"/>
        <v>0.20583372697213043</v>
      </c>
      <c r="G88" s="101">
        <f t="shared" si="7"/>
        <v>0.20583372697213043</v>
      </c>
      <c r="H88" s="61"/>
      <c r="I88" s="61"/>
      <c r="J88" s="142" t="str">
        <f>'State data for spotlight'!J6</f>
        <v>1,965,825</v>
      </c>
      <c r="K88" s="142"/>
      <c r="L88" s="100">
        <f>'State data for spotlight'!L6</f>
        <v>-8.0765919120229235E-4</v>
      </c>
      <c r="M88" s="101">
        <f>'State data for spotlight'!L6</f>
        <v>-8.0765919120229235E-4</v>
      </c>
      <c r="N88" s="100">
        <f>'State data for spotlight'!N6</f>
        <v>0.10099473592536312</v>
      </c>
      <c r="O88" s="101">
        <f>'State data for spotlight'!N6</f>
        <v>0.10099473592536312</v>
      </c>
      <c r="S88" s="119" t="s">
        <v>200</v>
      </c>
      <c r="T88" s="119"/>
      <c r="U88" s="116"/>
      <c r="V88" s="116">
        <v>209</v>
      </c>
      <c r="W88" s="116">
        <v>215</v>
      </c>
      <c r="X88" s="116">
        <v>229</v>
      </c>
      <c r="Y88" s="116">
        <v>250</v>
      </c>
      <c r="Z88" s="116">
        <v>262</v>
      </c>
    </row>
    <row r="89" spans="1:30" ht="15" customHeight="1" x14ac:dyDescent="0.25">
      <c r="A89" s="51" t="s">
        <v>6</v>
      </c>
      <c r="B89" s="51"/>
      <c r="C89" s="61" t="str">
        <f t="shared" si="3"/>
        <v>14,649</v>
      </c>
      <c r="D89" s="100">
        <f t="shared" si="4"/>
        <v>7.4367436743674409E-2</v>
      </c>
      <c r="E89" s="101">
        <f t="shared" si="5"/>
        <v>7.4367436743674409E-2</v>
      </c>
      <c r="F89" s="100">
        <f t="shared" si="6"/>
        <v>0.23339227077544833</v>
      </c>
      <c r="G89" s="101">
        <f t="shared" si="7"/>
        <v>0.23339227077544833</v>
      </c>
      <c r="H89" s="61"/>
      <c r="I89" s="61"/>
      <c r="J89" s="142" t="str">
        <f>'State data for spotlight'!J7</f>
        <v>2,876,116</v>
      </c>
      <c r="K89" s="142"/>
      <c r="L89" s="100">
        <f>'State data for spotlight'!L7</f>
        <v>1.3469152455414024E-2</v>
      </c>
      <c r="M89" s="101">
        <f>'State data for spotlight'!L7</f>
        <v>1.3469152455414024E-2</v>
      </c>
      <c r="N89" s="100">
        <f>'State data for spotlight'!N7</f>
        <v>8.3508134271230716E-2</v>
      </c>
      <c r="O89" s="101">
        <f>'State data for spotlight'!N7</f>
        <v>8.3508134271230716E-2</v>
      </c>
      <c r="S89" s="119" t="s">
        <v>201</v>
      </c>
      <c r="T89" s="119"/>
      <c r="U89" s="116"/>
      <c r="V89" s="116">
        <v>715</v>
      </c>
      <c r="W89" s="116">
        <v>711</v>
      </c>
      <c r="X89" s="116">
        <v>795</v>
      </c>
      <c r="Y89" s="116">
        <v>786</v>
      </c>
      <c r="Z89" s="116">
        <v>800</v>
      </c>
    </row>
    <row r="90" spans="1:30" ht="15" customHeight="1" x14ac:dyDescent="0.25">
      <c r="A90" s="51" t="s">
        <v>100</v>
      </c>
      <c r="B90" s="51"/>
      <c r="C90" s="61" t="str">
        <f t="shared" si="3"/>
        <v>$34,575</v>
      </c>
      <c r="D90" s="100">
        <f t="shared" si="4"/>
        <v>-1.3364806570570931E-2</v>
      </c>
      <c r="E90" s="101">
        <f t="shared" si="5"/>
        <v>-1.3364806570570931E-2</v>
      </c>
      <c r="F90" s="100">
        <f t="shared" si="6"/>
        <v>0.1006874684638368</v>
      </c>
      <c r="G90" s="101">
        <f t="shared" si="7"/>
        <v>0.1006874684638368</v>
      </c>
      <c r="H90" s="61"/>
      <c r="I90" s="61"/>
      <c r="J90" s="61"/>
      <c r="K90" s="61" t="str">
        <f>'State data for spotlight'!J8</f>
        <v>$45,226</v>
      </c>
      <c r="L90" s="100">
        <f>'State data for spotlight'!L8</f>
        <v>1.6409018426646327E-3</v>
      </c>
      <c r="M90" s="101">
        <f>'State data for spotlight'!L8</f>
        <v>1.6409018426646327E-3</v>
      </c>
      <c r="N90" s="100">
        <f>'State data for spotlight'!N8</f>
        <v>6.7653739613496189E-2</v>
      </c>
      <c r="O90" s="101">
        <f>'State data for spotlight'!N8</f>
        <v>6.7653739613496189E-2</v>
      </c>
      <c r="S90" s="119" t="s">
        <v>59</v>
      </c>
      <c r="T90" s="119"/>
      <c r="U90" s="116"/>
      <c r="V90" s="116">
        <v>1084</v>
      </c>
      <c r="W90" s="116">
        <v>1045</v>
      </c>
      <c r="X90" s="116">
        <v>1109</v>
      </c>
      <c r="Y90" s="116">
        <v>1086</v>
      </c>
      <c r="Z90" s="116">
        <v>1195</v>
      </c>
    </row>
    <row r="91" spans="1:30" ht="15" customHeight="1" x14ac:dyDescent="0.25">
      <c r="A91" s="51" t="s">
        <v>7</v>
      </c>
      <c r="B91" s="51"/>
      <c r="C91" s="61" t="str">
        <f t="shared" si="3"/>
        <v>$667.4 mil</v>
      </c>
      <c r="D91" s="100">
        <f t="shared" si="4"/>
        <v>9.659412173909776E-2</v>
      </c>
      <c r="E91" s="101">
        <f t="shared" si="5"/>
        <v>9.659412173909776E-2</v>
      </c>
      <c r="F91" s="100">
        <f t="shared" si="6"/>
        <v>0.37701545600093955</v>
      </c>
      <c r="G91" s="101">
        <f t="shared" si="7"/>
        <v>0.37701545600093955</v>
      </c>
      <c r="H91" s="61"/>
      <c r="I91" s="61"/>
      <c r="J91" s="61"/>
      <c r="K91" s="61" t="str">
        <f>'State data for spotlight'!J9</f>
        <v>$174.8 bil</v>
      </c>
      <c r="L91" s="100">
        <f>'State data for spotlight'!L9</f>
        <v>4.1540468779463158E-2</v>
      </c>
      <c r="M91" s="101">
        <f>'State data for spotlight'!L9</f>
        <v>4.1540468779463158E-2</v>
      </c>
      <c r="N91" s="100">
        <f>'State data for spotlight'!N9</f>
        <v>0.18082674757676354</v>
      </c>
      <c r="O91" s="101">
        <f>'State data for spotlight'!N9</f>
        <v>0.18082674757676354</v>
      </c>
      <c r="S91" s="122" t="s">
        <v>54</v>
      </c>
      <c r="T91" s="122"/>
      <c r="U91" s="116"/>
      <c r="V91" s="116">
        <v>6217</v>
      </c>
      <c r="W91" s="116">
        <v>6603</v>
      </c>
      <c r="X91" s="116">
        <v>7466</v>
      </c>
      <c r="Y91" s="116">
        <v>7216</v>
      </c>
      <c r="Z91" s="116">
        <v>7761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203</v>
      </c>
      <c r="S93" s="119" t="s">
        <v>57</v>
      </c>
      <c r="T93" s="119"/>
      <c r="U93" s="116"/>
      <c r="V93" s="116">
        <v>354</v>
      </c>
      <c r="W93" s="116">
        <v>389</v>
      </c>
      <c r="X93" s="116">
        <v>406</v>
      </c>
      <c r="Y93" s="116">
        <v>402</v>
      </c>
      <c r="Z93" s="116">
        <v>444</v>
      </c>
    </row>
    <row r="94" spans="1:30" ht="15" customHeight="1" x14ac:dyDescent="0.25">
      <c r="A94" s="60" t="s">
        <v>204</v>
      </c>
      <c r="S94" s="119" t="s">
        <v>58</v>
      </c>
      <c r="T94" s="119"/>
      <c r="U94" s="116"/>
      <c r="V94" s="116">
        <v>921</v>
      </c>
      <c r="W94" s="116">
        <v>1007</v>
      </c>
      <c r="X94" s="116">
        <v>1110</v>
      </c>
      <c r="Y94" s="116">
        <v>1059</v>
      </c>
      <c r="Z94" s="116">
        <v>1126</v>
      </c>
    </row>
    <row r="95" spans="1:30" ht="15" customHeight="1" x14ac:dyDescent="0.25">
      <c r="A95" s="138" t="s">
        <v>287</v>
      </c>
      <c r="S95" s="119" t="s">
        <v>197</v>
      </c>
      <c r="T95" s="119"/>
      <c r="U95" s="116"/>
      <c r="V95" s="116">
        <v>177</v>
      </c>
      <c r="W95" s="116">
        <v>188</v>
      </c>
      <c r="X95" s="116">
        <v>206</v>
      </c>
      <c r="Y95" s="116">
        <v>226</v>
      </c>
      <c r="Z95" s="116">
        <v>220</v>
      </c>
    </row>
    <row r="96" spans="1:30" ht="15" customHeight="1" x14ac:dyDescent="0.25">
      <c r="A96" s="19" t="s">
        <v>278</v>
      </c>
      <c r="S96" s="119" t="s">
        <v>198</v>
      </c>
      <c r="T96" s="119"/>
      <c r="U96" s="116"/>
      <c r="V96" s="116">
        <v>801</v>
      </c>
      <c r="W96" s="116">
        <v>910</v>
      </c>
      <c r="X96" s="116">
        <v>984</v>
      </c>
      <c r="Y96" s="116">
        <v>995</v>
      </c>
      <c r="Z96" s="116">
        <v>1028</v>
      </c>
    </row>
    <row r="97" spans="1:32" ht="15" customHeight="1" x14ac:dyDescent="0.25">
      <c r="S97" s="119" t="s">
        <v>199</v>
      </c>
      <c r="T97" s="119"/>
      <c r="U97" s="116"/>
      <c r="V97" s="116">
        <v>818</v>
      </c>
      <c r="W97" s="116">
        <v>898</v>
      </c>
      <c r="X97" s="116">
        <v>964</v>
      </c>
      <c r="Y97" s="116">
        <v>949</v>
      </c>
      <c r="Z97" s="116">
        <v>970</v>
      </c>
    </row>
    <row r="98" spans="1:32" ht="15" customHeight="1" x14ac:dyDescent="0.25">
      <c r="S98" s="119" t="s">
        <v>200</v>
      </c>
      <c r="T98" s="119"/>
      <c r="U98" s="116"/>
      <c r="V98" s="116">
        <v>531</v>
      </c>
      <c r="W98" s="116">
        <v>584</v>
      </c>
      <c r="X98" s="116">
        <v>621</v>
      </c>
      <c r="Y98" s="116">
        <v>609</v>
      </c>
      <c r="Z98" s="116">
        <v>622</v>
      </c>
    </row>
    <row r="99" spans="1:32" ht="15" customHeight="1" x14ac:dyDescent="0.25">
      <c r="S99" s="119" t="s">
        <v>201</v>
      </c>
      <c r="T99" s="119"/>
      <c r="U99" s="116"/>
      <c r="V99" s="116">
        <v>47</v>
      </c>
      <c r="W99" s="116">
        <v>62</v>
      </c>
      <c r="X99" s="116">
        <v>56</v>
      </c>
      <c r="Y99" s="116">
        <v>67</v>
      </c>
      <c r="Z99" s="116">
        <v>77</v>
      </c>
    </row>
    <row r="100" spans="1:32" ht="15" customHeight="1" x14ac:dyDescent="0.25">
      <c r="S100" s="119" t="s">
        <v>59</v>
      </c>
      <c r="T100" s="119"/>
      <c r="U100" s="116"/>
      <c r="V100" s="116">
        <v>616</v>
      </c>
      <c r="W100" s="116">
        <v>560</v>
      </c>
      <c r="X100" s="116">
        <v>593</v>
      </c>
      <c r="Y100" s="116">
        <v>613</v>
      </c>
      <c r="Z100" s="116">
        <v>673</v>
      </c>
    </row>
    <row r="101" spans="1:32" x14ac:dyDescent="0.25">
      <c r="A101" s="20"/>
      <c r="S101" s="122" t="s">
        <v>54</v>
      </c>
      <c r="T101" s="122"/>
      <c r="U101" s="116"/>
      <c r="V101" s="116">
        <v>5663</v>
      </c>
      <c r="W101" s="116">
        <v>6049</v>
      </c>
      <c r="X101" s="116">
        <v>6609</v>
      </c>
      <c r="Y101" s="116">
        <v>6413</v>
      </c>
      <c r="Z101" s="116">
        <v>6887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205</v>
      </c>
      <c r="Z103" s="110" t="s">
        <v>282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12653</v>
      </c>
      <c r="W104" s="116">
        <v>13711</v>
      </c>
      <c r="X104" s="116">
        <v>15225</v>
      </c>
      <c r="Y104" s="116">
        <v>14687</v>
      </c>
      <c r="Z104" s="116">
        <v>15591</v>
      </c>
      <c r="AB104" s="113" t="str">
        <f>TEXT(Z104,"###,###")</f>
        <v>15,591</v>
      </c>
      <c r="AD104" s="134">
        <f>Z104/($Z$4)*100</f>
        <v>71.798296108680631</v>
      </c>
      <c r="AF104" s="113"/>
    </row>
    <row r="105" spans="1:32" x14ac:dyDescent="0.25">
      <c r="S105" s="119" t="s">
        <v>18</v>
      </c>
      <c r="T105" s="119"/>
      <c r="U105" s="116"/>
      <c r="V105" s="116">
        <v>3218</v>
      </c>
      <c r="W105" s="116">
        <v>3338</v>
      </c>
      <c r="X105" s="116">
        <v>3483</v>
      </c>
      <c r="Y105" s="116">
        <v>3434</v>
      </c>
      <c r="Z105" s="116">
        <v>3517</v>
      </c>
      <c r="AB105" s="113" t="str">
        <f>TEXT(Z105,"###,###")</f>
        <v>3,517</v>
      </c>
      <c r="AD105" s="134">
        <f>Z105/($Z$4)*100</f>
        <v>16.196177757310615</v>
      </c>
      <c r="AF105" s="113"/>
    </row>
    <row r="106" spans="1:32" x14ac:dyDescent="0.25">
      <c r="S106" s="122" t="s">
        <v>54</v>
      </c>
      <c r="T106" s="122"/>
      <c r="U106" s="124"/>
      <c r="V106" s="124">
        <v>15871</v>
      </c>
      <c r="W106" s="124">
        <v>17049</v>
      </c>
      <c r="X106" s="124">
        <v>18708</v>
      </c>
      <c r="Y106" s="124">
        <v>18121</v>
      </c>
      <c r="Z106" s="124">
        <v>19108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2908</v>
      </c>
      <c r="W108" s="116">
        <v>3389</v>
      </c>
      <c r="X108" s="116">
        <v>4136</v>
      </c>
      <c r="Y108" s="116">
        <v>3699</v>
      </c>
      <c r="Z108" s="116">
        <v>3623</v>
      </c>
      <c r="AB108" s="113" t="str">
        <f>TEXT(Z108,"###,###")</f>
        <v>3,623</v>
      </c>
      <c r="AD108" s="134">
        <f>Z108/($Z$4)*100</f>
        <v>16.684319594750171</v>
      </c>
      <c r="AF108" s="113"/>
    </row>
    <row r="109" spans="1:32" x14ac:dyDescent="0.25">
      <c r="S109" s="119" t="s">
        <v>21</v>
      </c>
      <c r="T109" s="119"/>
      <c r="U109" s="116"/>
      <c r="V109" s="116">
        <v>3202</v>
      </c>
      <c r="W109" s="116">
        <v>3474</v>
      </c>
      <c r="X109" s="116">
        <v>3590</v>
      </c>
      <c r="Y109" s="116">
        <v>3470</v>
      </c>
      <c r="Z109" s="116">
        <v>3649</v>
      </c>
      <c r="AB109" s="113" t="str">
        <f>TEXT(Z109,"###,###")</f>
        <v>3,649</v>
      </c>
      <c r="AD109" s="134">
        <f>Z109/($Z$4)*100</f>
        <v>16.804052498273084</v>
      </c>
      <c r="AF109" s="113"/>
    </row>
    <row r="110" spans="1:32" x14ac:dyDescent="0.25">
      <c r="S110" s="119" t="s">
        <v>22</v>
      </c>
      <c r="T110" s="119"/>
      <c r="U110" s="116"/>
      <c r="V110" s="116">
        <v>4712</v>
      </c>
      <c r="W110" s="116">
        <v>4715</v>
      </c>
      <c r="X110" s="116">
        <v>4855</v>
      </c>
      <c r="Y110" s="116">
        <v>4679</v>
      </c>
      <c r="Z110" s="116">
        <v>5127</v>
      </c>
      <c r="AB110" s="113" t="str">
        <f>TEXT(Z110,"###,###")</f>
        <v>5,127</v>
      </c>
      <c r="AD110" s="134">
        <f>Z110/($Z$4)*100</f>
        <v>23.610407552383144</v>
      </c>
      <c r="AF110" s="113"/>
    </row>
    <row r="111" spans="1:32" x14ac:dyDescent="0.25">
      <c r="S111" s="119" t="s">
        <v>23</v>
      </c>
      <c r="T111" s="119"/>
      <c r="U111" s="116"/>
      <c r="V111" s="116">
        <v>5049</v>
      </c>
      <c r="W111" s="116">
        <v>5471</v>
      </c>
      <c r="X111" s="116">
        <v>6119</v>
      </c>
      <c r="Y111" s="116">
        <v>6275</v>
      </c>
      <c r="Z111" s="116">
        <v>6647</v>
      </c>
      <c r="AB111" s="113" t="str">
        <f>TEXT(Z111,"###,###")</f>
        <v>6,647</v>
      </c>
      <c r="AD111" s="134">
        <f>Z111/($Z$4)*100</f>
        <v>30.610177296799446</v>
      </c>
      <c r="AF111" s="113"/>
    </row>
    <row r="112" spans="1:32" x14ac:dyDescent="0.25">
      <c r="S112" s="122" t="s">
        <v>54</v>
      </c>
      <c r="T112" s="122"/>
      <c r="U112" s="116"/>
      <c r="V112" s="116">
        <v>18269</v>
      </c>
      <c r="W112" s="116">
        <v>19273</v>
      </c>
      <c r="X112" s="116">
        <v>21322</v>
      </c>
      <c r="Y112" s="116">
        <v>20510</v>
      </c>
      <c r="Z112" s="116">
        <v>21719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39.29</v>
      </c>
      <c r="W118" s="135">
        <v>42.97</v>
      </c>
      <c r="X118" s="135">
        <v>43.35</v>
      </c>
      <c r="Y118" s="135">
        <v>42.82</v>
      </c>
      <c r="Z118" s="135">
        <v>43.26</v>
      </c>
      <c r="AB118" s="113" t="str">
        <f>TEXT(Z118,"##.0")</f>
        <v>43.3</v>
      </c>
    </row>
    <row r="120" spans="19:32" x14ac:dyDescent="0.25">
      <c r="S120" s="105" t="s">
        <v>102</v>
      </c>
      <c r="T120" s="116"/>
      <c r="U120" s="116"/>
      <c r="V120" s="116">
        <v>9163</v>
      </c>
      <c r="W120" s="116">
        <v>9713</v>
      </c>
      <c r="X120" s="116">
        <v>10677</v>
      </c>
      <c r="Y120" s="116">
        <v>10638</v>
      </c>
      <c r="Z120" s="116">
        <v>11269</v>
      </c>
      <c r="AB120" s="113" t="str">
        <f>TEXT(Z120,"###,###")</f>
        <v>11,269</v>
      </c>
    </row>
    <row r="121" spans="19:32" x14ac:dyDescent="0.25">
      <c r="S121" s="105" t="s">
        <v>103</v>
      </c>
      <c r="T121" s="116"/>
      <c r="U121" s="116"/>
      <c r="V121" s="116">
        <v>1517</v>
      </c>
      <c r="W121" s="116">
        <v>1650</v>
      </c>
      <c r="X121" s="116">
        <v>2005</v>
      </c>
      <c r="Y121" s="116">
        <v>1701</v>
      </c>
      <c r="Z121" s="116">
        <v>1953</v>
      </c>
      <c r="AB121" s="113" t="str">
        <f>TEXT(Z121,"###,###")</f>
        <v>1,953</v>
      </c>
    </row>
    <row r="122" spans="19:32" x14ac:dyDescent="0.25">
      <c r="S122" s="105" t="s">
        <v>104</v>
      </c>
      <c r="T122" s="116"/>
      <c r="U122" s="116"/>
      <c r="V122" s="116">
        <v>1195</v>
      </c>
      <c r="W122" s="116">
        <v>1289</v>
      </c>
      <c r="X122" s="116">
        <v>1395</v>
      </c>
      <c r="Y122" s="116">
        <v>1289</v>
      </c>
      <c r="Z122" s="116">
        <v>1432</v>
      </c>
      <c r="AB122" s="113" t="str">
        <f>TEXT(Z122,"###,###")</f>
        <v>1,432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10358</v>
      </c>
      <c r="W124" s="116">
        <v>11002</v>
      </c>
      <c r="X124" s="116">
        <v>12072</v>
      </c>
      <c r="Y124" s="116">
        <v>11927</v>
      </c>
      <c r="Z124" s="116">
        <v>12701</v>
      </c>
      <c r="AB124" s="113" t="str">
        <f>TEXT(Z124,"###,###")</f>
        <v>12,701</v>
      </c>
      <c r="AD124" s="131">
        <f>Z124/$Z$7*100</f>
        <v>86.702163970236882</v>
      </c>
    </row>
    <row r="125" spans="19:32" x14ac:dyDescent="0.25">
      <c r="S125" s="105" t="s">
        <v>106</v>
      </c>
      <c r="T125" s="116"/>
      <c r="U125" s="116"/>
      <c r="V125" s="116">
        <v>2712</v>
      </c>
      <c r="W125" s="116">
        <v>2939</v>
      </c>
      <c r="X125" s="116">
        <v>3400</v>
      </c>
      <c r="Y125" s="116">
        <v>2990</v>
      </c>
      <c r="Z125" s="116">
        <v>3385</v>
      </c>
      <c r="AB125" s="113" t="str">
        <f>TEXT(Z125,"###,###")</f>
        <v>3,385</v>
      </c>
      <c r="AD125" s="131">
        <f>Z125/$Z$7*100</f>
        <v>23.107379343299883</v>
      </c>
    </row>
    <row r="127" spans="19:32" x14ac:dyDescent="0.25">
      <c r="S127" s="105" t="s">
        <v>107</v>
      </c>
      <c r="T127" s="116"/>
      <c r="U127" s="116"/>
      <c r="V127" s="116">
        <v>6215</v>
      </c>
      <c r="W127" s="116">
        <v>6603</v>
      </c>
      <c r="X127" s="116">
        <v>7461</v>
      </c>
      <c r="Y127" s="116">
        <v>7215</v>
      </c>
      <c r="Z127" s="116">
        <v>7763</v>
      </c>
      <c r="AB127" s="113" t="str">
        <f>TEXT(Z127,"###,###")</f>
        <v>7,763</v>
      </c>
      <c r="AD127" s="131">
        <f>Z127/$Z$7*100</f>
        <v>52.993378387603251</v>
      </c>
    </row>
    <row r="128" spans="19:32" x14ac:dyDescent="0.25">
      <c r="S128" s="105" t="s">
        <v>108</v>
      </c>
      <c r="T128" s="116"/>
      <c r="U128" s="116"/>
      <c r="V128" s="116">
        <v>5662</v>
      </c>
      <c r="W128" s="116">
        <v>6049</v>
      </c>
      <c r="X128" s="116">
        <v>6609</v>
      </c>
      <c r="Y128" s="116">
        <v>6416</v>
      </c>
      <c r="Z128" s="116">
        <v>6887</v>
      </c>
      <c r="AB128" s="113" t="str">
        <f>TEXT(Z128,"###,###")</f>
        <v>6,887</v>
      </c>
      <c r="AD128" s="131">
        <f>Z128/$Z$7*100</f>
        <v>47.01344801692948</v>
      </c>
    </row>
    <row r="130" spans="19:20" x14ac:dyDescent="0.25">
      <c r="S130" s="105" t="s">
        <v>283</v>
      </c>
      <c r="T130" s="131">
        <v>76.926752679363773</v>
      </c>
    </row>
    <row r="131" spans="19:20" x14ac:dyDescent="0.25">
      <c r="S131" s="105" t="s">
        <v>284</v>
      </c>
      <c r="T131" s="131">
        <v>13.331968052426788</v>
      </c>
    </row>
    <row r="132" spans="19:20" x14ac:dyDescent="0.25">
      <c r="S132" s="105" t="s">
        <v>285</v>
      </c>
      <c r="T132" s="131">
        <v>9.7754112908730963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BFE94212-EC12-4A93-82F8-2BFB020DA4D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B47807E4-FB56-44B0-8A85-AFA871D1028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FD6D8BB1-06E4-493A-9DFB-7C250CE5C6F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32E48396-91B7-46CE-9727-DB25F308F17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825840-2EE6-49E5-8B8D-988B70263439}">
  <sheetPr codeName="Sheet132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182</v>
      </c>
      <c r="T1" s="103"/>
      <c r="U1" s="103"/>
      <c r="V1" s="103"/>
      <c r="W1" s="103"/>
      <c r="X1" s="103"/>
      <c r="Y1" s="104" t="s">
        <v>267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205</v>
      </c>
      <c r="Z2" s="107" t="s">
        <v>282</v>
      </c>
      <c r="AB2" s="143" t="str">
        <f>$Z$2</f>
        <v>2019-20</v>
      </c>
      <c r="AC2" s="143"/>
      <c r="AD2" s="143"/>
      <c r="AE2" s="143"/>
      <c r="AF2" s="143"/>
    </row>
    <row r="3" spans="1:32" ht="15" customHeight="1" x14ac:dyDescent="0.25">
      <c r="A3" s="64" t="s">
        <v>281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182</v>
      </c>
      <c r="Y3" s="109" t="s">
        <v>267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9.68 Toowoomba, Queensland,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116897</v>
      </c>
      <c r="W4" s="112">
        <v>124930</v>
      </c>
      <c r="X4" s="112">
        <v>130561</v>
      </c>
      <c r="Y4" s="112">
        <v>130287</v>
      </c>
      <c r="Z4" s="112">
        <v>130471</v>
      </c>
      <c r="AB4" s="113" t="str">
        <f>TEXT(Z4,"###,###")</f>
        <v>130,471</v>
      </c>
      <c r="AD4" s="114">
        <f>Z4/Y4-1</f>
        <v>1.4122667649112408E-3</v>
      </c>
      <c r="AF4" s="114">
        <f>Z4/V4-1</f>
        <v>0.11611931871647685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60694</v>
      </c>
      <c r="W5" s="112">
        <v>64716</v>
      </c>
      <c r="X5" s="112">
        <v>67993</v>
      </c>
      <c r="Y5" s="112">
        <v>66647</v>
      </c>
      <c r="Z5" s="112">
        <v>66388</v>
      </c>
      <c r="AB5" s="113" t="str">
        <f>TEXT(Z5,"###,###")</f>
        <v>66,388</v>
      </c>
      <c r="AD5" s="114">
        <f t="shared" ref="AD5:AD9" si="0">Z5/Y5-1</f>
        <v>-3.8861464131918488E-3</v>
      </c>
      <c r="AF5" s="114">
        <f t="shared" ref="AF5:AF9" si="1">Z5/V5-1</f>
        <v>9.3814874616930943E-2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56202</v>
      </c>
      <c r="W6" s="112">
        <v>60214</v>
      </c>
      <c r="X6" s="112">
        <v>62567</v>
      </c>
      <c r="Y6" s="112">
        <v>63638</v>
      </c>
      <c r="Z6" s="112">
        <v>64078</v>
      </c>
      <c r="AB6" s="113" t="str">
        <f>TEXT(Z6,"###,###")</f>
        <v>64,078</v>
      </c>
      <c r="AD6" s="114">
        <f t="shared" si="0"/>
        <v>6.9141079229391167E-3</v>
      </c>
      <c r="AF6" s="114">
        <f t="shared" si="1"/>
        <v>0.14013736165972746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83074</v>
      </c>
      <c r="W7" s="112">
        <v>86416</v>
      </c>
      <c r="X7" s="112">
        <v>90644</v>
      </c>
      <c r="Y7" s="112">
        <v>90664</v>
      </c>
      <c r="Z7" s="112">
        <v>92420</v>
      </c>
      <c r="AB7" s="113" t="str">
        <f>TEXT(Z7,"###,###")</f>
        <v>92,420</v>
      </c>
      <c r="AD7" s="114">
        <f t="shared" si="0"/>
        <v>1.9368216712256192E-2</v>
      </c>
      <c r="AF7" s="114">
        <f t="shared" si="1"/>
        <v>0.11250210655560111</v>
      </c>
    </row>
    <row r="8" spans="1:32" ht="17.25" customHeight="1" x14ac:dyDescent="0.25">
      <c r="A8" s="68" t="s">
        <v>13</v>
      </c>
      <c r="B8" s="69"/>
      <c r="C8" s="31"/>
      <c r="D8" s="70" t="str">
        <f>AB4</f>
        <v>130,471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92,420</v>
      </c>
      <c r="P8" s="71"/>
      <c r="S8" s="111" t="s">
        <v>86</v>
      </c>
      <c r="T8" s="112"/>
      <c r="U8" s="112"/>
      <c r="V8" s="112">
        <v>41764</v>
      </c>
      <c r="W8" s="112">
        <v>41589.300000000003</v>
      </c>
      <c r="X8" s="112">
        <v>43301</v>
      </c>
      <c r="Y8" s="112">
        <v>44596.5</v>
      </c>
      <c r="Z8" s="112">
        <v>44348.5</v>
      </c>
      <c r="AB8" s="113" t="str">
        <f>TEXT(Z8,"$###,###")</f>
        <v>$44,349</v>
      </c>
      <c r="AD8" s="114">
        <f t="shared" si="0"/>
        <v>-5.5609745159374002E-3</v>
      </c>
      <c r="AF8" s="114">
        <f t="shared" si="1"/>
        <v>6.1883440283497793E-2</v>
      </c>
    </row>
    <row r="9" spans="1:32" x14ac:dyDescent="0.25">
      <c r="A9" s="32" t="s">
        <v>15</v>
      </c>
      <c r="B9" s="75"/>
      <c r="C9" s="76"/>
      <c r="D9" s="77">
        <f>AD104</f>
        <v>72.170827233638121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51.291928154079201</v>
      </c>
      <c r="P9" s="78" t="s">
        <v>87</v>
      </c>
      <c r="S9" s="111" t="s">
        <v>7</v>
      </c>
      <c r="T9" s="112"/>
      <c r="U9" s="112"/>
      <c r="V9" s="112">
        <v>4304219263</v>
      </c>
      <c r="W9" s="112">
        <v>4516097143</v>
      </c>
      <c r="X9" s="112">
        <v>4836153238</v>
      </c>
      <c r="Y9" s="112">
        <v>4981336810</v>
      </c>
      <c r="Z9" s="112">
        <v>5133754812</v>
      </c>
      <c r="AB9" s="113" t="str">
        <f>TEXT(Z9/1000000,"$#,###.0")&amp;" mil"</f>
        <v>$5,133.8 mil</v>
      </c>
      <c r="AD9" s="114">
        <f t="shared" si="0"/>
        <v>3.0597810951875859E-2</v>
      </c>
      <c r="AF9" s="114">
        <f t="shared" si="1"/>
        <v>0.19272613645193837</v>
      </c>
    </row>
    <row r="10" spans="1:32" x14ac:dyDescent="0.25">
      <c r="A10" s="32" t="s">
        <v>18</v>
      </c>
      <c r="B10" s="75"/>
      <c r="C10" s="76"/>
      <c r="D10" s="77">
        <f>AD105</f>
        <v>19.086233722436404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48.714563947197576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83.610690326769102</v>
      </c>
      <c r="P11" s="78" t="s">
        <v>87</v>
      </c>
      <c r="S11" s="111" t="s">
        <v>30</v>
      </c>
      <c r="T11" s="116"/>
      <c r="U11" s="116"/>
      <c r="V11" s="116">
        <v>103825</v>
      </c>
      <c r="W11" s="116">
        <v>111241</v>
      </c>
      <c r="X11" s="116">
        <v>115732</v>
      </c>
      <c r="Y11" s="116">
        <v>116099</v>
      </c>
      <c r="Z11" s="116">
        <v>115324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7.8554425449037</v>
      </c>
      <c r="P12" s="78" t="s">
        <v>87</v>
      </c>
      <c r="S12" s="111" t="s">
        <v>31</v>
      </c>
      <c r="T12" s="116"/>
      <c r="U12" s="116"/>
      <c r="V12" s="116">
        <v>13072</v>
      </c>
      <c r="W12" s="116">
        <v>13689</v>
      </c>
      <c r="X12" s="116">
        <v>14829</v>
      </c>
      <c r="Y12" s="116">
        <v>14185</v>
      </c>
      <c r="Z12" s="116">
        <v>15152</v>
      </c>
    </row>
    <row r="13" spans="1:32" ht="15" customHeight="1" x14ac:dyDescent="0.25">
      <c r="A13" s="32" t="s">
        <v>20</v>
      </c>
      <c r="B13" s="76"/>
      <c r="C13" s="76"/>
      <c r="D13" s="77">
        <f>AD108</f>
        <v>13.601489986280477</v>
      </c>
      <c r="E13" s="78" t="s">
        <v>87</v>
      </c>
      <c r="F13" s="26"/>
      <c r="G13" s="144" t="s">
        <v>286</v>
      </c>
      <c r="H13" s="145"/>
      <c r="I13" s="145"/>
      <c r="J13" s="145"/>
      <c r="K13" s="145"/>
      <c r="L13" s="145"/>
      <c r="M13" s="85"/>
      <c r="N13" s="76"/>
      <c r="O13" s="77">
        <f>T132</f>
        <v>8.5306210776888118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15.132864774547599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41.3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21.98956089859049</v>
      </c>
      <c r="E15" s="78" t="s">
        <v>87</v>
      </c>
      <c r="F15" s="26"/>
      <c r="G15" s="35" t="s">
        <v>279</v>
      </c>
      <c r="H15" s="76"/>
      <c r="I15" s="76"/>
      <c r="J15" s="76"/>
      <c r="K15" s="86"/>
      <c r="L15" s="76"/>
      <c r="M15" s="76"/>
      <c r="N15" s="76"/>
      <c r="O15" s="77">
        <f>AB38</f>
        <v>16.841399158254621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5533</v>
      </c>
      <c r="Z15" s="116">
        <v>5691</v>
      </c>
      <c r="AB15" s="121">
        <f t="shared" ref="AB15:AB34" si="2">IF(Z15="np",0,Z15/$Z$34)</f>
        <v>4.3617885555742905E-2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40.238827019031049</v>
      </c>
      <c r="E16" s="89" t="s">
        <v>87</v>
      </c>
      <c r="F16" s="26"/>
      <c r="G16" s="90" t="s">
        <v>280</v>
      </c>
      <c r="H16" s="37"/>
      <c r="I16" s="37"/>
      <c r="J16" s="37"/>
      <c r="K16" s="38"/>
      <c r="L16" s="37"/>
      <c r="M16" s="37"/>
      <c r="N16" s="37"/>
      <c r="O16" s="88">
        <f>AB37</f>
        <v>83.158600841745383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1547</v>
      </c>
      <c r="Z16" s="116">
        <v>1597</v>
      </c>
      <c r="AB16" s="121">
        <f t="shared" si="2"/>
        <v>1.2239986510722443E-2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8771</v>
      </c>
      <c r="Z17" s="116">
        <v>8382</v>
      </c>
      <c r="AB17" s="121">
        <f t="shared" si="2"/>
        <v>6.4242684366233885E-2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974</v>
      </c>
      <c r="Z18" s="116">
        <v>1014</v>
      </c>
      <c r="AB18" s="121">
        <f t="shared" si="2"/>
        <v>7.7716633198951519E-3</v>
      </c>
    </row>
    <row r="19" spans="1:28" x14ac:dyDescent="0.25">
      <c r="A19" s="67" t="str">
        <f>$S$1&amp;" ("&amp;$V$2&amp;" to "&amp;$Z$2&amp;")"</f>
        <v>Toowoomba (2015-16 to 2019-20)</v>
      </c>
      <c r="B19" s="67"/>
      <c r="C19" s="67"/>
      <c r="D19" s="67"/>
      <c r="E19" s="67"/>
      <c r="F19" s="67"/>
      <c r="G19" s="67" t="str">
        <f>$S$1&amp;" ("&amp;$V$2&amp;" to "&amp;$Z$2&amp;")"</f>
        <v>Toowoomba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9215</v>
      </c>
      <c r="Z19" s="116">
        <v>8980</v>
      </c>
      <c r="AB19" s="121">
        <f t="shared" si="2"/>
        <v>6.8825972990787437E-2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3886</v>
      </c>
      <c r="Z20" s="116">
        <v>3689</v>
      </c>
      <c r="AB20" s="121">
        <f t="shared" si="2"/>
        <v>2.8273832334411452E-2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11421</v>
      </c>
      <c r="Z21" s="116">
        <v>11576</v>
      </c>
      <c r="AB21" s="121">
        <f t="shared" si="2"/>
        <v>8.8722657387678774E-2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8433</v>
      </c>
      <c r="Z22" s="116">
        <v>8170</v>
      </c>
      <c r="AB22" s="121">
        <f t="shared" si="2"/>
        <v>6.2617839569569414E-2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4725</v>
      </c>
      <c r="Z23" s="116">
        <v>4987</v>
      </c>
      <c r="AB23" s="121">
        <f t="shared" si="2"/>
        <v>3.8222174532857124E-2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618</v>
      </c>
      <c r="Z24" s="116">
        <v>592</v>
      </c>
      <c r="AB24" s="121">
        <f t="shared" si="2"/>
        <v>4.5373024510630472E-3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4136</v>
      </c>
      <c r="Z25" s="116">
        <v>4376</v>
      </c>
      <c r="AB25" s="121">
        <f t="shared" si="2"/>
        <v>3.3539249199074146E-2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2302</v>
      </c>
      <c r="Z26" s="116">
        <v>2403</v>
      </c>
      <c r="AB26" s="121">
        <f t="shared" si="2"/>
        <v>1.8417462482946793E-2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6327</v>
      </c>
      <c r="Z27" s="116">
        <v>6333</v>
      </c>
      <c r="AB27" s="121">
        <f t="shared" si="2"/>
        <v>4.8538406119226822E-2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10278</v>
      </c>
      <c r="Z28" s="116">
        <v>9707</v>
      </c>
      <c r="AB28" s="121">
        <f t="shared" si="2"/>
        <v>7.4397964345386827E-2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7047</v>
      </c>
      <c r="Z29" s="116">
        <v>6452</v>
      </c>
      <c r="AB29" s="121">
        <f t="shared" si="2"/>
        <v>4.9450465226788476E-2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11961</v>
      </c>
      <c r="Z30" s="116">
        <v>12180</v>
      </c>
      <c r="AB30" s="121">
        <f t="shared" si="2"/>
        <v>9.3351932185722825E-2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18961</v>
      </c>
      <c r="Z31" s="116">
        <v>20198</v>
      </c>
      <c r="AB31" s="121">
        <f t="shared" si="2"/>
        <v>0.15480478869353281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1655</v>
      </c>
      <c r="Z32" s="116">
        <v>1749</v>
      </c>
      <c r="AB32" s="121">
        <f t="shared" si="2"/>
        <v>1.3404969572481874E-2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5173</v>
      </c>
      <c r="Z33" s="116">
        <v>5241</v>
      </c>
      <c r="AB33" s="121">
        <f t="shared" si="2"/>
        <v>4.016892254395512E-2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130289</v>
      </c>
      <c r="Z34" s="124">
        <v>130474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76861</v>
      </c>
      <c r="AB37" s="136">
        <f>Z37/Z40*100</f>
        <v>83.158600841745383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15566</v>
      </c>
      <c r="AB38" s="136">
        <f>Z38/Z40*100</f>
        <v>16.841399158254621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92427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144</v>
      </c>
      <c r="W44" s="116">
        <v>158</v>
      </c>
      <c r="X44" s="116">
        <v>139</v>
      </c>
      <c r="Y44" s="116">
        <v>167</v>
      </c>
      <c r="Z44" s="116">
        <v>181</v>
      </c>
    </row>
    <row r="45" spans="19:32" x14ac:dyDescent="0.25">
      <c r="S45" s="119" t="s">
        <v>38</v>
      </c>
      <c r="T45" s="119"/>
      <c r="U45" s="116"/>
      <c r="V45" s="116">
        <v>1793</v>
      </c>
      <c r="W45" s="116">
        <v>2035</v>
      </c>
      <c r="X45" s="116">
        <v>2124</v>
      </c>
      <c r="Y45" s="116">
        <v>1956</v>
      </c>
      <c r="Z45" s="116">
        <v>1875</v>
      </c>
    </row>
    <row r="46" spans="19:32" x14ac:dyDescent="0.25">
      <c r="S46" s="119" t="s">
        <v>39</v>
      </c>
      <c r="T46" s="119"/>
      <c r="U46" s="116"/>
      <c r="V46" s="116">
        <v>4230</v>
      </c>
      <c r="W46" s="116">
        <v>4398</v>
      </c>
      <c r="X46" s="116">
        <v>4908</v>
      </c>
      <c r="Y46" s="116">
        <v>4651</v>
      </c>
      <c r="Z46" s="116">
        <v>4323</v>
      </c>
    </row>
    <row r="47" spans="19:32" x14ac:dyDescent="0.25">
      <c r="S47" s="119" t="s">
        <v>40</v>
      </c>
      <c r="T47" s="119"/>
      <c r="U47" s="116"/>
      <c r="V47" s="116">
        <v>6111</v>
      </c>
      <c r="W47" s="116">
        <v>6456</v>
      </c>
      <c r="X47" s="116">
        <v>6723</v>
      </c>
      <c r="Y47" s="116">
        <v>6337</v>
      </c>
      <c r="Z47" s="116">
        <v>6266</v>
      </c>
    </row>
    <row r="48" spans="19:32" x14ac:dyDescent="0.25">
      <c r="S48" s="119" t="s">
        <v>41</v>
      </c>
      <c r="T48" s="119"/>
      <c r="U48" s="116"/>
      <c r="V48" s="116">
        <v>7267</v>
      </c>
      <c r="W48" s="116">
        <v>7756</v>
      </c>
      <c r="X48" s="116">
        <v>8254</v>
      </c>
      <c r="Y48" s="116">
        <v>8358</v>
      </c>
      <c r="Z48" s="116">
        <v>8139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6647</v>
      </c>
      <c r="W49" s="116">
        <v>7202</v>
      </c>
      <c r="X49" s="116">
        <v>7548</v>
      </c>
      <c r="Y49" s="116">
        <v>7420</v>
      </c>
      <c r="Z49" s="116">
        <v>7336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Toowoomba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5559</v>
      </c>
      <c r="W50" s="116">
        <v>6104</v>
      </c>
      <c r="X50" s="116">
        <v>6333</v>
      </c>
      <c r="Y50" s="116">
        <v>6485</v>
      </c>
      <c r="Z50" s="116">
        <v>6593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5779</v>
      </c>
      <c r="W51" s="116">
        <v>6006</v>
      </c>
      <c r="X51" s="116">
        <v>6048</v>
      </c>
      <c r="Y51" s="116">
        <v>5962</v>
      </c>
      <c r="Z51" s="116">
        <v>5761</v>
      </c>
    </row>
    <row r="52" spans="1:26" ht="15" customHeight="1" x14ac:dyDescent="0.25">
      <c r="S52" s="119" t="s">
        <v>45</v>
      </c>
      <c r="T52" s="119"/>
      <c r="U52" s="116"/>
      <c r="V52" s="116">
        <v>5787</v>
      </c>
      <c r="W52" s="116">
        <v>6169</v>
      </c>
      <c r="X52" s="116">
        <v>6403</v>
      </c>
      <c r="Y52" s="116">
        <v>6186</v>
      </c>
      <c r="Z52" s="116">
        <v>6201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5295</v>
      </c>
      <c r="W53" s="116">
        <v>5358</v>
      </c>
      <c r="X53" s="116">
        <v>5484</v>
      </c>
      <c r="Y53" s="116">
        <v>5325</v>
      </c>
      <c r="Z53" s="116">
        <v>5479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4908</v>
      </c>
      <c r="W54" s="116">
        <v>5212</v>
      </c>
      <c r="X54" s="116">
        <v>5555</v>
      </c>
      <c r="Y54" s="116">
        <v>5431</v>
      </c>
      <c r="Z54" s="116">
        <v>5394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3558</v>
      </c>
      <c r="W55" s="116">
        <v>3952</v>
      </c>
      <c r="X55" s="116">
        <v>4054</v>
      </c>
      <c r="Y55" s="116">
        <v>4179</v>
      </c>
      <c r="Z55" s="116">
        <v>4291</v>
      </c>
    </row>
    <row r="56" spans="1:26" ht="15" customHeight="1" x14ac:dyDescent="0.25">
      <c r="S56" s="119" t="s">
        <v>49</v>
      </c>
      <c r="T56" s="119"/>
      <c r="U56" s="116"/>
      <c r="V56" s="116">
        <v>2093</v>
      </c>
      <c r="W56" s="116">
        <v>2203</v>
      </c>
      <c r="X56" s="116">
        <v>2322</v>
      </c>
      <c r="Y56" s="116">
        <v>2302</v>
      </c>
      <c r="Z56" s="116">
        <v>2416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846</v>
      </c>
      <c r="W57" s="116">
        <v>943</v>
      </c>
      <c r="X57" s="116">
        <v>1124</v>
      </c>
      <c r="Y57" s="116">
        <v>1068</v>
      </c>
      <c r="Z57" s="116">
        <v>1195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364</v>
      </c>
      <c r="W58" s="116">
        <v>418</v>
      </c>
      <c r="X58" s="116">
        <v>492</v>
      </c>
      <c r="Y58" s="116">
        <v>453</v>
      </c>
      <c r="Z58" s="116">
        <v>543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202</v>
      </c>
      <c r="W59" s="116">
        <v>203</v>
      </c>
      <c r="X59" s="116">
        <v>259</v>
      </c>
      <c r="Y59" s="116">
        <v>211</v>
      </c>
      <c r="Z59" s="116">
        <v>239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126</v>
      </c>
      <c r="W60" s="116">
        <v>140</v>
      </c>
      <c r="X60" s="116">
        <v>158</v>
      </c>
      <c r="Y60" s="116">
        <v>143</v>
      </c>
      <c r="Z60" s="116">
        <v>155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60694</v>
      </c>
      <c r="W61" s="116">
        <v>64716</v>
      </c>
      <c r="X61" s="116">
        <v>67993</v>
      </c>
      <c r="Y61" s="116">
        <v>66646</v>
      </c>
      <c r="Z61" s="116">
        <v>66391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191</v>
      </c>
      <c r="W63" s="116">
        <v>195</v>
      </c>
      <c r="X63" s="116">
        <v>203</v>
      </c>
      <c r="Y63" s="116">
        <v>191</v>
      </c>
      <c r="Z63" s="116">
        <v>187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2042</v>
      </c>
      <c r="W64" s="116">
        <v>2279</v>
      </c>
      <c r="X64" s="116">
        <v>2298</v>
      </c>
      <c r="Y64" s="116">
        <v>2280</v>
      </c>
      <c r="Z64" s="116">
        <v>2114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Toowoomba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4282</v>
      </c>
      <c r="W65" s="116">
        <v>4520</v>
      </c>
      <c r="X65" s="116">
        <v>4726</v>
      </c>
      <c r="Y65" s="116">
        <v>4797</v>
      </c>
      <c r="Z65" s="116">
        <v>4527</v>
      </c>
    </row>
    <row r="66" spans="1:26" x14ac:dyDescent="0.25">
      <c r="S66" s="119" t="s">
        <v>40</v>
      </c>
      <c r="T66" s="119"/>
      <c r="U66" s="116"/>
      <c r="V66" s="116">
        <v>5411</v>
      </c>
      <c r="W66" s="116">
        <v>5717</v>
      </c>
      <c r="X66" s="116">
        <v>5991</v>
      </c>
      <c r="Y66" s="116">
        <v>6005</v>
      </c>
      <c r="Z66" s="116">
        <v>6056</v>
      </c>
    </row>
    <row r="67" spans="1:26" x14ac:dyDescent="0.25">
      <c r="S67" s="119" t="s">
        <v>41</v>
      </c>
      <c r="T67" s="119"/>
      <c r="U67" s="116"/>
      <c r="V67" s="116">
        <v>6044</v>
      </c>
      <c r="W67" s="116">
        <v>6539</v>
      </c>
      <c r="X67" s="116">
        <v>6990</v>
      </c>
      <c r="Y67" s="116">
        <v>7368</v>
      </c>
      <c r="Z67" s="116">
        <v>7344</v>
      </c>
    </row>
    <row r="68" spans="1:26" x14ac:dyDescent="0.25">
      <c r="S68" s="119" t="s">
        <v>42</v>
      </c>
      <c r="T68" s="119"/>
      <c r="U68" s="116"/>
      <c r="V68" s="116">
        <v>5514</v>
      </c>
      <c r="W68" s="116">
        <v>5941</v>
      </c>
      <c r="X68" s="116">
        <v>6182</v>
      </c>
      <c r="Y68" s="116">
        <v>6380</v>
      </c>
      <c r="Z68" s="116">
        <v>6522</v>
      </c>
    </row>
    <row r="69" spans="1:26" x14ac:dyDescent="0.25">
      <c r="S69" s="119" t="s">
        <v>43</v>
      </c>
      <c r="T69" s="119"/>
      <c r="U69" s="116"/>
      <c r="V69" s="116">
        <v>5038</v>
      </c>
      <c r="W69" s="116">
        <v>5442</v>
      </c>
      <c r="X69" s="116">
        <v>5729</v>
      </c>
      <c r="Y69" s="116">
        <v>5968</v>
      </c>
      <c r="Z69" s="116">
        <v>6326</v>
      </c>
    </row>
    <row r="70" spans="1:26" x14ac:dyDescent="0.25">
      <c r="S70" s="119" t="s">
        <v>44</v>
      </c>
      <c r="T70" s="119"/>
      <c r="U70" s="116"/>
      <c r="V70" s="116">
        <v>5567</v>
      </c>
      <c r="W70" s="116">
        <v>5790</v>
      </c>
      <c r="X70" s="116">
        <v>5823</v>
      </c>
      <c r="Y70" s="116">
        <v>5808</v>
      </c>
      <c r="Z70" s="116">
        <v>5717</v>
      </c>
    </row>
    <row r="71" spans="1:26" x14ac:dyDescent="0.25">
      <c r="S71" s="119" t="s">
        <v>45</v>
      </c>
      <c r="T71" s="119"/>
      <c r="U71" s="116"/>
      <c r="V71" s="116">
        <v>5766</v>
      </c>
      <c r="W71" s="116">
        <v>6270</v>
      </c>
      <c r="X71" s="116">
        <v>6419</v>
      </c>
      <c r="Y71" s="116">
        <v>6547</v>
      </c>
      <c r="Z71" s="116">
        <v>6329</v>
      </c>
    </row>
    <row r="72" spans="1:26" x14ac:dyDescent="0.25">
      <c r="S72" s="119" t="s">
        <v>46</v>
      </c>
      <c r="T72" s="119"/>
      <c r="U72" s="116"/>
      <c r="V72" s="116">
        <v>5384</v>
      </c>
      <c r="W72" s="116">
        <v>5729</v>
      </c>
      <c r="X72" s="116">
        <v>5715</v>
      </c>
      <c r="Y72" s="116">
        <v>5723</v>
      </c>
      <c r="Z72" s="116">
        <v>5928</v>
      </c>
    </row>
    <row r="73" spans="1:26" x14ac:dyDescent="0.25">
      <c r="S73" s="119" t="s">
        <v>47</v>
      </c>
      <c r="T73" s="119"/>
      <c r="U73" s="116"/>
      <c r="V73" s="116">
        <v>4970</v>
      </c>
      <c r="W73" s="116">
        <v>5236</v>
      </c>
      <c r="X73" s="116">
        <v>5453</v>
      </c>
      <c r="Y73" s="116">
        <v>5418</v>
      </c>
      <c r="Z73" s="116">
        <v>5230</v>
      </c>
    </row>
    <row r="74" spans="1:26" x14ac:dyDescent="0.25">
      <c r="S74" s="119" t="s">
        <v>48</v>
      </c>
      <c r="T74" s="119"/>
      <c r="U74" s="116"/>
      <c r="V74" s="116">
        <v>3165</v>
      </c>
      <c r="W74" s="116">
        <v>3523</v>
      </c>
      <c r="X74" s="116">
        <v>3682</v>
      </c>
      <c r="Y74" s="116">
        <v>3810</v>
      </c>
      <c r="Z74" s="116">
        <v>4123</v>
      </c>
    </row>
    <row r="75" spans="1:26" x14ac:dyDescent="0.25">
      <c r="S75" s="119" t="s">
        <v>49</v>
      </c>
      <c r="T75" s="119"/>
      <c r="U75" s="116"/>
      <c r="V75" s="116">
        <v>1528</v>
      </c>
      <c r="W75" s="116">
        <v>1672</v>
      </c>
      <c r="X75" s="116">
        <v>1765</v>
      </c>
      <c r="Y75" s="116">
        <v>1868</v>
      </c>
      <c r="Z75" s="116">
        <v>2013</v>
      </c>
    </row>
    <row r="76" spans="1:26" x14ac:dyDescent="0.25">
      <c r="S76" s="119" t="s">
        <v>50</v>
      </c>
      <c r="T76" s="119"/>
      <c r="U76" s="116"/>
      <c r="V76" s="116">
        <v>620</v>
      </c>
      <c r="W76" s="116">
        <v>678</v>
      </c>
      <c r="X76" s="116">
        <v>778</v>
      </c>
      <c r="Y76" s="116">
        <v>766</v>
      </c>
      <c r="Z76" s="116">
        <v>849</v>
      </c>
    </row>
    <row r="77" spans="1:26" x14ac:dyDescent="0.25">
      <c r="S77" s="119" t="s">
        <v>51</v>
      </c>
      <c r="T77" s="119"/>
      <c r="U77" s="116"/>
      <c r="V77" s="116">
        <v>344</v>
      </c>
      <c r="W77" s="116">
        <v>336</v>
      </c>
      <c r="X77" s="116">
        <v>383</v>
      </c>
      <c r="Y77" s="116">
        <v>347</v>
      </c>
      <c r="Z77" s="116">
        <v>403</v>
      </c>
    </row>
    <row r="78" spans="1:26" x14ac:dyDescent="0.25">
      <c r="S78" s="119" t="s">
        <v>52</v>
      </c>
      <c r="T78" s="119"/>
      <c r="U78" s="116"/>
      <c r="V78" s="116">
        <v>195</v>
      </c>
      <c r="W78" s="116">
        <v>191</v>
      </c>
      <c r="X78" s="116">
        <v>226</v>
      </c>
      <c r="Y78" s="116">
        <v>214</v>
      </c>
      <c r="Z78" s="116">
        <v>217</v>
      </c>
    </row>
    <row r="79" spans="1:26" x14ac:dyDescent="0.25">
      <c r="S79" s="119" t="s">
        <v>53</v>
      </c>
      <c r="T79" s="119"/>
      <c r="U79" s="116"/>
      <c r="V79" s="116">
        <v>158</v>
      </c>
      <c r="W79" s="116">
        <v>156</v>
      </c>
      <c r="X79" s="116">
        <v>187</v>
      </c>
      <c r="Y79" s="116">
        <v>154</v>
      </c>
      <c r="Z79" s="116">
        <v>178</v>
      </c>
    </row>
    <row r="80" spans="1:26" x14ac:dyDescent="0.25">
      <c r="S80" s="122" t="s">
        <v>54</v>
      </c>
      <c r="T80" s="122"/>
      <c r="U80" s="116"/>
      <c r="V80" s="116">
        <v>56202</v>
      </c>
      <c r="W80" s="116">
        <v>60214</v>
      </c>
      <c r="X80" s="116">
        <v>62567</v>
      </c>
      <c r="Y80" s="116">
        <v>63639</v>
      </c>
      <c r="Z80" s="116">
        <v>64081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6" t="str">
        <f>S1</f>
        <v>Toowoomba</v>
      </c>
      <c r="D83" s="146"/>
      <c r="E83" s="146"/>
      <c r="F83" s="146"/>
      <c r="G83" s="146"/>
      <c r="H83" s="49"/>
      <c r="I83" s="49"/>
      <c r="J83" s="147" t="str">
        <f>'State data for spotlight'!A1</f>
        <v>Queensland</v>
      </c>
      <c r="K83" s="147"/>
      <c r="L83" s="147"/>
      <c r="M83" s="147"/>
      <c r="N83" s="147"/>
      <c r="O83" s="147"/>
      <c r="S83" s="119" t="s">
        <v>57</v>
      </c>
      <c r="T83" s="119"/>
      <c r="U83" s="116"/>
      <c r="V83" s="116">
        <v>4267</v>
      </c>
      <c r="W83" s="116">
        <v>4491</v>
      </c>
      <c r="X83" s="116">
        <v>4714</v>
      </c>
      <c r="Y83" s="116">
        <v>4612</v>
      </c>
      <c r="Z83" s="116">
        <v>4785</v>
      </c>
      <c r="AD83" s="121"/>
    </row>
    <row r="84" spans="1:30" ht="15" customHeight="1" x14ac:dyDescent="0.25">
      <c r="A84" s="48"/>
      <c r="B84" s="48"/>
      <c r="C84" s="50"/>
      <c r="D84" s="141" t="s">
        <v>0</v>
      </c>
      <c r="E84" s="141"/>
      <c r="F84" s="141" t="s">
        <v>202</v>
      </c>
      <c r="G84" s="141"/>
      <c r="H84" s="50"/>
      <c r="I84" s="50"/>
      <c r="J84" s="50"/>
      <c r="K84" s="50"/>
      <c r="L84" s="141" t="s">
        <v>0</v>
      </c>
      <c r="M84" s="141"/>
      <c r="N84" s="141" t="s">
        <v>202</v>
      </c>
      <c r="O84" s="141"/>
      <c r="S84" s="119" t="s">
        <v>58</v>
      </c>
      <c r="T84" s="119"/>
      <c r="U84" s="116"/>
      <c r="V84" s="116">
        <v>5091</v>
      </c>
      <c r="W84" s="116">
        <v>5261</v>
      </c>
      <c r="X84" s="116">
        <v>5474</v>
      </c>
      <c r="Y84" s="116">
        <v>5540</v>
      </c>
      <c r="Z84" s="116">
        <v>5665</v>
      </c>
    </row>
    <row r="85" spans="1:30" ht="15" customHeight="1" x14ac:dyDescent="0.25">
      <c r="A85" s="48"/>
      <c r="B85" s="48"/>
      <c r="C85" s="62" t="s">
        <v>1</v>
      </c>
      <c r="D85" s="141" t="s">
        <v>2</v>
      </c>
      <c r="E85" s="141"/>
      <c r="F85" s="141" t="str">
        <f>"since "&amp;$V$2</f>
        <v>since 2015-16</v>
      </c>
      <c r="G85" s="141"/>
      <c r="H85" s="50"/>
      <c r="I85" s="50"/>
      <c r="J85" s="50"/>
      <c r="K85" s="62" t="s">
        <v>1</v>
      </c>
      <c r="L85" s="141" t="s">
        <v>2</v>
      </c>
      <c r="M85" s="141"/>
      <c r="N85" s="141" t="str">
        <f>"since "&amp;$V$2</f>
        <v>since 2015-16</v>
      </c>
      <c r="O85" s="141"/>
      <c r="S85" s="119" t="s">
        <v>197</v>
      </c>
      <c r="T85" s="119"/>
      <c r="U85" s="116"/>
      <c r="V85" s="116">
        <v>8300</v>
      </c>
      <c r="W85" s="116">
        <v>8568</v>
      </c>
      <c r="X85" s="116">
        <v>9010</v>
      </c>
      <c r="Y85" s="116">
        <v>9120</v>
      </c>
      <c r="Z85" s="116">
        <v>9117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130,471</v>
      </c>
      <c r="D86" s="100">
        <f t="shared" ref="D86:D91" si="4">AD4</f>
        <v>1.4122667649112408E-3</v>
      </c>
      <c r="E86" s="101">
        <f t="shared" ref="E86:E91" si="5">AD4</f>
        <v>1.4122667649112408E-3</v>
      </c>
      <c r="F86" s="100">
        <f t="shared" ref="F86:F91" si="6">AF4</f>
        <v>0.11611931871647685</v>
      </c>
      <c r="G86" s="101">
        <f t="shared" ref="G86:G91" si="7">AF4</f>
        <v>0.11611931871647685</v>
      </c>
      <c r="H86" s="61"/>
      <c r="I86" s="61"/>
      <c r="J86" s="142" t="str">
        <f>'State data for spotlight'!J4</f>
        <v>4,043,913</v>
      </c>
      <c r="K86" s="142"/>
      <c r="L86" s="100">
        <f>'State data for spotlight'!L4</f>
        <v>-5.435055282670076E-3</v>
      </c>
      <c r="M86" s="101">
        <f>'State data for spotlight'!L4</f>
        <v>-5.435055282670076E-3</v>
      </c>
      <c r="N86" s="100">
        <f>'State data for spotlight'!N4</f>
        <v>7.968076645100175E-2</v>
      </c>
      <c r="O86" s="101">
        <f>'State data for spotlight'!N4</f>
        <v>7.968076645100175E-2</v>
      </c>
      <c r="S86" s="119" t="s">
        <v>198</v>
      </c>
      <c r="T86" s="119"/>
      <c r="U86" s="116"/>
      <c r="V86" s="116">
        <v>2118</v>
      </c>
      <c r="W86" s="116">
        <v>2277</v>
      </c>
      <c r="X86" s="116">
        <v>2526</v>
      </c>
      <c r="Y86" s="116">
        <v>2760</v>
      </c>
      <c r="Z86" s="116">
        <v>2949</v>
      </c>
    </row>
    <row r="87" spans="1:30" ht="15" customHeight="1" x14ac:dyDescent="0.25">
      <c r="A87" s="102" t="s">
        <v>4</v>
      </c>
      <c r="B87" s="51"/>
      <c r="C87" s="61" t="str">
        <f t="shared" si="3"/>
        <v>66,388</v>
      </c>
      <c r="D87" s="100">
        <f t="shared" si="4"/>
        <v>-3.8861464131918488E-3</v>
      </c>
      <c r="E87" s="101">
        <f t="shared" si="5"/>
        <v>-3.8861464131918488E-3</v>
      </c>
      <c r="F87" s="100">
        <f t="shared" si="6"/>
        <v>9.3814874616930943E-2</v>
      </c>
      <c r="G87" s="101">
        <f t="shared" si="7"/>
        <v>9.3814874616930943E-2</v>
      </c>
      <c r="H87" s="61"/>
      <c r="I87" s="61"/>
      <c r="J87" s="142" t="str">
        <f>'State data for spotlight'!J5</f>
        <v>2,078,086</v>
      </c>
      <c r="K87" s="142"/>
      <c r="L87" s="100">
        <f>'State data for spotlight'!L5</f>
        <v>-9.7722570444783718E-3</v>
      </c>
      <c r="M87" s="101">
        <f>'State data for spotlight'!L5</f>
        <v>-9.7722570444783718E-3</v>
      </c>
      <c r="N87" s="100">
        <f>'State data for spotlight'!N5</f>
        <v>6.0267974446456485E-2</v>
      </c>
      <c r="O87" s="101">
        <f>'State data for spotlight'!N5</f>
        <v>6.0267974446456485E-2</v>
      </c>
      <c r="S87" s="119" t="s">
        <v>199</v>
      </c>
      <c r="T87" s="119"/>
      <c r="U87" s="116"/>
      <c r="V87" s="116">
        <v>1736</v>
      </c>
      <c r="W87" s="116">
        <v>1904</v>
      </c>
      <c r="X87" s="116">
        <v>1923</v>
      </c>
      <c r="Y87" s="116">
        <v>1878</v>
      </c>
      <c r="Z87" s="116">
        <v>1853</v>
      </c>
    </row>
    <row r="88" spans="1:30" ht="15" customHeight="1" x14ac:dyDescent="0.25">
      <c r="A88" s="102" t="s">
        <v>5</v>
      </c>
      <c r="B88" s="51"/>
      <c r="C88" s="61" t="str">
        <f t="shared" si="3"/>
        <v>64,078</v>
      </c>
      <c r="D88" s="100">
        <f t="shared" si="4"/>
        <v>6.9141079229391167E-3</v>
      </c>
      <c r="E88" s="101">
        <f t="shared" si="5"/>
        <v>6.9141079229391167E-3</v>
      </c>
      <c r="F88" s="100">
        <f t="shared" si="6"/>
        <v>0.14013736165972746</v>
      </c>
      <c r="G88" s="101">
        <f t="shared" si="7"/>
        <v>0.14013736165972746</v>
      </c>
      <c r="H88" s="61"/>
      <c r="I88" s="61"/>
      <c r="J88" s="142" t="str">
        <f>'State data for spotlight'!J6</f>
        <v>1,965,825</v>
      </c>
      <c r="K88" s="142"/>
      <c r="L88" s="100">
        <f>'State data for spotlight'!L6</f>
        <v>-8.0765919120229235E-4</v>
      </c>
      <c r="M88" s="101">
        <f>'State data for spotlight'!L6</f>
        <v>-8.0765919120229235E-4</v>
      </c>
      <c r="N88" s="100">
        <f>'State data for spotlight'!N6</f>
        <v>0.10099473592536312</v>
      </c>
      <c r="O88" s="101">
        <f>'State data for spotlight'!N6</f>
        <v>0.10099473592536312</v>
      </c>
      <c r="S88" s="119" t="s">
        <v>200</v>
      </c>
      <c r="T88" s="119"/>
      <c r="U88" s="116"/>
      <c r="V88" s="116">
        <v>2208</v>
      </c>
      <c r="W88" s="116">
        <v>2323</v>
      </c>
      <c r="X88" s="116">
        <v>2457</v>
      </c>
      <c r="Y88" s="116">
        <v>2487</v>
      </c>
      <c r="Z88" s="116">
        <v>2527</v>
      </c>
    </row>
    <row r="89" spans="1:30" ht="15" customHeight="1" x14ac:dyDescent="0.25">
      <c r="A89" s="51" t="s">
        <v>6</v>
      </c>
      <c r="B89" s="51"/>
      <c r="C89" s="61" t="str">
        <f t="shared" si="3"/>
        <v>92,420</v>
      </c>
      <c r="D89" s="100">
        <f t="shared" si="4"/>
        <v>1.9368216712256192E-2</v>
      </c>
      <c r="E89" s="101">
        <f t="shared" si="5"/>
        <v>1.9368216712256192E-2</v>
      </c>
      <c r="F89" s="100">
        <f t="shared" si="6"/>
        <v>0.11250210655560111</v>
      </c>
      <c r="G89" s="101">
        <f t="shared" si="7"/>
        <v>0.11250210655560111</v>
      </c>
      <c r="H89" s="61"/>
      <c r="I89" s="61"/>
      <c r="J89" s="142" t="str">
        <f>'State data for spotlight'!J7</f>
        <v>2,876,116</v>
      </c>
      <c r="K89" s="142"/>
      <c r="L89" s="100">
        <f>'State data for spotlight'!L7</f>
        <v>1.3469152455414024E-2</v>
      </c>
      <c r="M89" s="101">
        <f>'State data for spotlight'!L7</f>
        <v>1.3469152455414024E-2</v>
      </c>
      <c r="N89" s="100">
        <f>'State data for spotlight'!N7</f>
        <v>8.3508134271230716E-2</v>
      </c>
      <c r="O89" s="101">
        <f>'State data for spotlight'!N7</f>
        <v>8.3508134271230716E-2</v>
      </c>
      <c r="S89" s="119" t="s">
        <v>201</v>
      </c>
      <c r="T89" s="119"/>
      <c r="U89" s="116"/>
      <c r="V89" s="116">
        <v>4330</v>
      </c>
      <c r="W89" s="116">
        <v>4523</v>
      </c>
      <c r="X89" s="116">
        <v>4793</v>
      </c>
      <c r="Y89" s="116">
        <v>4861</v>
      </c>
      <c r="Z89" s="116">
        <v>4821</v>
      </c>
    </row>
    <row r="90" spans="1:30" ht="15" customHeight="1" x14ac:dyDescent="0.25">
      <c r="A90" s="51" t="s">
        <v>100</v>
      </c>
      <c r="B90" s="51"/>
      <c r="C90" s="61" t="str">
        <f t="shared" si="3"/>
        <v>$44,349</v>
      </c>
      <c r="D90" s="100">
        <f t="shared" si="4"/>
        <v>-5.5609745159374002E-3</v>
      </c>
      <c r="E90" s="101">
        <f t="shared" si="5"/>
        <v>-5.5609745159374002E-3</v>
      </c>
      <c r="F90" s="100">
        <f t="shared" si="6"/>
        <v>6.1883440283497793E-2</v>
      </c>
      <c r="G90" s="101">
        <f t="shared" si="7"/>
        <v>6.1883440283497793E-2</v>
      </c>
      <c r="H90" s="61"/>
      <c r="I90" s="61"/>
      <c r="J90" s="61"/>
      <c r="K90" s="61" t="str">
        <f>'State data for spotlight'!J8</f>
        <v>$45,226</v>
      </c>
      <c r="L90" s="100">
        <f>'State data for spotlight'!L8</f>
        <v>1.6409018426646327E-3</v>
      </c>
      <c r="M90" s="101">
        <f>'State data for spotlight'!L8</f>
        <v>1.6409018426646327E-3</v>
      </c>
      <c r="N90" s="100">
        <f>'State data for spotlight'!N8</f>
        <v>6.7653739613496189E-2</v>
      </c>
      <c r="O90" s="101">
        <f>'State data for spotlight'!N8</f>
        <v>6.7653739613496189E-2</v>
      </c>
      <c r="S90" s="119" t="s">
        <v>59</v>
      </c>
      <c r="T90" s="119"/>
      <c r="U90" s="116"/>
      <c r="V90" s="116">
        <v>6193</v>
      </c>
      <c r="W90" s="116">
        <v>6414</v>
      </c>
      <c r="X90" s="116">
        <v>7000</v>
      </c>
      <c r="Y90" s="116">
        <v>7261</v>
      </c>
      <c r="Z90" s="116">
        <v>7244</v>
      </c>
    </row>
    <row r="91" spans="1:30" ht="15" customHeight="1" x14ac:dyDescent="0.25">
      <c r="A91" s="51" t="s">
        <v>7</v>
      </c>
      <c r="B91" s="51"/>
      <c r="C91" s="61" t="str">
        <f t="shared" si="3"/>
        <v>$5,133.8 mil</v>
      </c>
      <c r="D91" s="100">
        <f t="shared" si="4"/>
        <v>3.0597810951875859E-2</v>
      </c>
      <c r="E91" s="101">
        <f t="shared" si="5"/>
        <v>3.0597810951875859E-2</v>
      </c>
      <c r="F91" s="100">
        <f t="shared" si="6"/>
        <v>0.19272613645193837</v>
      </c>
      <c r="G91" s="101">
        <f t="shared" si="7"/>
        <v>0.19272613645193837</v>
      </c>
      <c r="H91" s="61"/>
      <c r="I91" s="61"/>
      <c r="J91" s="61"/>
      <c r="K91" s="61" t="str">
        <f>'State data for spotlight'!J9</f>
        <v>$174.8 bil</v>
      </c>
      <c r="L91" s="100">
        <f>'State data for spotlight'!L9</f>
        <v>4.1540468779463158E-2</v>
      </c>
      <c r="M91" s="101">
        <f>'State data for spotlight'!L9</f>
        <v>4.1540468779463158E-2</v>
      </c>
      <c r="N91" s="100">
        <f>'State data for spotlight'!N9</f>
        <v>0.18082674757676354</v>
      </c>
      <c r="O91" s="101">
        <f>'State data for spotlight'!N9</f>
        <v>0.18082674757676354</v>
      </c>
      <c r="S91" s="122" t="s">
        <v>54</v>
      </c>
      <c r="T91" s="122"/>
      <c r="U91" s="116"/>
      <c r="V91" s="116">
        <v>43150</v>
      </c>
      <c r="W91" s="116">
        <v>44783</v>
      </c>
      <c r="X91" s="116">
        <v>47029</v>
      </c>
      <c r="Y91" s="116">
        <v>46701</v>
      </c>
      <c r="Z91" s="116">
        <v>47406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203</v>
      </c>
      <c r="S93" s="119" t="s">
        <v>57</v>
      </c>
      <c r="T93" s="119"/>
      <c r="U93" s="116"/>
      <c r="V93" s="116">
        <v>2566</v>
      </c>
      <c r="W93" s="116">
        <v>2907</v>
      </c>
      <c r="X93" s="116">
        <v>3121</v>
      </c>
      <c r="Y93" s="116">
        <v>3203</v>
      </c>
      <c r="Z93" s="116">
        <v>3344</v>
      </c>
    </row>
    <row r="94" spans="1:30" ht="15" customHeight="1" x14ac:dyDescent="0.25">
      <c r="A94" s="60" t="s">
        <v>204</v>
      </c>
      <c r="S94" s="119" t="s">
        <v>58</v>
      </c>
      <c r="T94" s="119"/>
      <c r="U94" s="116"/>
      <c r="V94" s="116">
        <v>7992</v>
      </c>
      <c r="W94" s="116">
        <v>8449</v>
      </c>
      <c r="X94" s="116">
        <v>8871</v>
      </c>
      <c r="Y94" s="116">
        <v>9095</v>
      </c>
      <c r="Z94" s="116">
        <v>9343</v>
      </c>
    </row>
    <row r="95" spans="1:30" ht="15" customHeight="1" x14ac:dyDescent="0.25">
      <c r="A95" s="138" t="s">
        <v>287</v>
      </c>
      <c r="S95" s="119" t="s">
        <v>197</v>
      </c>
      <c r="T95" s="119"/>
      <c r="U95" s="116"/>
      <c r="V95" s="116">
        <v>1298</v>
      </c>
      <c r="W95" s="116">
        <v>1299</v>
      </c>
      <c r="X95" s="116">
        <v>1343</v>
      </c>
      <c r="Y95" s="116">
        <v>1413</v>
      </c>
      <c r="Z95" s="116">
        <v>1493</v>
      </c>
    </row>
    <row r="96" spans="1:30" ht="15" customHeight="1" x14ac:dyDescent="0.25">
      <c r="A96" s="19" t="s">
        <v>278</v>
      </c>
      <c r="S96" s="119" t="s">
        <v>198</v>
      </c>
      <c r="T96" s="119"/>
      <c r="U96" s="116"/>
      <c r="V96" s="116">
        <v>5538</v>
      </c>
      <c r="W96" s="116">
        <v>6037</v>
      </c>
      <c r="X96" s="116">
        <v>6610</v>
      </c>
      <c r="Y96" s="116">
        <v>7073</v>
      </c>
      <c r="Z96" s="116">
        <v>7488</v>
      </c>
    </row>
    <row r="97" spans="1:32" ht="15" customHeight="1" x14ac:dyDescent="0.25">
      <c r="S97" s="119" t="s">
        <v>199</v>
      </c>
      <c r="T97" s="119"/>
      <c r="U97" s="116"/>
      <c r="V97" s="116">
        <v>7317</v>
      </c>
      <c r="W97" s="116">
        <v>7922</v>
      </c>
      <c r="X97" s="116">
        <v>8124</v>
      </c>
      <c r="Y97" s="116">
        <v>8183</v>
      </c>
      <c r="Z97" s="116">
        <v>8195</v>
      </c>
    </row>
    <row r="98" spans="1:32" ht="15" customHeight="1" x14ac:dyDescent="0.25">
      <c r="S98" s="119" t="s">
        <v>200</v>
      </c>
      <c r="T98" s="119"/>
      <c r="U98" s="116"/>
      <c r="V98" s="116">
        <v>3940</v>
      </c>
      <c r="W98" s="116">
        <v>4237</v>
      </c>
      <c r="X98" s="116">
        <v>4421</v>
      </c>
      <c r="Y98" s="116">
        <v>4438</v>
      </c>
      <c r="Z98" s="116">
        <v>4423</v>
      </c>
    </row>
    <row r="99" spans="1:32" ht="15" customHeight="1" x14ac:dyDescent="0.25">
      <c r="S99" s="119" t="s">
        <v>201</v>
      </c>
      <c r="T99" s="119"/>
      <c r="U99" s="116"/>
      <c r="V99" s="116">
        <v>292</v>
      </c>
      <c r="W99" s="116">
        <v>312</v>
      </c>
      <c r="X99" s="116">
        <v>377</v>
      </c>
      <c r="Y99" s="116">
        <v>371</v>
      </c>
      <c r="Z99" s="116">
        <v>352</v>
      </c>
    </row>
    <row r="100" spans="1:32" ht="15" customHeight="1" x14ac:dyDescent="0.25">
      <c r="S100" s="119" t="s">
        <v>59</v>
      </c>
      <c r="T100" s="119"/>
      <c r="U100" s="116"/>
      <c r="V100" s="116">
        <v>2961</v>
      </c>
      <c r="W100" s="116">
        <v>3130</v>
      </c>
      <c r="X100" s="116">
        <v>3394</v>
      </c>
      <c r="Y100" s="116">
        <v>3505</v>
      </c>
      <c r="Z100" s="116">
        <v>3547</v>
      </c>
    </row>
    <row r="101" spans="1:32" x14ac:dyDescent="0.25">
      <c r="A101" s="20"/>
      <c r="S101" s="122" t="s">
        <v>54</v>
      </c>
      <c r="T101" s="122"/>
      <c r="U101" s="116"/>
      <c r="V101" s="116">
        <v>39923</v>
      </c>
      <c r="W101" s="116">
        <v>41633</v>
      </c>
      <c r="X101" s="116">
        <v>43614</v>
      </c>
      <c r="Y101" s="116">
        <v>43968</v>
      </c>
      <c r="Z101" s="116">
        <v>45018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205</v>
      </c>
      <c r="Z103" s="110" t="s">
        <v>282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80893</v>
      </c>
      <c r="W104" s="116">
        <v>89728</v>
      </c>
      <c r="X104" s="116">
        <v>93607</v>
      </c>
      <c r="Y104" s="116">
        <v>93680</v>
      </c>
      <c r="Z104" s="116">
        <v>94162</v>
      </c>
      <c r="AB104" s="113" t="str">
        <f>TEXT(Z104,"###,###")</f>
        <v>94,162</v>
      </c>
      <c r="AD104" s="134">
        <f>Z104/($Z$4)*100</f>
        <v>72.170827233638121</v>
      </c>
      <c r="AF104" s="113"/>
    </row>
    <row r="105" spans="1:32" x14ac:dyDescent="0.25">
      <c r="S105" s="119" t="s">
        <v>18</v>
      </c>
      <c r="T105" s="119"/>
      <c r="U105" s="116"/>
      <c r="V105" s="116">
        <v>24055</v>
      </c>
      <c r="W105" s="116">
        <v>24421</v>
      </c>
      <c r="X105" s="116">
        <v>24592</v>
      </c>
      <c r="Y105" s="116">
        <v>25201</v>
      </c>
      <c r="Z105" s="116">
        <v>24902</v>
      </c>
      <c r="AB105" s="113" t="str">
        <f>TEXT(Z105,"###,###")</f>
        <v>24,902</v>
      </c>
      <c r="AD105" s="134">
        <f>Z105/($Z$4)*100</f>
        <v>19.086233722436404</v>
      </c>
      <c r="AF105" s="113"/>
    </row>
    <row r="106" spans="1:32" x14ac:dyDescent="0.25">
      <c r="S106" s="122" t="s">
        <v>54</v>
      </c>
      <c r="T106" s="122"/>
      <c r="U106" s="124"/>
      <c r="V106" s="124">
        <v>104948</v>
      </c>
      <c r="W106" s="124">
        <v>114149</v>
      </c>
      <c r="X106" s="124">
        <v>118199</v>
      </c>
      <c r="Y106" s="124">
        <v>118881</v>
      </c>
      <c r="Z106" s="124">
        <v>119064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16052</v>
      </c>
      <c r="W108" s="116">
        <v>17308</v>
      </c>
      <c r="X108" s="116">
        <v>20173</v>
      </c>
      <c r="Y108" s="116">
        <v>17706</v>
      </c>
      <c r="Z108" s="116">
        <v>17746</v>
      </c>
      <c r="AB108" s="113" t="str">
        <f>TEXT(Z108,"###,###")</f>
        <v>17,746</v>
      </c>
      <c r="AD108" s="134">
        <f>Z108/($Z$4)*100</f>
        <v>13.601489986280477</v>
      </c>
      <c r="AF108" s="113"/>
    </row>
    <row r="109" spans="1:32" x14ac:dyDescent="0.25">
      <c r="S109" s="119" t="s">
        <v>21</v>
      </c>
      <c r="T109" s="119"/>
      <c r="U109" s="116"/>
      <c r="V109" s="116">
        <v>18330</v>
      </c>
      <c r="W109" s="116">
        <v>20078</v>
      </c>
      <c r="X109" s="116">
        <v>20335</v>
      </c>
      <c r="Y109" s="116">
        <v>19245</v>
      </c>
      <c r="Z109" s="116">
        <v>19744</v>
      </c>
      <c r="AB109" s="113" t="str">
        <f>TEXT(Z109,"###,###")</f>
        <v>19,744</v>
      </c>
      <c r="AD109" s="134">
        <f>Z109/($Z$4)*100</f>
        <v>15.132864774547599</v>
      </c>
      <c r="AF109" s="113"/>
    </row>
    <row r="110" spans="1:32" x14ac:dyDescent="0.25">
      <c r="S110" s="119" t="s">
        <v>22</v>
      </c>
      <c r="T110" s="119"/>
      <c r="U110" s="116"/>
      <c r="V110" s="116">
        <v>25802</v>
      </c>
      <c r="W110" s="116">
        <v>27320</v>
      </c>
      <c r="X110" s="116">
        <v>27822</v>
      </c>
      <c r="Y110" s="116">
        <v>29359</v>
      </c>
      <c r="Z110" s="116">
        <v>28690</v>
      </c>
      <c r="AB110" s="113" t="str">
        <f>TEXT(Z110,"###,###")</f>
        <v>28,690</v>
      </c>
      <c r="AD110" s="134">
        <f>Z110/($Z$4)*100</f>
        <v>21.98956089859049</v>
      </c>
      <c r="AF110" s="113"/>
    </row>
    <row r="111" spans="1:32" x14ac:dyDescent="0.25">
      <c r="S111" s="119" t="s">
        <v>23</v>
      </c>
      <c r="T111" s="119"/>
      <c r="U111" s="116"/>
      <c r="V111" s="116">
        <v>44764</v>
      </c>
      <c r="W111" s="116">
        <v>49443</v>
      </c>
      <c r="X111" s="116">
        <v>49869</v>
      </c>
      <c r="Y111" s="116">
        <v>52574</v>
      </c>
      <c r="Z111" s="116">
        <v>52500</v>
      </c>
      <c r="AB111" s="113" t="str">
        <f>TEXT(Z111,"###,###")</f>
        <v>52,500</v>
      </c>
      <c r="AD111" s="134">
        <f>Z111/($Z$4)*100</f>
        <v>40.238827019031049</v>
      </c>
      <c r="AF111" s="113"/>
    </row>
    <row r="112" spans="1:32" x14ac:dyDescent="0.25">
      <c r="S112" s="122" t="s">
        <v>54</v>
      </c>
      <c r="T112" s="122"/>
      <c r="U112" s="116"/>
      <c r="V112" s="116">
        <v>116897</v>
      </c>
      <c r="W112" s="116">
        <v>124930</v>
      </c>
      <c r="X112" s="116">
        <v>130561</v>
      </c>
      <c r="Y112" s="116">
        <v>130290</v>
      </c>
      <c r="Z112" s="116">
        <v>130468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38.840000000000003</v>
      </c>
      <c r="W118" s="135">
        <v>40.98</v>
      </c>
      <c r="X118" s="135">
        <v>41.1</v>
      </c>
      <c r="Y118" s="135">
        <v>40.93</v>
      </c>
      <c r="Z118" s="135">
        <v>41.29</v>
      </c>
      <c r="AB118" s="113" t="str">
        <f>TEXT(Z118,"##.0")</f>
        <v>41.3</v>
      </c>
    </row>
    <row r="120" spans="19:32" x14ac:dyDescent="0.25">
      <c r="S120" s="105" t="s">
        <v>102</v>
      </c>
      <c r="T120" s="116"/>
      <c r="U120" s="116"/>
      <c r="V120" s="116">
        <v>70002</v>
      </c>
      <c r="W120" s="116">
        <v>72727</v>
      </c>
      <c r="X120" s="116">
        <v>75815</v>
      </c>
      <c r="Y120" s="116">
        <v>76477</v>
      </c>
      <c r="Z120" s="116">
        <v>77273</v>
      </c>
      <c r="AB120" s="113" t="str">
        <f>TEXT(Z120,"###,###")</f>
        <v>77,273</v>
      </c>
    </row>
    <row r="121" spans="19:32" x14ac:dyDescent="0.25">
      <c r="S121" s="105" t="s">
        <v>103</v>
      </c>
      <c r="T121" s="116"/>
      <c r="U121" s="116"/>
      <c r="V121" s="116">
        <v>6338</v>
      </c>
      <c r="W121" s="116">
        <v>6607</v>
      </c>
      <c r="X121" s="116">
        <v>7306</v>
      </c>
      <c r="Y121" s="116">
        <v>6580</v>
      </c>
      <c r="Z121" s="116">
        <v>7260</v>
      </c>
      <c r="AB121" s="113" t="str">
        <f>TEXT(Z121,"###,###")</f>
        <v>7,260</v>
      </c>
    </row>
    <row r="122" spans="19:32" x14ac:dyDescent="0.25">
      <c r="S122" s="105" t="s">
        <v>104</v>
      </c>
      <c r="T122" s="116"/>
      <c r="U122" s="116"/>
      <c r="V122" s="116">
        <v>6728</v>
      </c>
      <c r="W122" s="116">
        <v>7082</v>
      </c>
      <c r="X122" s="116">
        <v>7524</v>
      </c>
      <c r="Y122" s="116">
        <v>7611</v>
      </c>
      <c r="Z122" s="116">
        <v>7884</v>
      </c>
      <c r="AB122" s="113" t="str">
        <f>TEXT(Z122,"###,###")</f>
        <v>7,884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76730</v>
      </c>
      <c r="W124" s="116">
        <v>79809</v>
      </c>
      <c r="X124" s="116">
        <v>83339</v>
      </c>
      <c r="Y124" s="116">
        <v>84088</v>
      </c>
      <c r="Z124" s="116">
        <v>85157</v>
      </c>
      <c r="AB124" s="113" t="str">
        <f>TEXT(Z124,"###,###")</f>
        <v>85,157</v>
      </c>
      <c r="AD124" s="131">
        <f>Z124/$Z$7*100</f>
        <v>92.141311404457909</v>
      </c>
    </row>
    <row r="125" spans="19:32" x14ac:dyDescent="0.25">
      <c r="S125" s="105" t="s">
        <v>106</v>
      </c>
      <c r="T125" s="116"/>
      <c r="U125" s="116"/>
      <c r="V125" s="116">
        <v>13066</v>
      </c>
      <c r="W125" s="116">
        <v>13689</v>
      </c>
      <c r="X125" s="116">
        <v>14830</v>
      </c>
      <c r="Y125" s="116">
        <v>14191</v>
      </c>
      <c r="Z125" s="116">
        <v>15144</v>
      </c>
      <c r="AB125" s="113" t="str">
        <f>TEXT(Z125,"###,###")</f>
        <v>15,144</v>
      </c>
      <c r="AD125" s="131">
        <f>Z125/$Z$7*100</f>
        <v>16.386063622592513</v>
      </c>
    </row>
    <row r="127" spans="19:32" x14ac:dyDescent="0.25">
      <c r="S127" s="105" t="s">
        <v>107</v>
      </c>
      <c r="T127" s="116"/>
      <c r="U127" s="116"/>
      <c r="V127" s="116">
        <v>43150</v>
      </c>
      <c r="W127" s="116">
        <v>44783</v>
      </c>
      <c r="X127" s="116">
        <v>47029</v>
      </c>
      <c r="Y127" s="116">
        <v>46702</v>
      </c>
      <c r="Z127" s="116">
        <v>47404</v>
      </c>
      <c r="AB127" s="113" t="str">
        <f>TEXT(Z127,"###,###")</f>
        <v>47,404</v>
      </c>
      <c r="AD127" s="131">
        <f>Z127/$Z$7*100</f>
        <v>51.291928154079201</v>
      </c>
    </row>
    <row r="128" spans="19:32" x14ac:dyDescent="0.25">
      <c r="S128" s="105" t="s">
        <v>108</v>
      </c>
      <c r="T128" s="116"/>
      <c r="U128" s="116"/>
      <c r="V128" s="116">
        <v>39923</v>
      </c>
      <c r="W128" s="116">
        <v>41633</v>
      </c>
      <c r="X128" s="116">
        <v>43614</v>
      </c>
      <c r="Y128" s="116">
        <v>43970</v>
      </c>
      <c r="Z128" s="116">
        <v>45022</v>
      </c>
      <c r="AB128" s="113" t="str">
        <f>TEXT(Z128,"###,###")</f>
        <v>45,022</v>
      </c>
      <c r="AD128" s="131">
        <f>Z128/$Z$7*100</f>
        <v>48.714563947197576</v>
      </c>
    </row>
    <row r="130" spans="19:20" x14ac:dyDescent="0.25">
      <c r="S130" s="105" t="s">
        <v>283</v>
      </c>
      <c r="T130" s="131">
        <v>83.610690326769102</v>
      </c>
    </row>
    <row r="131" spans="19:20" x14ac:dyDescent="0.25">
      <c r="S131" s="105" t="s">
        <v>284</v>
      </c>
      <c r="T131" s="131">
        <v>7.8554425449037</v>
      </c>
    </row>
    <row r="132" spans="19:20" x14ac:dyDescent="0.25">
      <c r="S132" s="105" t="s">
        <v>285</v>
      </c>
      <c r="T132" s="131">
        <v>8.5306210776888118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1095DB07-5057-46C5-B423-2EC1EB96A9B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2C8C29BF-8B26-4FCF-892C-53FD223753E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1D39FA9E-68E2-46B0-8AED-1695262830D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E9FCCCB1-08EB-434F-B41A-8DFE7A393F5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98230F-BA92-45E2-8344-2411AE4779C9}">
  <sheetPr codeName="Sheet70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114</v>
      </c>
      <c r="T1" s="103"/>
      <c r="U1" s="103"/>
      <c r="V1" s="103"/>
      <c r="W1" s="103"/>
      <c r="X1" s="103"/>
      <c r="Y1" s="104" t="s">
        <v>211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205</v>
      </c>
      <c r="Z2" s="107" t="s">
        <v>282</v>
      </c>
      <c r="AB2" s="143" t="str">
        <f>$Z$2</f>
        <v>2019-20</v>
      </c>
      <c r="AC2" s="143"/>
      <c r="AD2" s="143"/>
      <c r="AE2" s="143"/>
      <c r="AF2" s="143"/>
    </row>
    <row r="3" spans="1:32" ht="15" customHeight="1" x14ac:dyDescent="0.25">
      <c r="A3" s="64" t="s">
        <v>281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114</v>
      </c>
      <c r="Y3" s="109" t="s">
        <v>211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9.6 Blackall-Tambo, Queensland,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1164</v>
      </c>
      <c r="W4" s="112">
        <v>1302</v>
      </c>
      <c r="X4" s="112">
        <v>1629</v>
      </c>
      <c r="Y4" s="112">
        <v>1398</v>
      </c>
      <c r="Z4" s="112">
        <v>1655</v>
      </c>
      <c r="AB4" s="113" t="str">
        <f>TEXT(Z4,"###,###")</f>
        <v>1,655</v>
      </c>
      <c r="AD4" s="114">
        <f>Z4/Y4-1</f>
        <v>0.18383404864091557</v>
      </c>
      <c r="AF4" s="114">
        <f>Z4/V4-1</f>
        <v>0.42182130584192445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571</v>
      </c>
      <c r="W5" s="112">
        <v>625</v>
      </c>
      <c r="X5" s="112">
        <v>808</v>
      </c>
      <c r="Y5" s="112">
        <v>709</v>
      </c>
      <c r="Z5" s="112">
        <v>832</v>
      </c>
      <c r="AB5" s="113" t="str">
        <f>TEXT(Z5,"###,###")</f>
        <v>832</v>
      </c>
      <c r="AD5" s="114">
        <f t="shared" ref="AD5:AD9" si="0">Z5/Y5-1</f>
        <v>0.17348377997179121</v>
      </c>
      <c r="AF5" s="114">
        <f t="shared" ref="AF5:AF9" si="1">Z5/V5-1</f>
        <v>0.45709281961471104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596</v>
      </c>
      <c r="W6" s="112">
        <v>677</v>
      </c>
      <c r="X6" s="112">
        <v>824</v>
      </c>
      <c r="Y6" s="112">
        <v>691</v>
      </c>
      <c r="Z6" s="112">
        <v>822</v>
      </c>
      <c r="AB6" s="113" t="str">
        <f>TEXT(Z6,"###,###")</f>
        <v>822</v>
      </c>
      <c r="AD6" s="114">
        <f t="shared" si="0"/>
        <v>0.18958031837916067</v>
      </c>
      <c r="AF6" s="114">
        <f t="shared" si="1"/>
        <v>0.37919463087248317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797</v>
      </c>
      <c r="W7" s="112">
        <v>878</v>
      </c>
      <c r="X7" s="112">
        <v>1123</v>
      </c>
      <c r="Y7" s="112">
        <v>954</v>
      </c>
      <c r="Z7" s="112">
        <v>1100</v>
      </c>
      <c r="AB7" s="113" t="str">
        <f>TEXT(Z7,"###,###")</f>
        <v>1,100</v>
      </c>
      <c r="AD7" s="114">
        <f t="shared" si="0"/>
        <v>0.1530398322851152</v>
      </c>
      <c r="AF7" s="114">
        <f t="shared" si="1"/>
        <v>0.38017565872020076</v>
      </c>
    </row>
    <row r="8" spans="1:32" ht="17.25" customHeight="1" x14ac:dyDescent="0.25">
      <c r="A8" s="68" t="s">
        <v>13</v>
      </c>
      <c r="B8" s="69"/>
      <c r="C8" s="31"/>
      <c r="D8" s="70" t="str">
        <f>AB4</f>
        <v>1,655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1,100</v>
      </c>
      <c r="P8" s="71"/>
      <c r="S8" s="111" t="s">
        <v>86</v>
      </c>
      <c r="T8" s="112"/>
      <c r="U8" s="112"/>
      <c r="V8" s="112">
        <v>32008</v>
      </c>
      <c r="W8" s="112">
        <v>32979.5</v>
      </c>
      <c r="X8" s="112">
        <v>35357.5</v>
      </c>
      <c r="Y8" s="112">
        <v>35773</v>
      </c>
      <c r="Z8" s="112">
        <v>37464.639999999999</v>
      </c>
      <c r="AB8" s="113" t="str">
        <f>TEXT(Z8,"$###,###")</f>
        <v>$37,465</v>
      </c>
      <c r="AD8" s="114">
        <f t="shared" si="0"/>
        <v>4.7288178234981659E-2</v>
      </c>
      <c r="AF8" s="114">
        <f t="shared" si="1"/>
        <v>0.17047738065483631</v>
      </c>
    </row>
    <row r="9" spans="1:32" x14ac:dyDescent="0.25">
      <c r="A9" s="32" t="s">
        <v>15</v>
      </c>
      <c r="B9" s="75"/>
      <c r="C9" s="76"/>
      <c r="D9" s="77">
        <f>AD104</f>
        <v>56.13293051359517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50.545454545454547</v>
      </c>
      <c r="P9" s="78" t="s">
        <v>87</v>
      </c>
      <c r="S9" s="111" t="s">
        <v>7</v>
      </c>
      <c r="T9" s="112"/>
      <c r="U9" s="112"/>
      <c r="V9" s="112">
        <v>33706569</v>
      </c>
      <c r="W9" s="112">
        <v>38899353</v>
      </c>
      <c r="X9" s="112">
        <v>50035712</v>
      </c>
      <c r="Y9" s="112">
        <v>40879871</v>
      </c>
      <c r="Z9" s="112">
        <v>55523255</v>
      </c>
      <c r="AB9" s="113" t="str">
        <f>TEXT(Z9/1000000,"$#,###.0")&amp;" mil"</f>
        <v>$55.5 mil</v>
      </c>
      <c r="AD9" s="114">
        <f t="shared" si="0"/>
        <v>0.35820523993336484</v>
      </c>
      <c r="AF9" s="114">
        <f t="shared" si="1"/>
        <v>0.64725324016217733</v>
      </c>
    </row>
    <row r="10" spans="1:32" x14ac:dyDescent="0.25">
      <c r="A10" s="32" t="s">
        <v>18</v>
      </c>
      <c r="B10" s="75"/>
      <c r="C10" s="76"/>
      <c r="D10" s="77">
        <f>AD105</f>
        <v>24.169184290030213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49.272727272727273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61.636363636363633</v>
      </c>
      <c r="P11" s="78" t="s">
        <v>87</v>
      </c>
      <c r="S11" s="111" t="s">
        <v>30</v>
      </c>
      <c r="T11" s="116"/>
      <c r="U11" s="116"/>
      <c r="V11" s="116">
        <v>906</v>
      </c>
      <c r="W11" s="116">
        <v>1004</v>
      </c>
      <c r="X11" s="116">
        <v>1159</v>
      </c>
      <c r="Y11" s="116">
        <v>1064</v>
      </c>
      <c r="Z11" s="116">
        <v>1232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20.909090909090907</v>
      </c>
      <c r="P12" s="78" t="s">
        <v>87</v>
      </c>
      <c r="S12" s="111" t="s">
        <v>31</v>
      </c>
      <c r="T12" s="116"/>
      <c r="U12" s="116"/>
      <c r="V12" s="116">
        <v>263</v>
      </c>
      <c r="W12" s="116">
        <v>298</v>
      </c>
      <c r="X12" s="116">
        <v>469</v>
      </c>
      <c r="Y12" s="116">
        <v>334</v>
      </c>
      <c r="Z12" s="116">
        <v>427</v>
      </c>
    </row>
    <row r="13" spans="1:32" ht="15" customHeight="1" x14ac:dyDescent="0.25">
      <c r="A13" s="32" t="s">
        <v>20</v>
      </c>
      <c r="B13" s="76"/>
      <c r="C13" s="76"/>
      <c r="D13" s="77">
        <f>AD108</f>
        <v>22.598187311178247</v>
      </c>
      <c r="E13" s="78" t="s">
        <v>87</v>
      </c>
      <c r="F13" s="26"/>
      <c r="G13" s="144" t="s">
        <v>286</v>
      </c>
      <c r="H13" s="145"/>
      <c r="I13" s="145"/>
      <c r="J13" s="145"/>
      <c r="K13" s="145"/>
      <c r="L13" s="145"/>
      <c r="M13" s="85"/>
      <c r="N13" s="76"/>
      <c r="O13" s="77">
        <f>T132</f>
        <v>17.727272727272727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13.413897280966767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44.7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20.060422960725074</v>
      </c>
      <c r="E15" s="78" t="s">
        <v>87</v>
      </c>
      <c r="F15" s="26"/>
      <c r="G15" s="35" t="s">
        <v>279</v>
      </c>
      <c r="H15" s="76"/>
      <c r="I15" s="76"/>
      <c r="J15" s="76"/>
      <c r="K15" s="86"/>
      <c r="L15" s="76"/>
      <c r="M15" s="76"/>
      <c r="N15" s="76"/>
      <c r="O15" s="77">
        <f>AB38</f>
        <v>15.280289330922242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267</v>
      </c>
      <c r="Z15" s="116">
        <v>411</v>
      </c>
      <c r="AB15" s="121">
        <f t="shared" ref="AB15:AB34" si="2">IF(Z15="np",0,Z15/$Z$34)</f>
        <v>0.24788902291917975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23.262839879154079</v>
      </c>
      <c r="E16" s="89" t="s">
        <v>87</v>
      </c>
      <c r="F16" s="26"/>
      <c r="G16" s="90" t="s">
        <v>280</v>
      </c>
      <c r="H16" s="37"/>
      <c r="I16" s="37"/>
      <c r="J16" s="37"/>
      <c r="K16" s="38"/>
      <c r="L16" s="37"/>
      <c r="M16" s="37"/>
      <c r="N16" s="37"/>
      <c r="O16" s="88">
        <f>AB37</f>
        <v>84.719710669077756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15</v>
      </c>
      <c r="Z16" s="116">
        <v>22</v>
      </c>
      <c r="AB16" s="121">
        <f t="shared" si="2"/>
        <v>1.3268998793727383E-2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39</v>
      </c>
      <c r="Z17" s="116">
        <v>26</v>
      </c>
      <c r="AB17" s="121">
        <f t="shared" si="2"/>
        <v>1.5681544028950542E-2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18</v>
      </c>
      <c r="Z18" s="116">
        <v>18</v>
      </c>
      <c r="AB18" s="121">
        <f t="shared" si="2"/>
        <v>1.0856453558504222E-2</v>
      </c>
    </row>
    <row r="19" spans="1:28" x14ac:dyDescent="0.25">
      <c r="A19" s="67" t="str">
        <f>$S$1&amp;" ("&amp;$V$2&amp;" to "&amp;$Z$2&amp;")"</f>
        <v>Blackall-Tambo (2015-16 to 2019-20)</v>
      </c>
      <c r="B19" s="67"/>
      <c r="C19" s="67"/>
      <c r="D19" s="67"/>
      <c r="E19" s="67"/>
      <c r="F19" s="67"/>
      <c r="G19" s="67" t="str">
        <f>$S$1&amp;" ("&amp;$V$2&amp;" to "&amp;$Z$2&amp;")"</f>
        <v>Blackall-Tambo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73</v>
      </c>
      <c r="Z19" s="116">
        <v>95</v>
      </c>
      <c r="AB19" s="121">
        <f t="shared" si="2"/>
        <v>5.7297949336550059E-2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49</v>
      </c>
      <c r="Z20" s="116">
        <v>53</v>
      </c>
      <c r="AB20" s="121">
        <f t="shared" si="2"/>
        <v>3.1966224366706875E-2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84</v>
      </c>
      <c r="Z21" s="116">
        <v>109</v>
      </c>
      <c r="AB21" s="121">
        <f t="shared" si="2"/>
        <v>6.5741857659831121E-2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63</v>
      </c>
      <c r="Z22" s="116">
        <v>65</v>
      </c>
      <c r="AB22" s="121">
        <f t="shared" si="2"/>
        <v>3.9203860072376355E-2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41</v>
      </c>
      <c r="Z23" s="116">
        <v>61</v>
      </c>
      <c r="AB23" s="121">
        <f t="shared" si="2"/>
        <v>3.67913148371532E-2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0</v>
      </c>
      <c r="Z24" s="116">
        <v>0</v>
      </c>
      <c r="AB24" s="121">
        <f t="shared" si="2"/>
        <v>0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29</v>
      </c>
      <c r="Z25" s="116">
        <v>32</v>
      </c>
      <c r="AB25" s="121">
        <f t="shared" si="2"/>
        <v>1.9300361881785282E-2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18</v>
      </c>
      <c r="Z26" s="116">
        <v>28</v>
      </c>
      <c r="AB26" s="121">
        <f t="shared" si="2"/>
        <v>1.6887816646562123E-2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51</v>
      </c>
      <c r="Z27" s="116">
        <v>36</v>
      </c>
      <c r="AB27" s="121">
        <f t="shared" si="2"/>
        <v>2.1712907117008445E-2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45</v>
      </c>
      <c r="Z28" s="116">
        <v>56</v>
      </c>
      <c r="AB28" s="121">
        <f t="shared" si="2"/>
        <v>3.3775633293124246E-2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176</v>
      </c>
      <c r="Z29" s="116">
        <v>160</v>
      </c>
      <c r="AB29" s="121">
        <f t="shared" si="2"/>
        <v>9.6501809408926414E-2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100</v>
      </c>
      <c r="Z30" s="116">
        <v>100</v>
      </c>
      <c r="AB30" s="121">
        <f t="shared" si="2"/>
        <v>6.0313630880579013E-2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123</v>
      </c>
      <c r="Z31" s="116">
        <v>135</v>
      </c>
      <c r="AB31" s="121">
        <f t="shared" si="2"/>
        <v>8.1423401688781663E-2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6</v>
      </c>
      <c r="Z32" s="116">
        <v>7</v>
      </c>
      <c r="AB32" s="121">
        <f t="shared" si="2"/>
        <v>4.2219541616405308E-3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32</v>
      </c>
      <c r="Z33" s="116">
        <v>30</v>
      </c>
      <c r="AB33" s="121">
        <f t="shared" si="2"/>
        <v>1.8094089264173704E-2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1395</v>
      </c>
      <c r="Z34" s="124">
        <v>1658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937</v>
      </c>
      <c r="AB37" s="136">
        <f>Z37/Z40*100</f>
        <v>84.719710669077756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169</v>
      </c>
      <c r="AB38" s="136">
        <f>Z38/Z40*100</f>
        <v>15.280289330922242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1106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11</v>
      </c>
      <c r="Y44" s="116">
        <v>8</v>
      </c>
      <c r="Z44" s="116">
        <v>4</v>
      </c>
    </row>
    <row r="45" spans="19:32" x14ac:dyDescent="0.25">
      <c r="S45" s="119" t="s">
        <v>38</v>
      </c>
      <c r="T45" s="119"/>
      <c r="U45" s="116"/>
      <c r="V45" s="116">
        <v>16</v>
      </c>
      <c r="W45" s="116">
        <v>22</v>
      </c>
      <c r="X45" s="116">
        <v>28</v>
      </c>
      <c r="Y45" s="116">
        <v>23</v>
      </c>
      <c r="Z45" s="116">
        <v>35</v>
      </c>
    </row>
    <row r="46" spans="19:32" x14ac:dyDescent="0.25">
      <c r="S46" s="119" t="s">
        <v>39</v>
      </c>
      <c r="T46" s="119"/>
      <c r="U46" s="116"/>
      <c r="V46" s="116">
        <v>23</v>
      </c>
      <c r="W46" s="116">
        <v>34</v>
      </c>
      <c r="X46" s="116">
        <v>46</v>
      </c>
      <c r="Y46" s="116">
        <v>31</v>
      </c>
      <c r="Z46" s="116">
        <v>46</v>
      </c>
    </row>
    <row r="47" spans="19:32" x14ac:dyDescent="0.25">
      <c r="S47" s="119" t="s">
        <v>40</v>
      </c>
      <c r="T47" s="119"/>
      <c r="U47" s="116"/>
      <c r="V47" s="116">
        <v>25</v>
      </c>
      <c r="W47" s="116">
        <v>40</v>
      </c>
      <c r="X47" s="116">
        <v>45</v>
      </c>
      <c r="Y47" s="116">
        <v>44</v>
      </c>
      <c r="Z47" s="116">
        <v>47</v>
      </c>
    </row>
    <row r="48" spans="19:32" x14ac:dyDescent="0.25">
      <c r="S48" s="119" t="s">
        <v>41</v>
      </c>
      <c r="T48" s="119"/>
      <c r="U48" s="116"/>
      <c r="V48" s="116">
        <v>64</v>
      </c>
      <c r="W48" s="116">
        <v>54</v>
      </c>
      <c r="X48" s="116">
        <v>61</v>
      </c>
      <c r="Y48" s="116">
        <v>66</v>
      </c>
      <c r="Z48" s="116">
        <v>78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58</v>
      </c>
      <c r="W49" s="116">
        <v>59</v>
      </c>
      <c r="X49" s="116">
        <v>67</v>
      </c>
      <c r="Y49" s="116">
        <v>63</v>
      </c>
      <c r="Z49" s="116">
        <v>83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Blackall-Tambo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52</v>
      </c>
      <c r="W50" s="116">
        <v>46</v>
      </c>
      <c r="X50" s="116">
        <v>81</v>
      </c>
      <c r="Y50" s="116">
        <v>70</v>
      </c>
      <c r="Z50" s="116">
        <v>75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52</v>
      </c>
      <c r="W51" s="116">
        <v>60</v>
      </c>
      <c r="X51" s="116">
        <v>79</v>
      </c>
      <c r="Y51" s="116">
        <v>65</v>
      </c>
      <c r="Z51" s="116">
        <v>78</v>
      </c>
    </row>
    <row r="52" spans="1:26" ht="15" customHeight="1" x14ac:dyDescent="0.25">
      <c r="S52" s="119" t="s">
        <v>45</v>
      </c>
      <c r="T52" s="119"/>
      <c r="U52" s="116"/>
      <c r="V52" s="116">
        <v>45</v>
      </c>
      <c r="W52" s="116">
        <v>57</v>
      </c>
      <c r="X52" s="116">
        <v>64</v>
      </c>
      <c r="Y52" s="116">
        <v>61</v>
      </c>
      <c r="Z52" s="116">
        <v>57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55</v>
      </c>
      <c r="W53" s="116">
        <v>66</v>
      </c>
      <c r="X53" s="116">
        <v>81</v>
      </c>
      <c r="Y53" s="116">
        <v>54</v>
      </c>
      <c r="Z53" s="116">
        <v>87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63</v>
      </c>
      <c r="W54" s="116">
        <v>62</v>
      </c>
      <c r="X54" s="116">
        <v>67</v>
      </c>
      <c r="Y54" s="116">
        <v>67</v>
      </c>
      <c r="Z54" s="116">
        <v>74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61</v>
      </c>
      <c r="W55" s="116">
        <v>59</v>
      </c>
      <c r="X55" s="116">
        <v>80</v>
      </c>
      <c r="Y55" s="116">
        <v>74</v>
      </c>
      <c r="Z55" s="116">
        <v>68</v>
      </c>
    </row>
    <row r="56" spans="1:26" ht="15" customHeight="1" x14ac:dyDescent="0.25">
      <c r="S56" s="119" t="s">
        <v>49</v>
      </c>
      <c r="T56" s="119"/>
      <c r="U56" s="116"/>
      <c r="V56" s="116">
        <v>33</v>
      </c>
      <c r="W56" s="116">
        <v>30</v>
      </c>
      <c r="X56" s="116">
        <v>44</v>
      </c>
      <c r="Y56" s="116">
        <v>43</v>
      </c>
      <c r="Z56" s="116">
        <v>54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7</v>
      </c>
      <c r="W57" s="116">
        <v>21</v>
      </c>
      <c r="X57" s="116">
        <v>22</v>
      </c>
      <c r="Y57" s="116">
        <v>22</v>
      </c>
      <c r="Z57" s="116">
        <v>28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0</v>
      </c>
      <c r="W58" s="116">
        <v>9</v>
      </c>
      <c r="X58" s="116">
        <v>16</v>
      </c>
      <c r="Y58" s="116">
        <v>8</v>
      </c>
      <c r="Z58" s="116">
        <v>8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3</v>
      </c>
      <c r="W59" s="116">
        <v>5</v>
      </c>
      <c r="X59" s="116">
        <v>6</v>
      </c>
      <c r="Y59" s="116">
        <v>0</v>
      </c>
      <c r="Z59" s="116">
        <v>3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0</v>
      </c>
      <c r="X60" s="116">
        <v>1</v>
      </c>
      <c r="Y60" s="116">
        <v>0</v>
      </c>
      <c r="Z60" s="116">
        <v>6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570</v>
      </c>
      <c r="W61" s="116">
        <v>625</v>
      </c>
      <c r="X61" s="116">
        <v>805</v>
      </c>
      <c r="Y61" s="116">
        <v>708</v>
      </c>
      <c r="Z61" s="116">
        <v>832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5</v>
      </c>
      <c r="W63" s="116">
        <v>3</v>
      </c>
      <c r="X63" s="116">
        <v>0</v>
      </c>
      <c r="Y63" s="116">
        <v>0</v>
      </c>
      <c r="Z63" s="116">
        <v>6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11</v>
      </c>
      <c r="W64" s="116">
        <v>12</v>
      </c>
      <c r="X64" s="116">
        <v>18</v>
      </c>
      <c r="Y64" s="116">
        <v>20</v>
      </c>
      <c r="Z64" s="116">
        <v>17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Blackall-Tambo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28</v>
      </c>
      <c r="W65" s="116">
        <v>55</v>
      </c>
      <c r="X65" s="116">
        <v>48</v>
      </c>
      <c r="Y65" s="116">
        <v>31</v>
      </c>
      <c r="Z65" s="116">
        <v>42</v>
      </c>
    </row>
    <row r="66" spans="1:26" x14ac:dyDescent="0.25">
      <c r="S66" s="119" t="s">
        <v>40</v>
      </c>
      <c r="T66" s="119"/>
      <c r="U66" s="116"/>
      <c r="V66" s="116">
        <v>33</v>
      </c>
      <c r="W66" s="116">
        <v>47</v>
      </c>
      <c r="X66" s="116">
        <v>60</v>
      </c>
      <c r="Y66" s="116">
        <v>53</v>
      </c>
      <c r="Z66" s="116">
        <v>67</v>
      </c>
    </row>
    <row r="67" spans="1:26" x14ac:dyDescent="0.25">
      <c r="S67" s="119" t="s">
        <v>41</v>
      </c>
      <c r="T67" s="119"/>
      <c r="U67" s="116"/>
      <c r="V67" s="116">
        <v>69</v>
      </c>
      <c r="W67" s="116">
        <v>68</v>
      </c>
      <c r="X67" s="116">
        <v>69</v>
      </c>
      <c r="Y67" s="116">
        <v>70</v>
      </c>
      <c r="Z67" s="116">
        <v>93</v>
      </c>
    </row>
    <row r="68" spans="1:26" x14ac:dyDescent="0.25">
      <c r="S68" s="119" t="s">
        <v>42</v>
      </c>
      <c r="T68" s="119"/>
      <c r="U68" s="116"/>
      <c r="V68" s="116">
        <v>84</v>
      </c>
      <c r="W68" s="116">
        <v>89</v>
      </c>
      <c r="X68" s="116">
        <v>86</v>
      </c>
      <c r="Y68" s="116">
        <v>79</v>
      </c>
      <c r="Z68" s="116">
        <v>80</v>
      </c>
    </row>
    <row r="69" spans="1:26" x14ac:dyDescent="0.25">
      <c r="S69" s="119" t="s">
        <v>43</v>
      </c>
      <c r="T69" s="119"/>
      <c r="U69" s="116"/>
      <c r="V69" s="116">
        <v>55</v>
      </c>
      <c r="W69" s="116">
        <v>54</v>
      </c>
      <c r="X69" s="116">
        <v>89</v>
      </c>
      <c r="Y69" s="116">
        <v>73</v>
      </c>
      <c r="Z69" s="116">
        <v>95</v>
      </c>
    </row>
    <row r="70" spans="1:26" x14ac:dyDescent="0.25">
      <c r="S70" s="119" t="s">
        <v>44</v>
      </c>
      <c r="T70" s="119"/>
      <c r="U70" s="116"/>
      <c r="V70" s="116">
        <v>71</v>
      </c>
      <c r="W70" s="116">
        <v>75</v>
      </c>
      <c r="X70" s="116">
        <v>67</v>
      </c>
      <c r="Y70" s="116">
        <v>60</v>
      </c>
      <c r="Z70" s="116">
        <v>65</v>
      </c>
    </row>
    <row r="71" spans="1:26" x14ac:dyDescent="0.25">
      <c r="S71" s="119" t="s">
        <v>45</v>
      </c>
      <c r="T71" s="119"/>
      <c r="U71" s="116"/>
      <c r="V71" s="116">
        <v>45</v>
      </c>
      <c r="W71" s="116">
        <v>50</v>
      </c>
      <c r="X71" s="116">
        <v>78</v>
      </c>
      <c r="Y71" s="116">
        <v>63</v>
      </c>
      <c r="Z71" s="116">
        <v>76</v>
      </c>
    </row>
    <row r="72" spans="1:26" x14ac:dyDescent="0.25">
      <c r="S72" s="119" t="s">
        <v>46</v>
      </c>
      <c r="T72" s="119"/>
      <c r="U72" s="116"/>
      <c r="V72" s="116">
        <v>65</v>
      </c>
      <c r="W72" s="116">
        <v>63</v>
      </c>
      <c r="X72" s="116">
        <v>71</v>
      </c>
      <c r="Y72" s="116">
        <v>50</v>
      </c>
      <c r="Z72" s="116">
        <v>72</v>
      </c>
    </row>
    <row r="73" spans="1:26" x14ac:dyDescent="0.25">
      <c r="S73" s="119" t="s">
        <v>47</v>
      </c>
      <c r="T73" s="119"/>
      <c r="U73" s="116"/>
      <c r="V73" s="116">
        <v>57</v>
      </c>
      <c r="W73" s="116">
        <v>69</v>
      </c>
      <c r="X73" s="116">
        <v>96</v>
      </c>
      <c r="Y73" s="116">
        <v>80</v>
      </c>
      <c r="Z73" s="116">
        <v>81</v>
      </c>
    </row>
    <row r="74" spans="1:26" x14ac:dyDescent="0.25">
      <c r="S74" s="119" t="s">
        <v>48</v>
      </c>
      <c r="T74" s="119"/>
      <c r="U74" s="116"/>
      <c r="V74" s="116">
        <v>37</v>
      </c>
      <c r="W74" s="116">
        <v>40</v>
      </c>
      <c r="X74" s="116">
        <v>61</v>
      </c>
      <c r="Y74" s="116">
        <v>54</v>
      </c>
      <c r="Z74" s="116">
        <v>62</v>
      </c>
    </row>
    <row r="75" spans="1:26" x14ac:dyDescent="0.25">
      <c r="S75" s="119" t="s">
        <v>49</v>
      </c>
      <c r="T75" s="119"/>
      <c r="U75" s="116"/>
      <c r="V75" s="116">
        <v>27</v>
      </c>
      <c r="W75" s="116">
        <v>26</v>
      </c>
      <c r="X75" s="116">
        <v>39</v>
      </c>
      <c r="Y75" s="116">
        <v>26</v>
      </c>
      <c r="Z75" s="116">
        <v>37</v>
      </c>
    </row>
    <row r="76" spans="1:26" x14ac:dyDescent="0.25">
      <c r="S76" s="119" t="s">
        <v>50</v>
      </c>
      <c r="T76" s="119"/>
      <c r="U76" s="116"/>
      <c r="V76" s="116">
        <v>12</v>
      </c>
      <c r="W76" s="116">
        <v>16</v>
      </c>
      <c r="X76" s="116">
        <v>19</v>
      </c>
      <c r="Y76" s="116">
        <v>19</v>
      </c>
      <c r="Z76" s="116">
        <v>15</v>
      </c>
    </row>
    <row r="77" spans="1:26" x14ac:dyDescent="0.25">
      <c r="S77" s="119" t="s">
        <v>51</v>
      </c>
      <c r="T77" s="119"/>
      <c r="U77" s="116"/>
      <c r="V77" s="116">
        <v>5</v>
      </c>
      <c r="W77" s="116">
        <v>4</v>
      </c>
      <c r="X77" s="116">
        <v>15</v>
      </c>
      <c r="Y77" s="116">
        <v>4</v>
      </c>
      <c r="Z77" s="116">
        <v>9</v>
      </c>
    </row>
    <row r="78" spans="1:26" x14ac:dyDescent="0.25">
      <c r="S78" s="119" t="s">
        <v>52</v>
      </c>
      <c r="T78" s="119"/>
      <c r="U78" s="116"/>
      <c r="V78" s="116">
        <v>0</v>
      </c>
      <c r="W78" s="116">
        <v>4</v>
      </c>
      <c r="X78" s="116">
        <v>0</v>
      </c>
      <c r="Y78" s="116">
        <v>3</v>
      </c>
      <c r="Z78" s="116">
        <v>8</v>
      </c>
    </row>
    <row r="79" spans="1:26" x14ac:dyDescent="0.25">
      <c r="S79" s="119" t="s">
        <v>53</v>
      </c>
      <c r="T79" s="119"/>
      <c r="U79" s="116"/>
      <c r="V79" s="116">
        <v>0</v>
      </c>
      <c r="W79" s="116">
        <v>3</v>
      </c>
      <c r="X79" s="116">
        <v>4</v>
      </c>
      <c r="Y79" s="116">
        <v>0</v>
      </c>
      <c r="Z79" s="116">
        <v>0</v>
      </c>
    </row>
    <row r="80" spans="1:26" x14ac:dyDescent="0.25">
      <c r="S80" s="122" t="s">
        <v>54</v>
      </c>
      <c r="T80" s="122"/>
      <c r="U80" s="116"/>
      <c r="V80" s="116">
        <v>595</v>
      </c>
      <c r="W80" s="116">
        <v>677</v>
      </c>
      <c r="X80" s="116">
        <v>825</v>
      </c>
      <c r="Y80" s="116">
        <v>691</v>
      </c>
      <c r="Z80" s="116">
        <v>825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6" t="str">
        <f>S1</f>
        <v>Blackall-Tambo</v>
      </c>
      <c r="D83" s="146"/>
      <c r="E83" s="146"/>
      <c r="F83" s="146"/>
      <c r="G83" s="146"/>
      <c r="H83" s="49"/>
      <c r="I83" s="49"/>
      <c r="J83" s="147" t="str">
        <f>'State data for spotlight'!A1</f>
        <v>Queensland</v>
      </c>
      <c r="K83" s="147"/>
      <c r="L83" s="147"/>
      <c r="M83" s="147"/>
      <c r="N83" s="147"/>
      <c r="O83" s="147"/>
      <c r="S83" s="119" t="s">
        <v>57</v>
      </c>
      <c r="T83" s="119"/>
      <c r="U83" s="116"/>
      <c r="V83" s="116">
        <v>21</v>
      </c>
      <c r="W83" s="116">
        <v>25</v>
      </c>
      <c r="X83" s="116">
        <v>45</v>
      </c>
      <c r="Y83" s="116">
        <v>31</v>
      </c>
      <c r="Z83" s="116">
        <v>42</v>
      </c>
      <c r="AD83" s="121"/>
    </row>
    <row r="84" spans="1:30" ht="15" customHeight="1" x14ac:dyDescent="0.25">
      <c r="A84" s="48"/>
      <c r="B84" s="48"/>
      <c r="C84" s="50"/>
      <c r="D84" s="141" t="s">
        <v>0</v>
      </c>
      <c r="E84" s="141"/>
      <c r="F84" s="141" t="s">
        <v>202</v>
      </c>
      <c r="G84" s="141"/>
      <c r="H84" s="50"/>
      <c r="I84" s="50"/>
      <c r="J84" s="50"/>
      <c r="K84" s="50"/>
      <c r="L84" s="141" t="s">
        <v>0</v>
      </c>
      <c r="M84" s="141"/>
      <c r="N84" s="141" t="s">
        <v>202</v>
      </c>
      <c r="O84" s="141"/>
      <c r="S84" s="119" t="s">
        <v>58</v>
      </c>
      <c r="T84" s="119"/>
      <c r="U84" s="116"/>
      <c r="V84" s="116">
        <v>24</v>
      </c>
      <c r="W84" s="116">
        <v>19</v>
      </c>
      <c r="X84" s="116">
        <v>22</v>
      </c>
      <c r="Y84" s="116">
        <v>22</v>
      </c>
      <c r="Z84" s="116">
        <v>21</v>
      </c>
    </row>
    <row r="85" spans="1:30" ht="15" customHeight="1" x14ac:dyDescent="0.25">
      <c r="A85" s="48"/>
      <c r="B85" s="48"/>
      <c r="C85" s="62" t="s">
        <v>1</v>
      </c>
      <c r="D85" s="141" t="s">
        <v>2</v>
      </c>
      <c r="E85" s="141"/>
      <c r="F85" s="141" t="str">
        <f>"since "&amp;$V$2</f>
        <v>since 2015-16</v>
      </c>
      <c r="G85" s="141"/>
      <c r="H85" s="50"/>
      <c r="I85" s="50"/>
      <c r="J85" s="50"/>
      <c r="K85" s="62" t="s">
        <v>1</v>
      </c>
      <c r="L85" s="141" t="s">
        <v>2</v>
      </c>
      <c r="M85" s="141"/>
      <c r="N85" s="141" t="str">
        <f>"since "&amp;$V$2</f>
        <v>since 2015-16</v>
      </c>
      <c r="O85" s="141"/>
      <c r="S85" s="119" t="s">
        <v>197</v>
      </c>
      <c r="T85" s="119"/>
      <c r="U85" s="116"/>
      <c r="V85" s="116">
        <v>46</v>
      </c>
      <c r="W85" s="116">
        <v>57</v>
      </c>
      <c r="X85" s="116">
        <v>61</v>
      </c>
      <c r="Y85" s="116">
        <v>57</v>
      </c>
      <c r="Z85" s="116">
        <v>59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1,655</v>
      </c>
      <c r="D86" s="100">
        <f t="shared" ref="D86:D91" si="4">AD4</f>
        <v>0.18383404864091557</v>
      </c>
      <c r="E86" s="101">
        <f t="shared" ref="E86:E91" si="5">AD4</f>
        <v>0.18383404864091557</v>
      </c>
      <c r="F86" s="100">
        <f t="shared" ref="F86:F91" si="6">AF4</f>
        <v>0.42182130584192445</v>
      </c>
      <c r="G86" s="101">
        <f t="shared" ref="G86:G91" si="7">AF4</f>
        <v>0.42182130584192445</v>
      </c>
      <c r="H86" s="61"/>
      <c r="I86" s="61"/>
      <c r="J86" s="142" t="str">
        <f>'State data for spotlight'!J4</f>
        <v>4,043,913</v>
      </c>
      <c r="K86" s="142"/>
      <c r="L86" s="100">
        <f>'State data for spotlight'!L4</f>
        <v>-5.435055282670076E-3</v>
      </c>
      <c r="M86" s="101">
        <f>'State data for spotlight'!L4</f>
        <v>-5.435055282670076E-3</v>
      </c>
      <c r="N86" s="100">
        <f>'State data for spotlight'!N4</f>
        <v>7.968076645100175E-2</v>
      </c>
      <c r="O86" s="101">
        <f>'State data for spotlight'!N4</f>
        <v>7.968076645100175E-2</v>
      </c>
      <c r="S86" s="119" t="s">
        <v>198</v>
      </c>
      <c r="T86" s="119"/>
      <c r="U86" s="116"/>
      <c r="V86" s="116">
        <v>11</v>
      </c>
      <c r="W86" s="116">
        <v>14</v>
      </c>
      <c r="X86" s="116">
        <v>17</v>
      </c>
      <c r="Y86" s="116">
        <v>7</v>
      </c>
      <c r="Z86" s="116">
        <v>16</v>
      </c>
    </row>
    <row r="87" spans="1:30" ht="15" customHeight="1" x14ac:dyDescent="0.25">
      <c r="A87" s="102" t="s">
        <v>4</v>
      </c>
      <c r="B87" s="51"/>
      <c r="C87" s="61" t="str">
        <f t="shared" si="3"/>
        <v>832</v>
      </c>
      <c r="D87" s="100">
        <f t="shared" si="4"/>
        <v>0.17348377997179121</v>
      </c>
      <c r="E87" s="101">
        <f t="shared" si="5"/>
        <v>0.17348377997179121</v>
      </c>
      <c r="F87" s="100">
        <f t="shared" si="6"/>
        <v>0.45709281961471104</v>
      </c>
      <c r="G87" s="101">
        <f t="shared" si="7"/>
        <v>0.45709281961471104</v>
      </c>
      <c r="H87" s="61"/>
      <c r="I87" s="61"/>
      <c r="J87" s="142" t="str">
        <f>'State data for spotlight'!J5</f>
        <v>2,078,086</v>
      </c>
      <c r="K87" s="142"/>
      <c r="L87" s="100">
        <f>'State data for spotlight'!L5</f>
        <v>-9.7722570444783718E-3</v>
      </c>
      <c r="M87" s="101">
        <f>'State data for spotlight'!L5</f>
        <v>-9.7722570444783718E-3</v>
      </c>
      <c r="N87" s="100">
        <f>'State data for spotlight'!N5</f>
        <v>6.0267974446456485E-2</v>
      </c>
      <c r="O87" s="101">
        <f>'State data for spotlight'!N5</f>
        <v>6.0267974446456485E-2</v>
      </c>
      <c r="S87" s="119" t="s">
        <v>199</v>
      </c>
      <c r="T87" s="119"/>
      <c r="U87" s="116"/>
      <c r="V87" s="116">
        <v>11</v>
      </c>
      <c r="W87" s="116">
        <v>5</v>
      </c>
      <c r="X87" s="116">
        <v>10</v>
      </c>
      <c r="Y87" s="116">
        <v>5</v>
      </c>
      <c r="Z87" s="116">
        <v>9</v>
      </c>
    </row>
    <row r="88" spans="1:30" ht="15" customHeight="1" x14ac:dyDescent="0.25">
      <c r="A88" s="102" t="s">
        <v>5</v>
      </c>
      <c r="B88" s="51"/>
      <c r="C88" s="61" t="str">
        <f t="shared" si="3"/>
        <v>822</v>
      </c>
      <c r="D88" s="100">
        <f t="shared" si="4"/>
        <v>0.18958031837916067</v>
      </c>
      <c r="E88" s="101">
        <f t="shared" si="5"/>
        <v>0.18958031837916067</v>
      </c>
      <c r="F88" s="100">
        <f t="shared" si="6"/>
        <v>0.37919463087248317</v>
      </c>
      <c r="G88" s="101">
        <f t="shared" si="7"/>
        <v>0.37919463087248317</v>
      </c>
      <c r="H88" s="61"/>
      <c r="I88" s="61"/>
      <c r="J88" s="142" t="str">
        <f>'State data for spotlight'!J6</f>
        <v>1,965,825</v>
      </c>
      <c r="K88" s="142"/>
      <c r="L88" s="100">
        <f>'State data for spotlight'!L6</f>
        <v>-8.0765919120229235E-4</v>
      </c>
      <c r="M88" s="101">
        <f>'State data for spotlight'!L6</f>
        <v>-8.0765919120229235E-4</v>
      </c>
      <c r="N88" s="100">
        <f>'State data for spotlight'!N6</f>
        <v>0.10099473592536312</v>
      </c>
      <c r="O88" s="101">
        <f>'State data for spotlight'!N6</f>
        <v>0.10099473592536312</v>
      </c>
      <c r="S88" s="119" t="s">
        <v>200</v>
      </c>
      <c r="T88" s="119"/>
      <c r="U88" s="116"/>
      <c r="V88" s="116">
        <v>16</v>
      </c>
      <c r="W88" s="116">
        <v>16</v>
      </c>
      <c r="X88" s="116">
        <v>23</v>
      </c>
      <c r="Y88" s="116">
        <v>21</v>
      </c>
      <c r="Z88" s="116">
        <v>22</v>
      </c>
    </row>
    <row r="89" spans="1:30" ht="15" customHeight="1" x14ac:dyDescent="0.25">
      <c r="A89" s="51" t="s">
        <v>6</v>
      </c>
      <c r="B89" s="51"/>
      <c r="C89" s="61" t="str">
        <f t="shared" si="3"/>
        <v>1,100</v>
      </c>
      <c r="D89" s="100">
        <f t="shared" si="4"/>
        <v>0.1530398322851152</v>
      </c>
      <c r="E89" s="101">
        <f t="shared" si="5"/>
        <v>0.1530398322851152</v>
      </c>
      <c r="F89" s="100">
        <f t="shared" si="6"/>
        <v>0.38017565872020076</v>
      </c>
      <c r="G89" s="101">
        <f t="shared" si="7"/>
        <v>0.38017565872020076</v>
      </c>
      <c r="H89" s="61"/>
      <c r="I89" s="61"/>
      <c r="J89" s="142" t="str">
        <f>'State data for spotlight'!J7</f>
        <v>2,876,116</v>
      </c>
      <c r="K89" s="142"/>
      <c r="L89" s="100">
        <f>'State data for spotlight'!L7</f>
        <v>1.3469152455414024E-2</v>
      </c>
      <c r="M89" s="101">
        <f>'State data for spotlight'!L7</f>
        <v>1.3469152455414024E-2</v>
      </c>
      <c r="N89" s="100">
        <f>'State data for spotlight'!N7</f>
        <v>8.3508134271230716E-2</v>
      </c>
      <c r="O89" s="101">
        <f>'State data for spotlight'!N7</f>
        <v>8.3508134271230716E-2</v>
      </c>
      <c r="S89" s="119" t="s">
        <v>201</v>
      </c>
      <c r="T89" s="119"/>
      <c r="U89" s="116"/>
      <c r="V89" s="116">
        <v>43</v>
      </c>
      <c r="W89" s="116">
        <v>49</v>
      </c>
      <c r="X89" s="116">
        <v>50</v>
      </c>
      <c r="Y89" s="116">
        <v>51</v>
      </c>
      <c r="Z89" s="116">
        <v>58</v>
      </c>
    </row>
    <row r="90" spans="1:30" ht="15" customHeight="1" x14ac:dyDescent="0.25">
      <c r="A90" s="51" t="s">
        <v>100</v>
      </c>
      <c r="B90" s="51"/>
      <c r="C90" s="61" t="str">
        <f t="shared" si="3"/>
        <v>$37,465</v>
      </c>
      <c r="D90" s="100">
        <f t="shared" si="4"/>
        <v>4.7288178234981659E-2</v>
      </c>
      <c r="E90" s="101">
        <f t="shared" si="5"/>
        <v>4.7288178234981659E-2</v>
      </c>
      <c r="F90" s="100">
        <f t="shared" si="6"/>
        <v>0.17047738065483631</v>
      </c>
      <c r="G90" s="101">
        <f t="shared" si="7"/>
        <v>0.17047738065483631</v>
      </c>
      <c r="H90" s="61"/>
      <c r="I90" s="61"/>
      <c r="J90" s="61"/>
      <c r="K90" s="61" t="str">
        <f>'State data for spotlight'!J8</f>
        <v>$45,226</v>
      </c>
      <c r="L90" s="100">
        <f>'State data for spotlight'!L8</f>
        <v>1.6409018426646327E-3</v>
      </c>
      <c r="M90" s="101">
        <f>'State data for spotlight'!L8</f>
        <v>1.6409018426646327E-3</v>
      </c>
      <c r="N90" s="100">
        <f>'State data for spotlight'!N8</f>
        <v>6.7653739613496189E-2</v>
      </c>
      <c r="O90" s="101">
        <f>'State data for spotlight'!N8</f>
        <v>6.7653739613496189E-2</v>
      </c>
      <c r="S90" s="119" t="s">
        <v>59</v>
      </c>
      <c r="T90" s="119"/>
      <c r="U90" s="116"/>
      <c r="V90" s="116">
        <v>88</v>
      </c>
      <c r="W90" s="116">
        <v>99</v>
      </c>
      <c r="X90" s="116">
        <v>112</v>
      </c>
      <c r="Y90" s="116">
        <v>115</v>
      </c>
      <c r="Z90" s="116">
        <v>137</v>
      </c>
    </row>
    <row r="91" spans="1:30" ht="15" customHeight="1" x14ac:dyDescent="0.25">
      <c r="A91" s="51" t="s">
        <v>7</v>
      </c>
      <c r="B91" s="51"/>
      <c r="C91" s="61" t="str">
        <f t="shared" si="3"/>
        <v>$55.5 mil</v>
      </c>
      <c r="D91" s="100">
        <f t="shared" si="4"/>
        <v>0.35820523993336484</v>
      </c>
      <c r="E91" s="101">
        <f t="shared" si="5"/>
        <v>0.35820523993336484</v>
      </c>
      <c r="F91" s="100">
        <f t="shared" si="6"/>
        <v>0.64725324016217733</v>
      </c>
      <c r="G91" s="101">
        <f t="shared" si="7"/>
        <v>0.64725324016217733</v>
      </c>
      <c r="H91" s="61"/>
      <c r="I91" s="61"/>
      <c r="J91" s="61"/>
      <c r="K91" s="61" t="str">
        <f>'State data for spotlight'!J9</f>
        <v>$174.8 bil</v>
      </c>
      <c r="L91" s="100">
        <f>'State data for spotlight'!L9</f>
        <v>4.1540468779463158E-2</v>
      </c>
      <c r="M91" s="101">
        <f>'State data for spotlight'!L9</f>
        <v>4.1540468779463158E-2</v>
      </c>
      <c r="N91" s="100">
        <f>'State data for spotlight'!N9</f>
        <v>0.18082674757676354</v>
      </c>
      <c r="O91" s="101">
        <f>'State data for spotlight'!N9</f>
        <v>0.18082674757676354</v>
      </c>
      <c r="S91" s="122" t="s">
        <v>54</v>
      </c>
      <c r="T91" s="122"/>
      <c r="U91" s="116"/>
      <c r="V91" s="116">
        <v>399</v>
      </c>
      <c r="W91" s="116">
        <v>438</v>
      </c>
      <c r="X91" s="116">
        <v>577</v>
      </c>
      <c r="Y91" s="116">
        <v>473</v>
      </c>
      <c r="Z91" s="116">
        <v>555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203</v>
      </c>
      <c r="S93" s="119" t="s">
        <v>57</v>
      </c>
      <c r="T93" s="119"/>
      <c r="U93" s="116"/>
      <c r="V93" s="116">
        <v>26</v>
      </c>
      <c r="W93" s="116">
        <v>27</v>
      </c>
      <c r="X93" s="116">
        <v>28</v>
      </c>
      <c r="Y93" s="116">
        <v>22</v>
      </c>
      <c r="Z93" s="116">
        <v>29</v>
      </c>
    </row>
    <row r="94" spans="1:30" ht="15" customHeight="1" x14ac:dyDescent="0.25">
      <c r="A94" s="60" t="s">
        <v>204</v>
      </c>
      <c r="S94" s="119" t="s">
        <v>58</v>
      </c>
      <c r="T94" s="119"/>
      <c r="U94" s="116"/>
      <c r="V94" s="116">
        <v>62</v>
      </c>
      <c r="W94" s="116">
        <v>64</v>
      </c>
      <c r="X94" s="116">
        <v>84</v>
      </c>
      <c r="Y94" s="116">
        <v>76</v>
      </c>
      <c r="Z94" s="116">
        <v>76</v>
      </c>
    </row>
    <row r="95" spans="1:30" ht="15" customHeight="1" x14ac:dyDescent="0.25">
      <c r="A95" s="138" t="s">
        <v>287</v>
      </c>
      <c r="S95" s="119" t="s">
        <v>197</v>
      </c>
      <c r="T95" s="119"/>
      <c r="U95" s="116"/>
      <c r="V95" s="116">
        <v>12</v>
      </c>
      <c r="W95" s="116">
        <v>17</v>
      </c>
      <c r="X95" s="116">
        <v>17</v>
      </c>
      <c r="Y95" s="116">
        <v>19</v>
      </c>
      <c r="Z95" s="116">
        <v>17</v>
      </c>
    </row>
    <row r="96" spans="1:30" ht="15" customHeight="1" x14ac:dyDescent="0.25">
      <c r="A96" s="19" t="s">
        <v>278</v>
      </c>
      <c r="S96" s="119" t="s">
        <v>198</v>
      </c>
      <c r="T96" s="119"/>
      <c r="U96" s="116"/>
      <c r="V96" s="116">
        <v>47</v>
      </c>
      <c r="W96" s="116">
        <v>58</v>
      </c>
      <c r="X96" s="116">
        <v>78</v>
      </c>
      <c r="Y96" s="116">
        <v>63</v>
      </c>
      <c r="Z96" s="116">
        <v>71</v>
      </c>
    </row>
    <row r="97" spans="1:32" ht="15" customHeight="1" x14ac:dyDescent="0.25">
      <c r="S97" s="119" t="s">
        <v>199</v>
      </c>
      <c r="T97" s="119"/>
      <c r="U97" s="116"/>
      <c r="V97" s="116">
        <v>49</v>
      </c>
      <c r="W97" s="116">
        <v>57</v>
      </c>
      <c r="X97" s="116">
        <v>73</v>
      </c>
      <c r="Y97" s="116">
        <v>70</v>
      </c>
      <c r="Z97" s="116">
        <v>66</v>
      </c>
    </row>
    <row r="98" spans="1:32" ht="15" customHeight="1" x14ac:dyDescent="0.25">
      <c r="S98" s="119" t="s">
        <v>200</v>
      </c>
      <c r="T98" s="119"/>
      <c r="U98" s="116"/>
      <c r="V98" s="116">
        <v>44</v>
      </c>
      <c r="W98" s="116">
        <v>49</v>
      </c>
      <c r="X98" s="116">
        <v>58</v>
      </c>
      <c r="Y98" s="116">
        <v>45</v>
      </c>
      <c r="Z98" s="116">
        <v>56</v>
      </c>
    </row>
    <row r="99" spans="1:32" ht="15" customHeight="1" x14ac:dyDescent="0.25">
      <c r="S99" s="119" t="s">
        <v>201</v>
      </c>
      <c r="T99" s="119"/>
      <c r="U99" s="116"/>
      <c r="V99" s="116">
        <v>4</v>
      </c>
      <c r="W99" s="116">
        <v>4</v>
      </c>
      <c r="X99" s="116">
        <v>10</v>
      </c>
      <c r="Y99" s="116">
        <v>6</v>
      </c>
      <c r="Z99" s="116">
        <v>14</v>
      </c>
    </row>
    <row r="100" spans="1:32" ht="15" customHeight="1" x14ac:dyDescent="0.25">
      <c r="S100" s="119" t="s">
        <v>59</v>
      </c>
      <c r="T100" s="119"/>
      <c r="U100" s="116"/>
      <c r="V100" s="116">
        <v>42</v>
      </c>
      <c r="W100" s="116">
        <v>56</v>
      </c>
      <c r="X100" s="116">
        <v>60</v>
      </c>
      <c r="Y100" s="116">
        <v>65</v>
      </c>
      <c r="Z100" s="116">
        <v>78</v>
      </c>
    </row>
    <row r="101" spans="1:32" x14ac:dyDescent="0.25">
      <c r="A101" s="20"/>
      <c r="S101" s="122" t="s">
        <v>54</v>
      </c>
      <c r="T101" s="122"/>
      <c r="U101" s="116"/>
      <c r="V101" s="116">
        <v>398</v>
      </c>
      <c r="W101" s="116">
        <v>440</v>
      </c>
      <c r="X101" s="116">
        <v>550</v>
      </c>
      <c r="Y101" s="116">
        <v>475</v>
      </c>
      <c r="Z101" s="116">
        <v>542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205</v>
      </c>
      <c r="Z103" s="110" t="s">
        <v>282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607</v>
      </c>
      <c r="W104" s="116">
        <v>729</v>
      </c>
      <c r="X104" s="116">
        <v>870</v>
      </c>
      <c r="Y104" s="116">
        <v>753</v>
      </c>
      <c r="Z104" s="116">
        <v>929</v>
      </c>
      <c r="AB104" s="113" t="str">
        <f>TEXT(Z104,"###,###")</f>
        <v>929</v>
      </c>
      <c r="AD104" s="134">
        <f>Z104/($Z$4)*100</f>
        <v>56.13293051359517</v>
      </c>
      <c r="AF104" s="113"/>
    </row>
    <row r="105" spans="1:32" x14ac:dyDescent="0.25">
      <c r="S105" s="119" t="s">
        <v>18</v>
      </c>
      <c r="T105" s="119"/>
      <c r="U105" s="116"/>
      <c r="V105" s="116">
        <v>358</v>
      </c>
      <c r="W105" s="116">
        <v>364</v>
      </c>
      <c r="X105" s="116">
        <v>415</v>
      </c>
      <c r="Y105" s="116">
        <v>386</v>
      </c>
      <c r="Z105" s="116">
        <v>400</v>
      </c>
      <c r="AB105" s="113" t="str">
        <f>TEXT(Z105,"###,###")</f>
        <v>400</v>
      </c>
      <c r="AD105" s="134">
        <f>Z105/($Z$4)*100</f>
        <v>24.169184290030213</v>
      </c>
      <c r="AF105" s="113"/>
    </row>
    <row r="106" spans="1:32" x14ac:dyDescent="0.25">
      <c r="S106" s="122" t="s">
        <v>54</v>
      </c>
      <c r="T106" s="122"/>
      <c r="U106" s="124"/>
      <c r="V106" s="124">
        <v>965</v>
      </c>
      <c r="W106" s="124">
        <v>1093</v>
      </c>
      <c r="X106" s="124">
        <v>1285</v>
      </c>
      <c r="Y106" s="124">
        <v>1139</v>
      </c>
      <c r="Z106" s="124">
        <v>1329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255</v>
      </c>
      <c r="W108" s="116">
        <v>280</v>
      </c>
      <c r="X108" s="116">
        <v>416</v>
      </c>
      <c r="Y108" s="116">
        <v>345</v>
      </c>
      <c r="Z108" s="116">
        <v>374</v>
      </c>
      <c r="AB108" s="113" t="str">
        <f>TEXT(Z108,"###,###")</f>
        <v>374</v>
      </c>
      <c r="AD108" s="134">
        <f>Z108/($Z$4)*100</f>
        <v>22.598187311178247</v>
      </c>
      <c r="AF108" s="113"/>
    </row>
    <row r="109" spans="1:32" x14ac:dyDescent="0.25">
      <c r="S109" s="119" t="s">
        <v>21</v>
      </c>
      <c r="T109" s="119"/>
      <c r="U109" s="116"/>
      <c r="V109" s="116">
        <v>197</v>
      </c>
      <c r="W109" s="116">
        <v>239</v>
      </c>
      <c r="X109" s="116">
        <v>223</v>
      </c>
      <c r="Y109" s="116">
        <v>194</v>
      </c>
      <c r="Z109" s="116">
        <v>222</v>
      </c>
      <c r="AB109" s="113" t="str">
        <f>TEXT(Z109,"###,###")</f>
        <v>222</v>
      </c>
      <c r="AD109" s="134">
        <f>Z109/($Z$4)*100</f>
        <v>13.413897280966767</v>
      </c>
      <c r="AF109" s="113"/>
    </row>
    <row r="110" spans="1:32" x14ac:dyDescent="0.25">
      <c r="S110" s="119" t="s">
        <v>22</v>
      </c>
      <c r="T110" s="119"/>
      <c r="U110" s="116"/>
      <c r="V110" s="116">
        <v>230</v>
      </c>
      <c r="W110" s="116">
        <v>255</v>
      </c>
      <c r="X110" s="116">
        <v>255</v>
      </c>
      <c r="Y110" s="116">
        <v>247</v>
      </c>
      <c r="Z110" s="116">
        <v>332</v>
      </c>
      <c r="AB110" s="113" t="str">
        <f>TEXT(Z110,"###,###")</f>
        <v>332</v>
      </c>
      <c r="AD110" s="134">
        <f>Z110/($Z$4)*100</f>
        <v>20.060422960725074</v>
      </c>
      <c r="AF110" s="113"/>
    </row>
    <row r="111" spans="1:32" x14ac:dyDescent="0.25">
      <c r="S111" s="119" t="s">
        <v>23</v>
      </c>
      <c r="T111" s="119"/>
      <c r="U111" s="116"/>
      <c r="V111" s="116">
        <v>287</v>
      </c>
      <c r="W111" s="116">
        <v>319</v>
      </c>
      <c r="X111" s="116">
        <v>391</v>
      </c>
      <c r="Y111" s="116">
        <v>350</v>
      </c>
      <c r="Z111" s="116">
        <v>385</v>
      </c>
      <c r="AB111" s="113" t="str">
        <f>TEXT(Z111,"###,###")</f>
        <v>385</v>
      </c>
      <c r="AD111" s="134">
        <f>Z111/($Z$4)*100</f>
        <v>23.262839879154079</v>
      </c>
      <c r="AF111" s="113"/>
    </row>
    <row r="112" spans="1:32" x14ac:dyDescent="0.25">
      <c r="S112" s="122" t="s">
        <v>54</v>
      </c>
      <c r="T112" s="122"/>
      <c r="U112" s="116"/>
      <c r="V112" s="116">
        <v>1166</v>
      </c>
      <c r="W112" s="116">
        <v>1302</v>
      </c>
      <c r="X112" s="116">
        <v>1630</v>
      </c>
      <c r="Y112" s="116">
        <v>1400</v>
      </c>
      <c r="Z112" s="116">
        <v>1656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41.84</v>
      </c>
      <c r="W118" s="135">
        <v>43.82</v>
      </c>
      <c r="X118" s="135">
        <v>44.79</v>
      </c>
      <c r="Y118" s="135">
        <v>44.43</v>
      </c>
      <c r="Z118" s="135">
        <v>44.69</v>
      </c>
      <c r="AB118" s="113" t="str">
        <f>TEXT(Z118,"##.0")</f>
        <v>44.7</v>
      </c>
    </row>
    <row r="120" spans="19:32" x14ac:dyDescent="0.25">
      <c r="S120" s="105" t="s">
        <v>102</v>
      </c>
      <c r="T120" s="116"/>
      <c r="U120" s="116"/>
      <c r="V120" s="116">
        <v>534</v>
      </c>
      <c r="W120" s="116">
        <v>580</v>
      </c>
      <c r="X120" s="116">
        <v>655</v>
      </c>
      <c r="Y120" s="116">
        <v>616</v>
      </c>
      <c r="Z120" s="116">
        <v>678</v>
      </c>
      <c r="AB120" s="113" t="str">
        <f>TEXT(Z120,"###,###")</f>
        <v>678</v>
      </c>
    </row>
    <row r="121" spans="19:32" x14ac:dyDescent="0.25">
      <c r="S121" s="105" t="s">
        <v>103</v>
      </c>
      <c r="T121" s="116"/>
      <c r="U121" s="116"/>
      <c r="V121" s="116">
        <v>135</v>
      </c>
      <c r="W121" s="116">
        <v>155</v>
      </c>
      <c r="X121" s="116">
        <v>257</v>
      </c>
      <c r="Y121" s="116">
        <v>165</v>
      </c>
      <c r="Z121" s="116">
        <v>230</v>
      </c>
      <c r="AB121" s="113" t="str">
        <f>TEXT(Z121,"###,###")</f>
        <v>230</v>
      </c>
    </row>
    <row r="122" spans="19:32" x14ac:dyDescent="0.25">
      <c r="S122" s="105" t="s">
        <v>104</v>
      </c>
      <c r="T122" s="116"/>
      <c r="U122" s="116"/>
      <c r="V122" s="116">
        <v>122</v>
      </c>
      <c r="W122" s="116">
        <v>143</v>
      </c>
      <c r="X122" s="116">
        <v>206</v>
      </c>
      <c r="Y122" s="116">
        <v>163</v>
      </c>
      <c r="Z122" s="116">
        <v>195</v>
      </c>
      <c r="AB122" s="113" t="str">
        <f>TEXT(Z122,"###,###")</f>
        <v>195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656</v>
      </c>
      <c r="W124" s="116">
        <v>723</v>
      </c>
      <c r="X124" s="116">
        <v>861</v>
      </c>
      <c r="Y124" s="116">
        <v>779</v>
      </c>
      <c r="Z124" s="116">
        <v>873</v>
      </c>
      <c r="AB124" s="113" t="str">
        <f>TEXT(Z124,"###,###")</f>
        <v>873</v>
      </c>
      <c r="AD124" s="131">
        <f>Z124/$Z$7*100</f>
        <v>79.36363636363636</v>
      </c>
    </row>
    <row r="125" spans="19:32" x14ac:dyDescent="0.25">
      <c r="S125" s="105" t="s">
        <v>106</v>
      </c>
      <c r="T125" s="116"/>
      <c r="U125" s="116"/>
      <c r="V125" s="116">
        <v>257</v>
      </c>
      <c r="W125" s="116">
        <v>298</v>
      </c>
      <c r="X125" s="116">
        <v>463</v>
      </c>
      <c r="Y125" s="116">
        <v>328</v>
      </c>
      <c r="Z125" s="116">
        <v>425</v>
      </c>
      <c r="AB125" s="113" t="str">
        <f>TEXT(Z125,"###,###")</f>
        <v>425</v>
      </c>
      <c r="AD125" s="131">
        <f>Z125/$Z$7*100</f>
        <v>38.636363636363633</v>
      </c>
    </row>
    <row r="127" spans="19:32" x14ac:dyDescent="0.25">
      <c r="S127" s="105" t="s">
        <v>107</v>
      </c>
      <c r="T127" s="116"/>
      <c r="U127" s="116"/>
      <c r="V127" s="116">
        <v>403</v>
      </c>
      <c r="W127" s="116">
        <v>438</v>
      </c>
      <c r="X127" s="116">
        <v>571</v>
      </c>
      <c r="Y127" s="116">
        <v>471</v>
      </c>
      <c r="Z127" s="116">
        <v>556</v>
      </c>
      <c r="AB127" s="113" t="str">
        <f>TEXT(Z127,"###,###")</f>
        <v>556</v>
      </c>
      <c r="AD127" s="131">
        <f>Z127/$Z$7*100</f>
        <v>50.545454545454547</v>
      </c>
    </row>
    <row r="128" spans="19:32" x14ac:dyDescent="0.25">
      <c r="S128" s="105" t="s">
        <v>108</v>
      </c>
      <c r="T128" s="116"/>
      <c r="U128" s="116"/>
      <c r="V128" s="116">
        <v>398</v>
      </c>
      <c r="W128" s="116">
        <v>440</v>
      </c>
      <c r="X128" s="116">
        <v>552</v>
      </c>
      <c r="Y128" s="116">
        <v>476</v>
      </c>
      <c r="Z128" s="116">
        <v>542</v>
      </c>
      <c r="AB128" s="113" t="str">
        <f>TEXT(Z128,"###,###")</f>
        <v>542</v>
      </c>
      <c r="AD128" s="131">
        <f>Z128/$Z$7*100</f>
        <v>49.272727272727273</v>
      </c>
    </row>
    <row r="130" spans="19:20" x14ac:dyDescent="0.25">
      <c r="S130" s="105" t="s">
        <v>283</v>
      </c>
      <c r="T130" s="131">
        <v>61.636363636363633</v>
      </c>
    </row>
    <row r="131" spans="19:20" x14ac:dyDescent="0.25">
      <c r="S131" s="105" t="s">
        <v>284</v>
      </c>
      <c r="T131" s="131">
        <v>20.909090909090907</v>
      </c>
    </row>
    <row r="132" spans="19:20" x14ac:dyDescent="0.25">
      <c r="S132" s="105" t="s">
        <v>285</v>
      </c>
      <c r="T132" s="131">
        <v>17.727272727272727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87000CDD-53CA-459B-B916-17B9B3EC57A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2A60E8DC-B6A7-48EE-B94B-D461349E826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A6CADA6D-3787-4DD6-846F-CC8F14ABEA8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532C8DA1-7B93-434F-B461-ADD562D222C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ACD4E6-7D0B-4B9F-8D8D-E06DCF15E98D}">
  <sheetPr codeName="Sheet133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183</v>
      </c>
      <c r="T1" s="103"/>
      <c r="U1" s="103"/>
      <c r="V1" s="103"/>
      <c r="W1" s="103"/>
      <c r="X1" s="103"/>
      <c r="Y1" s="104" t="s">
        <v>268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205</v>
      </c>
      <c r="Z2" s="107" t="s">
        <v>282</v>
      </c>
      <c r="AB2" s="143" t="str">
        <f>$Z$2</f>
        <v>2019-20</v>
      </c>
      <c r="AC2" s="143"/>
      <c r="AD2" s="143"/>
      <c r="AE2" s="143"/>
      <c r="AF2" s="143"/>
    </row>
    <row r="3" spans="1:32" ht="15" customHeight="1" x14ac:dyDescent="0.25">
      <c r="A3" s="64" t="s">
        <v>281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183</v>
      </c>
      <c r="Y3" s="109" t="s">
        <v>268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9.69 Torres, Queensland,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2078</v>
      </c>
      <c r="W4" s="112">
        <v>2226</v>
      </c>
      <c r="X4" s="112">
        <v>2565</v>
      </c>
      <c r="Y4" s="112">
        <v>2465</v>
      </c>
      <c r="Z4" s="112">
        <v>2413</v>
      </c>
      <c r="AB4" s="113" t="str">
        <f>TEXT(Z4,"###,###")</f>
        <v>2,413</v>
      </c>
      <c r="AD4" s="114">
        <f>Z4/Y4-1</f>
        <v>-2.1095334685598433E-2</v>
      </c>
      <c r="AF4" s="114">
        <f>Z4/V4-1</f>
        <v>0.16121270452358027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1034</v>
      </c>
      <c r="W5" s="112">
        <v>1080</v>
      </c>
      <c r="X5" s="112">
        <v>1241</v>
      </c>
      <c r="Y5" s="112">
        <v>1167</v>
      </c>
      <c r="Z5" s="112">
        <v>1155</v>
      </c>
      <c r="AB5" s="113" t="str">
        <f>TEXT(Z5,"###,###")</f>
        <v>1,155</v>
      </c>
      <c r="AD5" s="114">
        <f t="shared" ref="AD5:AD9" si="0">Z5/Y5-1</f>
        <v>-1.0282776349614386E-2</v>
      </c>
      <c r="AF5" s="114">
        <f t="shared" ref="AF5:AF9" si="1">Z5/V5-1</f>
        <v>0.11702127659574457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1045</v>
      </c>
      <c r="W6" s="112">
        <v>1146</v>
      </c>
      <c r="X6" s="112">
        <v>1322</v>
      </c>
      <c r="Y6" s="112">
        <v>1297</v>
      </c>
      <c r="Z6" s="112">
        <v>1260</v>
      </c>
      <c r="AB6" s="113" t="str">
        <f>TEXT(Z6,"###,###")</f>
        <v>1,260</v>
      </c>
      <c r="AD6" s="114">
        <f t="shared" si="0"/>
        <v>-2.8527370855821133E-2</v>
      </c>
      <c r="AF6" s="114">
        <f t="shared" si="1"/>
        <v>0.20574162679425845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1475</v>
      </c>
      <c r="W7" s="112">
        <v>1627</v>
      </c>
      <c r="X7" s="112">
        <v>1974</v>
      </c>
      <c r="Y7" s="112">
        <v>1820</v>
      </c>
      <c r="Z7" s="112">
        <v>1853</v>
      </c>
      <c r="AB7" s="113" t="str">
        <f>TEXT(Z7,"###,###")</f>
        <v>1,853</v>
      </c>
      <c r="AD7" s="114">
        <f t="shared" si="0"/>
        <v>1.8131868131868067E-2</v>
      </c>
      <c r="AF7" s="114">
        <f t="shared" si="1"/>
        <v>0.25627118644067792</v>
      </c>
    </row>
    <row r="8" spans="1:32" ht="17.25" customHeight="1" x14ac:dyDescent="0.25">
      <c r="A8" s="68" t="s">
        <v>13</v>
      </c>
      <c r="B8" s="69"/>
      <c r="C8" s="31"/>
      <c r="D8" s="70" t="str">
        <f>AB4</f>
        <v>2,413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1,853</v>
      </c>
      <c r="P8" s="71"/>
      <c r="S8" s="111" t="s">
        <v>86</v>
      </c>
      <c r="T8" s="112"/>
      <c r="U8" s="112"/>
      <c r="V8" s="112">
        <v>45851.83</v>
      </c>
      <c r="W8" s="112">
        <v>45965.08</v>
      </c>
      <c r="X8" s="112">
        <v>45909.26</v>
      </c>
      <c r="Y8" s="112">
        <v>51200</v>
      </c>
      <c r="Z8" s="112">
        <v>50651.23</v>
      </c>
      <c r="AB8" s="113" t="str">
        <f>TEXT(Z8,"$###,###")</f>
        <v>$50,651</v>
      </c>
      <c r="AD8" s="114">
        <f t="shared" si="0"/>
        <v>-1.0718164062499924E-2</v>
      </c>
      <c r="AF8" s="114">
        <f t="shared" si="1"/>
        <v>0.10467194002943825</v>
      </c>
    </row>
    <row r="9" spans="1:32" x14ac:dyDescent="0.25">
      <c r="A9" s="32" t="s">
        <v>15</v>
      </c>
      <c r="B9" s="75"/>
      <c r="C9" s="76"/>
      <c r="D9" s="77">
        <f>AD104</f>
        <v>44.011603812681308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47.490555855369671</v>
      </c>
      <c r="P9" s="78" t="s">
        <v>87</v>
      </c>
      <c r="S9" s="111" t="s">
        <v>7</v>
      </c>
      <c r="T9" s="112"/>
      <c r="U9" s="112"/>
      <c r="V9" s="112">
        <v>85992469</v>
      </c>
      <c r="W9" s="112">
        <v>95258947</v>
      </c>
      <c r="X9" s="112">
        <v>115862894</v>
      </c>
      <c r="Y9" s="112">
        <v>114684003</v>
      </c>
      <c r="Z9" s="112">
        <v>120077677</v>
      </c>
      <c r="AB9" s="113" t="str">
        <f>TEXT(Z9/1000000,"$#,###.0")&amp;" mil"</f>
        <v>$120.1 mil</v>
      </c>
      <c r="AD9" s="114">
        <f t="shared" si="0"/>
        <v>4.7030744122177115E-2</v>
      </c>
      <c r="AF9" s="114">
        <f t="shared" si="1"/>
        <v>0.39637433831560287</v>
      </c>
    </row>
    <row r="10" spans="1:32" x14ac:dyDescent="0.25">
      <c r="A10" s="32" t="s">
        <v>18</v>
      </c>
      <c r="B10" s="75"/>
      <c r="C10" s="76"/>
      <c r="D10" s="77">
        <f>AD105</f>
        <v>52.092830501450472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52.185644900161897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90.933621154883966</v>
      </c>
      <c r="P11" s="78" t="s">
        <v>87</v>
      </c>
      <c r="S11" s="111" t="s">
        <v>30</v>
      </c>
      <c r="T11" s="116"/>
      <c r="U11" s="116"/>
      <c r="V11" s="116">
        <v>1928</v>
      </c>
      <c r="W11" s="116">
        <v>2075</v>
      </c>
      <c r="X11" s="116">
        <v>2380</v>
      </c>
      <c r="Y11" s="116">
        <v>2311</v>
      </c>
      <c r="Z11" s="116">
        <v>2251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4.641122504047491</v>
      </c>
      <c r="P12" s="78" t="s">
        <v>87</v>
      </c>
      <c r="S12" s="111" t="s">
        <v>31</v>
      </c>
      <c r="T12" s="116"/>
      <c r="U12" s="116"/>
      <c r="V12" s="116">
        <v>152</v>
      </c>
      <c r="W12" s="116">
        <v>151</v>
      </c>
      <c r="X12" s="116">
        <v>186</v>
      </c>
      <c r="Y12" s="116">
        <v>156</v>
      </c>
      <c r="Z12" s="116">
        <v>163</v>
      </c>
    </row>
    <row r="13" spans="1:32" ht="15" customHeight="1" x14ac:dyDescent="0.25">
      <c r="A13" s="32" t="s">
        <v>20</v>
      </c>
      <c r="B13" s="76"/>
      <c r="C13" s="76"/>
      <c r="D13" s="77">
        <f>AD108</f>
        <v>9.8217985909656029</v>
      </c>
      <c r="E13" s="78" t="s">
        <v>87</v>
      </c>
      <c r="F13" s="26"/>
      <c r="G13" s="144" t="s">
        <v>286</v>
      </c>
      <c r="H13" s="145"/>
      <c r="I13" s="145"/>
      <c r="J13" s="145"/>
      <c r="K13" s="145"/>
      <c r="L13" s="145"/>
      <c r="M13" s="85"/>
      <c r="N13" s="76"/>
      <c r="O13" s="77">
        <f>T132</f>
        <v>4.1554236373448461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13.593037712391215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40.0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25.942809780356402</v>
      </c>
      <c r="E15" s="78" t="s">
        <v>87</v>
      </c>
      <c r="F15" s="26"/>
      <c r="G15" s="35" t="s">
        <v>279</v>
      </c>
      <c r="H15" s="76"/>
      <c r="I15" s="76"/>
      <c r="J15" s="76"/>
      <c r="K15" s="86"/>
      <c r="L15" s="76"/>
      <c r="M15" s="76"/>
      <c r="N15" s="76"/>
      <c r="O15" s="77">
        <f>AB38</f>
        <v>15.732758620689655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73</v>
      </c>
      <c r="Z15" s="116">
        <v>68</v>
      </c>
      <c r="AB15" s="121">
        <f t="shared" ref="AB15:AB34" si="2">IF(Z15="np",0,Z15/$Z$34)</f>
        <v>2.8169014084507043E-2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46.829672606713636</v>
      </c>
      <c r="E16" s="89" t="s">
        <v>87</v>
      </c>
      <c r="F16" s="26"/>
      <c r="G16" s="90" t="s">
        <v>280</v>
      </c>
      <c r="H16" s="37"/>
      <c r="I16" s="37"/>
      <c r="J16" s="37"/>
      <c r="K16" s="38"/>
      <c r="L16" s="37"/>
      <c r="M16" s="37"/>
      <c r="N16" s="37"/>
      <c r="O16" s="88">
        <f>AB37</f>
        <v>84.267241379310349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11</v>
      </c>
      <c r="Z16" s="116">
        <v>4</v>
      </c>
      <c r="AB16" s="121">
        <f t="shared" si="2"/>
        <v>1.6570008285004142E-3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19</v>
      </c>
      <c r="Z17" s="116">
        <v>24</v>
      </c>
      <c r="AB17" s="121">
        <f t="shared" si="2"/>
        <v>9.9420049710024858E-3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18</v>
      </c>
      <c r="Z18" s="116">
        <v>23</v>
      </c>
      <c r="AB18" s="121">
        <f t="shared" si="2"/>
        <v>9.5277547638773826E-3</v>
      </c>
    </row>
    <row r="19" spans="1:28" x14ac:dyDescent="0.25">
      <c r="A19" s="67" t="str">
        <f>$S$1&amp;" ("&amp;$V$2&amp;" to "&amp;$Z$2&amp;")"</f>
        <v>Torres (2015-16 to 2019-20)</v>
      </c>
      <c r="B19" s="67"/>
      <c r="C19" s="67"/>
      <c r="D19" s="67"/>
      <c r="E19" s="67"/>
      <c r="F19" s="67"/>
      <c r="G19" s="67" t="str">
        <f>$S$1&amp;" ("&amp;$V$2&amp;" to "&amp;$Z$2&amp;")"</f>
        <v>Torres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183</v>
      </c>
      <c r="Z19" s="116">
        <v>135</v>
      </c>
      <c r="AB19" s="121">
        <f t="shared" si="2"/>
        <v>5.5923777961888979E-2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27</v>
      </c>
      <c r="Z20" s="116">
        <v>32</v>
      </c>
      <c r="AB20" s="121">
        <f t="shared" si="2"/>
        <v>1.3256006628003313E-2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230</v>
      </c>
      <c r="Z21" s="116">
        <v>203</v>
      </c>
      <c r="AB21" s="121">
        <f t="shared" si="2"/>
        <v>8.4092792046396025E-2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111</v>
      </c>
      <c r="Z22" s="116">
        <v>167</v>
      </c>
      <c r="AB22" s="121">
        <f t="shared" si="2"/>
        <v>6.9179784589892296E-2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125</v>
      </c>
      <c r="Z23" s="116">
        <v>135</v>
      </c>
      <c r="AB23" s="121">
        <f t="shared" si="2"/>
        <v>5.5923777961888979E-2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14</v>
      </c>
      <c r="Z24" s="116">
        <v>13</v>
      </c>
      <c r="AB24" s="121">
        <f t="shared" si="2"/>
        <v>5.3852526926263461E-3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32</v>
      </c>
      <c r="Z25" s="116">
        <v>31</v>
      </c>
      <c r="AB25" s="121">
        <f t="shared" si="2"/>
        <v>1.284175642087821E-2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16</v>
      </c>
      <c r="Z26" s="116">
        <v>20</v>
      </c>
      <c r="AB26" s="121">
        <f t="shared" si="2"/>
        <v>8.2850041425020712E-3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65</v>
      </c>
      <c r="Z27" s="116">
        <v>59</v>
      </c>
      <c r="AB27" s="121">
        <f t="shared" si="2"/>
        <v>2.444076222038111E-2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94</v>
      </c>
      <c r="Z28" s="116">
        <v>72</v>
      </c>
      <c r="AB28" s="121">
        <f t="shared" si="2"/>
        <v>2.9826014913007456E-2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445</v>
      </c>
      <c r="Z29" s="116">
        <v>329</v>
      </c>
      <c r="AB29" s="121">
        <f t="shared" si="2"/>
        <v>0.13628831814415907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248</v>
      </c>
      <c r="Z30" s="116">
        <v>289</v>
      </c>
      <c r="AB30" s="121">
        <f t="shared" si="2"/>
        <v>0.11971830985915492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594</v>
      </c>
      <c r="Z31" s="116">
        <v>668</v>
      </c>
      <c r="AB31" s="121">
        <f t="shared" si="2"/>
        <v>0.27671913835956918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16</v>
      </c>
      <c r="Z32" s="116">
        <v>12</v>
      </c>
      <c r="AB32" s="121">
        <f t="shared" si="2"/>
        <v>4.9710024855012429E-3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75</v>
      </c>
      <c r="Z33" s="116">
        <v>70</v>
      </c>
      <c r="AB33" s="121">
        <f t="shared" si="2"/>
        <v>2.8997514498757249E-2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2459</v>
      </c>
      <c r="Z34" s="124">
        <v>2414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1564</v>
      </c>
      <c r="AB37" s="136">
        <f>Z37/Z40*100</f>
        <v>84.267241379310349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292</v>
      </c>
      <c r="AB38" s="136">
        <f>Z38/Z40*100</f>
        <v>15.732758620689655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1856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0</v>
      </c>
      <c r="Y44" s="116">
        <v>0</v>
      </c>
      <c r="Z44" s="116">
        <v>7</v>
      </c>
    </row>
    <row r="45" spans="19:32" x14ac:dyDescent="0.25">
      <c r="S45" s="119" t="s">
        <v>38</v>
      </c>
      <c r="T45" s="119"/>
      <c r="U45" s="116"/>
      <c r="V45" s="116">
        <v>11</v>
      </c>
      <c r="W45" s="116">
        <v>16</v>
      </c>
      <c r="X45" s="116">
        <v>11</v>
      </c>
      <c r="Y45" s="116">
        <v>14</v>
      </c>
      <c r="Z45" s="116">
        <v>23</v>
      </c>
    </row>
    <row r="46" spans="19:32" x14ac:dyDescent="0.25">
      <c r="S46" s="119" t="s">
        <v>39</v>
      </c>
      <c r="T46" s="119"/>
      <c r="U46" s="116"/>
      <c r="V46" s="116">
        <v>81</v>
      </c>
      <c r="W46" s="116">
        <v>75</v>
      </c>
      <c r="X46" s="116">
        <v>77</v>
      </c>
      <c r="Y46" s="116">
        <v>71</v>
      </c>
      <c r="Z46" s="116">
        <v>80</v>
      </c>
    </row>
    <row r="47" spans="19:32" x14ac:dyDescent="0.25">
      <c r="S47" s="119" t="s">
        <v>40</v>
      </c>
      <c r="T47" s="119"/>
      <c r="U47" s="116"/>
      <c r="V47" s="116">
        <v>95</v>
      </c>
      <c r="W47" s="116">
        <v>98</v>
      </c>
      <c r="X47" s="116">
        <v>120</v>
      </c>
      <c r="Y47" s="116">
        <v>108</v>
      </c>
      <c r="Z47" s="116">
        <v>101</v>
      </c>
    </row>
    <row r="48" spans="19:32" x14ac:dyDescent="0.25">
      <c r="S48" s="119" t="s">
        <v>41</v>
      </c>
      <c r="T48" s="119"/>
      <c r="U48" s="116"/>
      <c r="V48" s="116">
        <v>157</v>
      </c>
      <c r="W48" s="116">
        <v>161</v>
      </c>
      <c r="X48" s="116">
        <v>169</v>
      </c>
      <c r="Y48" s="116">
        <v>171</v>
      </c>
      <c r="Z48" s="116">
        <v>150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160</v>
      </c>
      <c r="W49" s="116">
        <v>161</v>
      </c>
      <c r="X49" s="116">
        <v>181</v>
      </c>
      <c r="Y49" s="116">
        <v>169</v>
      </c>
      <c r="Z49" s="116">
        <v>165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Torres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101</v>
      </c>
      <c r="W50" s="116">
        <v>91</v>
      </c>
      <c r="X50" s="116">
        <v>109</v>
      </c>
      <c r="Y50" s="116">
        <v>120</v>
      </c>
      <c r="Z50" s="116">
        <v>109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95</v>
      </c>
      <c r="W51" s="116">
        <v>108</v>
      </c>
      <c r="X51" s="116">
        <v>114</v>
      </c>
      <c r="Y51" s="116">
        <v>96</v>
      </c>
      <c r="Z51" s="116">
        <v>102</v>
      </c>
    </row>
    <row r="52" spans="1:26" ht="15" customHeight="1" x14ac:dyDescent="0.25">
      <c r="S52" s="119" t="s">
        <v>45</v>
      </c>
      <c r="T52" s="119"/>
      <c r="U52" s="116"/>
      <c r="V52" s="116">
        <v>94</v>
      </c>
      <c r="W52" s="116">
        <v>103</v>
      </c>
      <c r="X52" s="116">
        <v>115</v>
      </c>
      <c r="Y52" s="116">
        <v>109</v>
      </c>
      <c r="Z52" s="116">
        <v>99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82</v>
      </c>
      <c r="W53" s="116">
        <v>90</v>
      </c>
      <c r="X53" s="116">
        <v>107</v>
      </c>
      <c r="Y53" s="116">
        <v>106</v>
      </c>
      <c r="Z53" s="116">
        <v>88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88</v>
      </c>
      <c r="W54" s="116">
        <v>98</v>
      </c>
      <c r="X54" s="116">
        <v>126</v>
      </c>
      <c r="Y54" s="116">
        <v>100</v>
      </c>
      <c r="Z54" s="116">
        <v>109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49</v>
      </c>
      <c r="W55" s="116">
        <v>47</v>
      </c>
      <c r="X55" s="116">
        <v>67</v>
      </c>
      <c r="Y55" s="116">
        <v>59</v>
      </c>
      <c r="Z55" s="116">
        <v>69</v>
      </c>
    </row>
    <row r="56" spans="1:26" ht="15" customHeight="1" x14ac:dyDescent="0.25">
      <c r="S56" s="119" t="s">
        <v>49</v>
      </c>
      <c r="T56" s="119"/>
      <c r="U56" s="116"/>
      <c r="V56" s="116">
        <v>11</v>
      </c>
      <c r="W56" s="116">
        <v>22</v>
      </c>
      <c r="X56" s="116">
        <v>21</v>
      </c>
      <c r="Y56" s="116">
        <v>27</v>
      </c>
      <c r="Z56" s="116">
        <v>41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7</v>
      </c>
      <c r="W57" s="116">
        <v>8</v>
      </c>
      <c r="X57" s="116">
        <v>11</v>
      </c>
      <c r="Y57" s="116">
        <v>9</v>
      </c>
      <c r="Z57" s="116">
        <v>8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0</v>
      </c>
      <c r="W58" s="116">
        <v>5</v>
      </c>
      <c r="X58" s="116">
        <v>3</v>
      </c>
      <c r="Y58" s="116">
        <v>7</v>
      </c>
      <c r="Z58" s="116">
        <v>9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0</v>
      </c>
      <c r="X59" s="116">
        <v>0</v>
      </c>
      <c r="Y59" s="116">
        <v>0</v>
      </c>
      <c r="Z59" s="116">
        <v>0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0</v>
      </c>
      <c r="X60" s="116">
        <v>0</v>
      </c>
      <c r="Y60" s="116">
        <v>0</v>
      </c>
      <c r="Z60" s="116">
        <v>0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1034</v>
      </c>
      <c r="W61" s="116">
        <v>1080</v>
      </c>
      <c r="X61" s="116">
        <v>1242</v>
      </c>
      <c r="Y61" s="116">
        <v>1170</v>
      </c>
      <c r="Z61" s="116">
        <v>1151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0</v>
      </c>
      <c r="W63" s="116">
        <v>5</v>
      </c>
      <c r="X63" s="116">
        <v>0</v>
      </c>
      <c r="Y63" s="116">
        <v>3</v>
      </c>
      <c r="Z63" s="116">
        <v>0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25</v>
      </c>
      <c r="W64" s="116">
        <v>15</v>
      </c>
      <c r="X64" s="116">
        <v>27</v>
      </c>
      <c r="Y64" s="116">
        <v>27</v>
      </c>
      <c r="Z64" s="116">
        <v>26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Torres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59</v>
      </c>
      <c r="W65" s="116">
        <v>80</v>
      </c>
      <c r="X65" s="116">
        <v>67</v>
      </c>
      <c r="Y65" s="116">
        <v>78</v>
      </c>
      <c r="Z65" s="116">
        <v>68</v>
      </c>
    </row>
    <row r="66" spans="1:26" x14ac:dyDescent="0.25">
      <c r="S66" s="119" t="s">
        <v>40</v>
      </c>
      <c r="T66" s="119"/>
      <c r="U66" s="116"/>
      <c r="V66" s="116">
        <v>98</v>
      </c>
      <c r="W66" s="116">
        <v>97</v>
      </c>
      <c r="X66" s="116">
        <v>105</v>
      </c>
      <c r="Y66" s="116">
        <v>96</v>
      </c>
      <c r="Z66" s="116">
        <v>91</v>
      </c>
    </row>
    <row r="67" spans="1:26" x14ac:dyDescent="0.25">
      <c r="S67" s="119" t="s">
        <v>41</v>
      </c>
      <c r="T67" s="119"/>
      <c r="U67" s="116"/>
      <c r="V67" s="116">
        <v>143</v>
      </c>
      <c r="W67" s="116">
        <v>181</v>
      </c>
      <c r="X67" s="116">
        <v>207</v>
      </c>
      <c r="Y67" s="116">
        <v>182</v>
      </c>
      <c r="Z67" s="116">
        <v>174</v>
      </c>
    </row>
    <row r="68" spans="1:26" x14ac:dyDescent="0.25">
      <c r="S68" s="119" t="s">
        <v>42</v>
      </c>
      <c r="T68" s="119"/>
      <c r="U68" s="116"/>
      <c r="V68" s="116">
        <v>126</v>
      </c>
      <c r="W68" s="116">
        <v>130</v>
      </c>
      <c r="X68" s="116">
        <v>152</v>
      </c>
      <c r="Y68" s="116">
        <v>143</v>
      </c>
      <c r="Z68" s="116">
        <v>154</v>
      </c>
    </row>
    <row r="69" spans="1:26" x14ac:dyDescent="0.25">
      <c r="S69" s="119" t="s">
        <v>43</v>
      </c>
      <c r="T69" s="119"/>
      <c r="U69" s="116"/>
      <c r="V69" s="116">
        <v>133</v>
      </c>
      <c r="W69" s="116">
        <v>147</v>
      </c>
      <c r="X69" s="116">
        <v>160</v>
      </c>
      <c r="Y69" s="116">
        <v>153</v>
      </c>
      <c r="Z69" s="116">
        <v>138</v>
      </c>
    </row>
    <row r="70" spans="1:26" x14ac:dyDescent="0.25">
      <c r="S70" s="119" t="s">
        <v>44</v>
      </c>
      <c r="T70" s="119"/>
      <c r="U70" s="116"/>
      <c r="V70" s="116">
        <v>136</v>
      </c>
      <c r="W70" s="116">
        <v>130</v>
      </c>
      <c r="X70" s="116">
        <v>136</v>
      </c>
      <c r="Y70" s="116">
        <v>140</v>
      </c>
      <c r="Z70" s="116">
        <v>139</v>
      </c>
    </row>
    <row r="71" spans="1:26" x14ac:dyDescent="0.25">
      <c r="S71" s="119" t="s">
        <v>45</v>
      </c>
      <c r="T71" s="119"/>
      <c r="U71" s="116"/>
      <c r="V71" s="116">
        <v>114</v>
      </c>
      <c r="W71" s="116">
        <v>108</v>
      </c>
      <c r="X71" s="116">
        <v>137</v>
      </c>
      <c r="Y71" s="116">
        <v>126</v>
      </c>
      <c r="Z71" s="116">
        <v>134</v>
      </c>
    </row>
    <row r="72" spans="1:26" x14ac:dyDescent="0.25">
      <c r="S72" s="119" t="s">
        <v>46</v>
      </c>
      <c r="T72" s="119"/>
      <c r="U72" s="116"/>
      <c r="V72" s="116">
        <v>74</v>
      </c>
      <c r="W72" s="116">
        <v>76</v>
      </c>
      <c r="X72" s="116">
        <v>94</v>
      </c>
      <c r="Y72" s="116">
        <v>105</v>
      </c>
      <c r="Z72" s="116">
        <v>115</v>
      </c>
    </row>
    <row r="73" spans="1:26" x14ac:dyDescent="0.25">
      <c r="S73" s="119" t="s">
        <v>47</v>
      </c>
      <c r="T73" s="119"/>
      <c r="U73" s="116"/>
      <c r="V73" s="116">
        <v>74</v>
      </c>
      <c r="W73" s="116">
        <v>96</v>
      </c>
      <c r="X73" s="116">
        <v>132</v>
      </c>
      <c r="Y73" s="116">
        <v>118</v>
      </c>
      <c r="Z73" s="116">
        <v>103</v>
      </c>
    </row>
    <row r="74" spans="1:26" x14ac:dyDescent="0.25">
      <c r="S74" s="119" t="s">
        <v>48</v>
      </c>
      <c r="T74" s="119"/>
      <c r="U74" s="116"/>
      <c r="V74" s="116">
        <v>38</v>
      </c>
      <c r="W74" s="116">
        <v>51</v>
      </c>
      <c r="X74" s="116">
        <v>74</v>
      </c>
      <c r="Y74" s="116">
        <v>73</v>
      </c>
      <c r="Z74" s="116">
        <v>66</v>
      </c>
    </row>
    <row r="75" spans="1:26" x14ac:dyDescent="0.25">
      <c r="S75" s="119" t="s">
        <v>49</v>
      </c>
      <c r="T75" s="119"/>
      <c r="U75" s="116"/>
      <c r="V75" s="116">
        <v>18</v>
      </c>
      <c r="W75" s="116">
        <v>24</v>
      </c>
      <c r="X75" s="116">
        <v>23</v>
      </c>
      <c r="Y75" s="116">
        <v>27</v>
      </c>
      <c r="Z75" s="116">
        <v>35</v>
      </c>
    </row>
    <row r="76" spans="1:26" x14ac:dyDescent="0.25">
      <c r="S76" s="119" t="s">
        <v>50</v>
      </c>
      <c r="T76" s="119"/>
      <c r="U76" s="116"/>
      <c r="V76" s="116">
        <v>11</v>
      </c>
      <c r="W76" s="116">
        <v>3</v>
      </c>
      <c r="X76" s="116">
        <v>7</v>
      </c>
      <c r="Y76" s="116">
        <v>9</v>
      </c>
      <c r="Z76" s="116">
        <v>14</v>
      </c>
    </row>
    <row r="77" spans="1:26" x14ac:dyDescent="0.25">
      <c r="S77" s="119" t="s">
        <v>51</v>
      </c>
      <c r="T77" s="119"/>
      <c r="U77" s="116"/>
      <c r="V77" s="116">
        <v>0</v>
      </c>
      <c r="W77" s="116">
        <v>6</v>
      </c>
      <c r="X77" s="116">
        <v>7</v>
      </c>
      <c r="Y77" s="116">
        <v>3</v>
      </c>
      <c r="Z77" s="116">
        <v>0</v>
      </c>
    </row>
    <row r="78" spans="1:26" x14ac:dyDescent="0.25">
      <c r="S78" s="119" t="s">
        <v>52</v>
      </c>
      <c r="T78" s="119"/>
      <c r="U78" s="116"/>
      <c r="V78" s="116">
        <v>0</v>
      </c>
      <c r="W78" s="116">
        <v>0</v>
      </c>
      <c r="X78" s="116">
        <v>0</v>
      </c>
      <c r="Y78" s="116">
        <v>0</v>
      </c>
      <c r="Z78" s="116">
        <v>0</v>
      </c>
    </row>
    <row r="79" spans="1:26" x14ac:dyDescent="0.25">
      <c r="S79" s="119" t="s">
        <v>53</v>
      </c>
      <c r="T79" s="119"/>
      <c r="U79" s="116"/>
      <c r="V79" s="116">
        <v>0</v>
      </c>
      <c r="W79" s="116">
        <v>0</v>
      </c>
      <c r="X79" s="116">
        <v>0</v>
      </c>
      <c r="Y79" s="116">
        <v>0</v>
      </c>
      <c r="Z79" s="116">
        <v>0</v>
      </c>
    </row>
    <row r="80" spans="1:26" x14ac:dyDescent="0.25">
      <c r="S80" s="122" t="s">
        <v>54</v>
      </c>
      <c r="T80" s="122"/>
      <c r="U80" s="116"/>
      <c r="V80" s="116">
        <v>1046</v>
      </c>
      <c r="W80" s="116">
        <v>1146</v>
      </c>
      <c r="X80" s="116">
        <v>1320</v>
      </c>
      <c r="Y80" s="116">
        <v>1295</v>
      </c>
      <c r="Z80" s="116">
        <v>1255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6" t="str">
        <f>S1</f>
        <v>Torres</v>
      </c>
      <c r="D83" s="146"/>
      <c r="E83" s="146"/>
      <c r="F83" s="146"/>
      <c r="G83" s="146"/>
      <c r="H83" s="49"/>
      <c r="I83" s="49"/>
      <c r="J83" s="147" t="str">
        <f>'State data for spotlight'!A1</f>
        <v>Queensland</v>
      </c>
      <c r="K83" s="147"/>
      <c r="L83" s="147"/>
      <c r="M83" s="147"/>
      <c r="N83" s="147"/>
      <c r="O83" s="147"/>
      <c r="S83" s="119" t="s">
        <v>57</v>
      </c>
      <c r="T83" s="119"/>
      <c r="U83" s="116"/>
      <c r="V83" s="116">
        <v>58</v>
      </c>
      <c r="W83" s="116">
        <v>62</v>
      </c>
      <c r="X83" s="116">
        <v>75</v>
      </c>
      <c r="Y83" s="116">
        <v>77</v>
      </c>
      <c r="Z83" s="116">
        <v>60</v>
      </c>
      <c r="AD83" s="121"/>
    </row>
    <row r="84" spans="1:30" ht="15" customHeight="1" x14ac:dyDescent="0.25">
      <c r="A84" s="48"/>
      <c r="B84" s="48"/>
      <c r="C84" s="50"/>
      <c r="D84" s="141" t="s">
        <v>0</v>
      </c>
      <c r="E84" s="141"/>
      <c r="F84" s="141" t="s">
        <v>202</v>
      </c>
      <c r="G84" s="141"/>
      <c r="H84" s="50"/>
      <c r="I84" s="50"/>
      <c r="J84" s="50"/>
      <c r="K84" s="50"/>
      <c r="L84" s="141" t="s">
        <v>0</v>
      </c>
      <c r="M84" s="141"/>
      <c r="N84" s="141" t="s">
        <v>202</v>
      </c>
      <c r="O84" s="141"/>
      <c r="S84" s="119" t="s">
        <v>58</v>
      </c>
      <c r="T84" s="119"/>
      <c r="U84" s="116"/>
      <c r="V84" s="116">
        <v>97</v>
      </c>
      <c r="W84" s="116">
        <v>107</v>
      </c>
      <c r="X84" s="116">
        <v>117</v>
      </c>
      <c r="Y84" s="116">
        <v>113</v>
      </c>
      <c r="Z84" s="116">
        <v>133</v>
      </c>
    </row>
    <row r="85" spans="1:30" ht="15" customHeight="1" x14ac:dyDescent="0.25">
      <c r="A85" s="48"/>
      <c r="B85" s="48"/>
      <c r="C85" s="62" t="s">
        <v>1</v>
      </c>
      <c r="D85" s="141" t="s">
        <v>2</v>
      </c>
      <c r="E85" s="141"/>
      <c r="F85" s="141" t="str">
        <f>"since "&amp;$V$2</f>
        <v>since 2015-16</v>
      </c>
      <c r="G85" s="141"/>
      <c r="H85" s="50"/>
      <c r="I85" s="50"/>
      <c r="J85" s="50"/>
      <c r="K85" s="62" t="s">
        <v>1</v>
      </c>
      <c r="L85" s="141" t="s">
        <v>2</v>
      </c>
      <c r="M85" s="141"/>
      <c r="N85" s="141" t="str">
        <f>"since "&amp;$V$2</f>
        <v>since 2015-16</v>
      </c>
      <c r="O85" s="141"/>
      <c r="S85" s="119" t="s">
        <v>197</v>
      </c>
      <c r="T85" s="119"/>
      <c r="U85" s="116"/>
      <c r="V85" s="116">
        <v>116</v>
      </c>
      <c r="W85" s="116">
        <v>139</v>
      </c>
      <c r="X85" s="116">
        <v>162</v>
      </c>
      <c r="Y85" s="116">
        <v>148</v>
      </c>
      <c r="Z85" s="116">
        <v>138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2,413</v>
      </c>
      <c r="D86" s="100">
        <f t="shared" ref="D86:D91" si="4">AD4</f>
        <v>-2.1095334685598433E-2</v>
      </c>
      <c r="E86" s="101">
        <f t="shared" ref="E86:E91" si="5">AD4</f>
        <v>-2.1095334685598433E-2</v>
      </c>
      <c r="F86" s="100">
        <f t="shared" ref="F86:F91" si="6">AF4</f>
        <v>0.16121270452358027</v>
      </c>
      <c r="G86" s="101">
        <f t="shared" ref="G86:G91" si="7">AF4</f>
        <v>0.16121270452358027</v>
      </c>
      <c r="H86" s="61"/>
      <c r="I86" s="61"/>
      <c r="J86" s="142" t="str">
        <f>'State data for spotlight'!J4</f>
        <v>4,043,913</v>
      </c>
      <c r="K86" s="142"/>
      <c r="L86" s="100">
        <f>'State data for spotlight'!L4</f>
        <v>-5.435055282670076E-3</v>
      </c>
      <c r="M86" s="101">
        <f>'State data for spotlight'!L4</f>
        <v>-5.435055282670076E-3</v>
      </c>
      <c r="N86" s="100">
        <f>'State data for spotlight'!N4</f>
        <v>7.968076645100175E-2</v>
      </c>
      <c r="O86" s="101">
        <f>'State data for spotlight'!N4</f>
        <v>7.968076645100175E-2</v>
      </c>
      <c r="S86" s="119" t="s">
        <v>198</v>
      </c>
      <c r="T86" s="119"/>
      <c r="U86" s="116"/>
      <c r="V86" s="116">
        <v>86</v>
      </c>
      <c r="W86" s="116">
        <v>90</v>
      </c>
      <c r="X86" s="116">
        <v>112</v>
      </c>
      <c r="Y86" s="116">
        <v>112</v>
      </c>
      <c r="Z86" s="116">
        <v>109</v>
      </c>
    </row>
    <row r="87" spans="1:30" ht="15" customHeight="1" x14ac:dyDescent="0.25">
      <c r="A87" s="102" t="s">
        <v>4</v>
      </c>
      <c r="B87" s="51"/>
      <c r="C87" s="61" t="str">
        <f t="shared" si="3"/>
        <v>1,155</v>
      </c>
      <c r="D87" s="100">
        <f t="shared" si="4"/>
        <v>-1.0282776349614386E-2</v>
      </c>
      <c r="E87" s="101">
        <f t="shared" si="5"/>
        <v>-1.0282776349614386E-2</v>
      </c>
      <c r="F87" s="100">
        <f t="shared" si="6"/>
        <v>0.11702127659574457</v>
      </c>
      <c r="G87" s="101">
        <f t="shared" si="7"/>
        <v>0.11702127659574457</v>
      </c>
      <c r="H87" s="61"/>
      <c r="I87" s="61"/>
      <c r="J87" s="142" t="str">
        <f>'State data for spotlight'!J5</f>
        <v>2,078,086</v>
      </c>
      <c r="K87" s="142"/>
      <c r="L87" s="100">
        <f>'State data for spotlight'!L5</f>
        <v>-9.7722570444783718E-3</v>
      </c>
      <c r="M87" s="101">
        <f>'State data for spotlight'!L5</f>
        <v>-9.7722570444783718E-3</v>
      </c>
      <c r="N87" s="100">
        <f>'State data for spotlight'!N5</f>
        <v>6.0267974446456485E-2</v>
      </c>
      <c r="O87" s="101">
        <f>'State data for spotlight'!N5</f>
        <v>6.0267974446456485E-2</v>
      </c>
      <c r="S87" s="119" t="s">
        <v>199</v>
      </c>
      <c r="T87" s="119"/>
      <c r="U87" s="116"/>
      <c r="V87" s="116">
        <v>42</v>
      </c>
      <c r="W87" s="116">
        <v>49</v>
      </c>
      <c r="X87" s="116">
        <v>58</v>
      </c>
      <c r="Y87" s="116">
        <v>51</v>
      </c>
      <c r="Z87" s="116">
        <v>47</v>
      </c>
    </row>
    <row r="88" spans="1:30" ht="15" customHeight="1" x14ac:dyDescent="0.25">
      <c r="A88" s="102" t="s">
        <v>5</v>
      </c>
      <c r="B88" s="51"/>
      <c r="C88" s="61" t="str">
        <f t="shared" si="3"/>
        <v>1,260</v>
      </c>
      <c r="D88" s="100">
        <f t="shared" si="4"/>
        <v>-2.8527370855821133E-2</v>
      </c>
      <c r="E88" s="101">
        <f t="shared" si="5"/>
        <v>-2.8527370855821133E-2</v>
      </c>
      <c r="F88" s="100">
        <f t="shared" si="6"/>
        <v>0.20574162679425845</v>
      </c>
      <c r="G88" s="101">
        <f t="shared" si="7"/>
        <v>0.20574162679425845</v>
      </c>
      <c r="H88" s="61"/>
      <c r="I88" s="61"/>
      <c r="J88" s="142" t="str">
        <f>'State data for spotlight'!J6</f>
        <v>1,965,825</v>
      </c>
      <c r="K88" s="142"/>
      <c r="L88" s="100">
        <f>'State data for spotlight'!L6</f>
        <v>-8.0765919120229235E-4</v>
      </c>
      <c r="M88" s="101">
        <f>'State data for spotlight'!L6</f>
        <v>-8.0765919120229235E-4</v>
      </c>
      <c r="N88" s="100">
        <f>'State data for spotlight'!N6</f>
        <v>0.10099473592536312</v>
      </c>
      <c r="O88" s="101">
        <f>'State data for spotlight'!N6</f>
        <v>0.10099473592536312</v>
      </c>
      <c r="S88" s="119" t="s">
        <v>200</v>
      </c>
      <c r="T88" s="119"/>
      <c r="U88" s="116"/>
      <c r="V88" s="116">
        <v>23</v>
      </c>
      <c r="W88" s="116">
        <v>24</v>
      </c>
      <c r="X88" s="116">
        <v>23</v>
      </c>
      <c r="Y88" s="116">
        <v>26</v>
      </c>
      <c r="Z88" s="116">
        <v>35</v>
      </c>
    </row>
    <row r="89" spans="1:30" ht="15" customHeight="1" x14ac:dyDescent="0.25">
      <c r="A89" s="51" t="s">
        <v>6</v>
      </c>
      <c r="B89" s="51"/>
      <c r="C89" s="61" t="str">
        <f t="shared" si="3"/>
        <v>1,853</v>
      </c>
      <c r="D89" s="100">
        <f t="shared" si="4"/>
        <v>1.8131868131868067E-2</v>
      </c>
      <c r="E89" s="101">
        <f t="shared" si="5"/>
        <v>1.8131868131868067E-2</v>
      </c>
      <c r="F89" s="100">
        <f t="shared" si="6"/>
        <v>0.25627118644067792</v>
      </c>
      <c r="G89" s="101">
        <f t="shared" si="7"/>
        <v>0.25627118644067792</v>
      </c>
      <c r="H89" s="61"/>
      <c r="I89" s="61"/>
      <c r="J89" s="142" t="str">
        <f>'State data for spotlight'!J7</f>
        <v>2,876,116</v>
      </c>
      <c r="K89" s="142"/>
      <c r="L89" s="100">
        <f>'State data for spotlight'!L7</f>
        <v>1.3469152455414024E-2</v>
      </c>
      <c r="M89" s="101">
        <f>'State data for spotlight'!L7</f>
        <v>1.3469152455414024E-2</v>
      </c>
      <c r="N89" s="100">
        <f>'State data for spotlight'!N7</f>
        <v>8.3508134271230716E-2</v>
      </c>
      <c r="O89" s="101">
        <f>'State data for spotlight'!N7</f>
        <v>8.3508134271230716E-2</v>
      </c>
      <c r="S89" s="119" t="s">
        <v>201</v>
      </c>
      <c r="T89" s="119"/>
      <c r="U89" s="116"/>
      <c r="V89" s="116">
        <v>30</v>
      </c>
      <c r="W89" s="116">
        <v>38</v>
      </c>
      <c r="X89" s="116">
        <v>47</v>
      </c>
      <c r="Y89" s="116">
        <v>51</v>
      </c>
      <c r="Z89" s="116">
        <v>49</v>
      </c>
    </row>
    <row r="90" spans="1:30" ht="15" customHeight="1" x14ac:dyDescent="0.25">
      <c r="A90" s="51" t="s">
        <v>100</v>
      </c>
      <c r="B90" s="51"/>
      <c r="C90" s="61" t="str">
        <f t="shared" si="3"/>
        <v>$50,651</v>
      </c>
      <c r="D90" s="100">
        <f t="shared" si="4"/>
        <v>-1.0718164062499924E-2</v>
      </c>
      <c r="E90" s="101">
        <f t="shared" si="5"/>
        <v>-1.0718164062499924E-2</v>
      </c>
      <c r="F90" s="100">
        <f t="shared" si="6"/>
        <v>0.10467194002943825</v>
      </c>
      <c r="G90" s="101">
        <f t="shared" si="7"/>
        <v>0.10467194002943825</v>
      </c>
      <c r="H90" s="61"/>
      <c r="I90" s="61"/>
      <c r="J90" s="61"/>
      <c r="K90" s="61" t="str">
        <f>'State data for spotlight'!J8</f>
        <v>$45,226</v>
      </c>
      <c r="L90" s="100">
        <f>'State data for spotlight'!L8</f>
        <v>1.6409018426646327E-3</v>
      </c>
      <c r="M90" s="101">
        <f>'State data for spotlight'!L8</f>
        <v>1.6409018426646327E-3</v>
      </c>
      <c r="N90" s="100">
        <f>'State data for spotlight'!N8</f>
        <v>6.7653739613496189E-2</v>
      </c>
      <c r="O90" s="101">
        <f>'State data for spotlight'!N8</f>
        <v>6.7653739613496189E-2</v>
      </c>
      <c r="S90" s="119" t="s">
        <v>59</v>
      </c>
      <c r="T90" s="119"/>
      <c r="U90" s="116"/>
      <c r="V90" s="116">
        <v>113</v>
      </c>
      <c r="W90" s="116">
        <v>134</v>
      </c>
      <c r="X90" s="116">
        <v>157</v>
      </c>
      <c r="Y90" s="116">
        <v>138</v>
      </c>
      <c r="Z90" s="116">
        <v>127</v>
      </c>
    </row>
    <row r="91" spans="1:30" ht="15" customHeight="1" x14ac:dyDescent="0.25">
      <c r="A91" s="51" t="s">
        <v>7</v>
      </c>
      <c r="B91" s="51"/>
      <c r="C91" s="61" t="str">
        <f t="shared" si="3"/>
        <v>$120.1 mil</v>
      </c>
      <c r="D91" s="100">
        <f t="shared" si="4"/>
        <v>4.7030744122177115E-2</v>
      </c>
      <c r="E91" s="101">
        <f t="shared" si="5"/>
        <v>4.7030744122177115E-2</v>
      </c>
      <c r="F91" s="100">
        <f t="shared" si="6"/>
        <v>0.39637433831560287</v>
      </c>
      <c r="G91" s="101">
        <f t="shared" si="7"/>
        <v>0.39637433831560287</v>
      </c>
      <c r="H91" s="61"/>
      <c r="I91" s="61"/>
      <c r="J91" s="61"/>
      <c r="K91" s="61" t="str">
        <f>'State data for spotlight'!J9</f>
        <v>$174.8 bil</v>
      </c>
      <c r="L91" s="100">
        <f>'State data for spotlight'!L9</f>
        <v>4.1540468779463158E-2</v>
      </c>
      <c r="M91" s="101">
        <f>'State data for spotlight'!L9</f>
        <v>4.1540468779463158E-2</v>
      </c>
      <c r="N91" s="100">
        <f>'State data for spotlight'!N9</f>
        <v>0.18082674757676354</v>
      </c>
      <c r="O91" s="101">
        <f>'State data for spotlight'!N9</f>
        <v>0.18082674757676354</v>
      </c>
      <c r="S91" s="122" t="s">
        <v>54</v>
      </c>
      <c r="T91" s="122"/>
      <c r="U91" s="116"/>
      <c r="V91" s="116">
        <v>737</v>
      </c>
      <c r="W91" s="116">
        <v>795</v>
      </c>
      <c r="X91" s="116">
        <v>955</v>
      </c>
      <c r="Y91" s="116">
        <v>856</v>
      </c>
      <c r="Z91" s="116">
        <v>882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203</v>
      </c>
      <c r="S93" s="119" t="s">
        <v>57</v>
      </c>
      <c r="T93" s="119"/>
      <c r="U93" s="116"/>
      <c r="V93" s="116">
        <v>69</v>
      </c>
      <c r="W93" s="116">
        <v>76</v>
      </c>
      <c r="X93" s="116">
        <v>87</v>
      </c>
      <c r="Y93" s="116">
        <v>95</v>
      </c>
      <c r="Z93" s="116">
        <v>92</v>
      </c>
    </row>
    <row r="94" spans="1:30" ht="15" customHeight="1" x14ac:dyDescent="0.25">
      <c r="A94" s="60" t="s">
        <v>204</v>
      </c>
      <c r="S94" s="119" t="s">
        <v>58</v>
      </c>
      <c r="T94" s="119"/>
      <c r="U94" s="116"/>
      <c r="V94" s="116">
        <v>139</v>
      </c>
      <c r="W94" s="116">
        <v>172</v>
      </c>
      <c r="X94" s="116">
        <v>199</v>
      </c>
      <c r="Y94" s="116">
        <v>202</v>
      </c>
      <c r="Z94" s="116">
        <v>205</v>
      </c>
    </row>
    <row r="95" spans="1:30" ht="15" customHeight="1" x14ac:dyDescent="0.25">
      <c r="A95" s="138" t="s">
        <v>287</v>
      </c>
      <c r="S95" s="119" t="s">
        <v>197</v>
      </c>
      <c r="T95" s="119"/>
      <c r="U95" s="116"/>
      <c r="V95" s="116">
        <v>19</v>
      </c>
      <c r="W95" s="116">
        <v>17</v>
      </c>
      <c r="X95" s="116">
        <v>24</v>
      </c>
      <c r="Y95" s="116">
        <v>30</v>
      </c>
      <c r="Z95" s="116">
        <v>25</v>
      </c>
    </row>
    <row r="96" spans="1:30" ht="15" customHeight="1" x14ac:dyDescent="0.25">
      <c r="A96" s="19" t="s">
        <v>278</v>
      </c>
      <c r="S96" s="119" t="s">
        <v>198</v>
      </c>
      <c r="T96" s="119"/>
      <c r="U96" s="116"/>
      <c r="V96" s="116">
        <v>140</v>
      </c>
      <c r="W96" s="116">
        <v>162</v>
      </c>
      <c r="X96" s="116">
        <v>203</v>
      </c>
      <c r="Y96" s="116">
        <v>192</v>
      </c>
      <c r="Z96" s="116">
        <v>190</v>
      </c>
    </row>
    <row r="97" spans="1:32" ht="15" customHeight="1" x14ac:dyDescent="0.25">
      <c r="S97" s="119" t="s">
        <v>199</v>
      </c>
      <c r="T97" s="119"/>
      <c r="U97" s="116"/>
      <c r="V97" s="116">
        <v>148</v>
      </c>
      <c r="W97" s="116">
        <v>184</v>
      </c>
      <c r="X97" s="116">
        <v>222</v>
      </c>
      <c r="Y97" s="116">
        <v>207</v>
      </c>
      <c r="Z97" s="116">
        <v>200</v>
      </c>
    </row>
    <row r="98" spans="1:32" ht="15" customHeight="1" x14ac:dyDescent="0.25">
      <c r="S98" s="119" t="s">
        <v>200</v>
      </c>
      <c r="T98" s="119"/>
      <c r="U98" s="116"/>
      <c r="V98" s="116">
        <v>61</v>
      </c>
      <c r="W98" s="116">
        <v>65</v>
      </c>
      <c r="X98" s="116">
        <v>81</v>
      </c>
      <c r="Y98" s="116">
        <v>74</v>
      </c>
      <c r="Z98" s="116">
        <v>69</v>
      </c>
    </row>
    <row r="99" spans="1:32" ht="15" customHeight="1" x14ac:dyDescent="0.25">
      <c r="S99" s="119" t="s">
        <v>201</v>
      </c>
      <c r="T99" s="119"/>
      <c r="U99" s="116"/>
      <c r="V99" s="116">
        <v>0</v>
      </c>
      <c r="W99" s="116">
        <v>7</v>
      </c>
      <c r="X99" s="116">
        <v>7</v>
      </c>
      <c r="Y99" s="116">
        <v>6</v>
      </c>
      <c r="Z99" s="116">
        <v>6</v>
      </c>
    </row>
    <row r="100" spans="1:32" ht="15" customHeight="1" x14ac:dyDescent="0.25">
      <c r="S100" s="119" t="s">
        <v>59</v>
      </c>
      <c r="T100" s="119"/>
      <c r="U100" s="116"/>
      <c r="V100" s="116">
        <v>45</v>
      </c>
      <c r="W100" s="116">
        <v>47</v>
      </c>
      <c r="X100" s="116">
        <v>58</v>
      </c>
      <c r="Y100" s="116">
        <v>67</v>
      </c>
      <c r="Z100" s="116">
        <v>64</v>
      </c>
    </row>
    <row r="101" spans="1:32" x14ac:dyDescent="0.25">
      <c r="A101" s="20"/>
      <c r="S101" s="122" t="s">
        <v>54</v>
      </c>
      <c r="T101" s="122"/>
      <c r="U101" s="116"/>
      <c r="V101" s="116">
        <v>743</v>
      </c>
      <c r="W101" s="116">
        <v>832</v>
      </c>
      <c r="X101" s="116">
        <v>1013</v>
      </c>
      <c r="Y101" s="116">
        <v>966</v>
      </c>
      <c r="Z101" s="116">
        <v>970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205</v>
      </c>
      <c r="Z103" s="110" t="s">
        <v>282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1015</v>
      </c>
      <c r="W104" s="116">
        <v>989</v>
      </c>
      <c r="X104" s="116">
        <v>1200</v>
      </c>
      <c r="Y104" s="116">
        <v>1096</v>
      </c>
      <c r="Z104" s="116">
        <v>1062</v>
      </c>
      <c r="AB104" s="113" t="str">
        <f>TEXT(Z104,"###,###")</f>
        <v>1,062</v>
      </c>
      <c r="AD104" s="134">
        <f>Z104/($Z$4)*100</f>
        <v>44.011603812681308</v>
      </c>
      <c r="AF104" s="113"/>
    </row>
    <row r="105" spans="1:32" x14ac:dyDescent="0.25">
      <c r="S105" s="119" t="s">
        <v>18</v>
      </c>
      <c r="T105" s="119"/>
      <c r="U105" s="116"/>
      <c r="V105" s="116">
        <v>970</v>
      </c>
      <c r="W105" s="116">
        <v>1139</v>
      </c>
      <c r="X105" s="116">
        <v>1169</v>
      </c>
      <c r="Y105" s="116">
        <v>1254</v>
      </c>
      <c r="Z105" s="116">
        <v>1257</v>
      </c>
      <c r="AB105" s="113" t="str">
        <f>TEXT(Z105,"###,###")</f>
        <v>1,257</v>
      </c>
      <c r="AD105" s="134">
        <f>Z105/($Z$4)*100</f>
        <v>52.092830501450472</v>
      </c>
      <c r="AF105" s="113"/>
    </row>
    <row r="106" spans="1:32" x14ac:dyDescent="0.25">
      <c r="S106" s="122" t="s">
        <v>54</v>
      </c>
      <c r="T106" s="122"/>
      <c r="U106" s="124"/>
      <c r="V106" s="124">
        <v>1985</v>
      </c>
      <c r="W106" s="124">
        <v>2128</v>
      </c>
      <c r="X106" s="124">
        <v>2369</v>
      </c>
      <c r="Y106" s="124">
        <v>2350</v>
      </c>
      <c r="Z106" s="124">
        <v>2319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273</v>
      </c>
      <c r="W108" s="116">
        <v>189</v>
      </c>
      <c r="X108" s="116">
        <v>296</v>
      </c>
      <c r="Y108" s="116">
        <v>262</v>
      </c>
      <c r="Z108" s="116">
        <v>237</v>
      </c>
      <c r="AB108" s="113" t="str">
        <f>TEXT(Z108,"###,###")</f>
        <v>237</v>
      </c>
      <c r="AD108" s="134">
        <f>Z108/($Z$4)*100</f>
        <v>9.8217985909656029</v>
      </c>
      <c r="AF108" s="113"/>
    </row>
    <row r="109" spans="1:32" x14ac:dyDescent="0.25">
      <c r="S109" s="119" t="s">
        <v>21</v>
      </c>
      <c r="T109" s="119"/>
      <c r="U109" s="116"/>
      <c r="V109" s="116">
        <v>261</v>
      </c>
      <c r="W109" s="116">
        <v>272</v>
      </c>
      <c r="X109" s="116">
        <v>320</v>
      </c>
      <c r="Y109" s="116">
        <v>272</v>
      </c>
      <c r="Z109" s="116">
        <v>328</v>
      </c>
      <c r="AB109" s="113" t="str">
        <f>TEXT(Z109,"###,###")</f>
        <v>328</v>
      </c>
      <c r="AD109" s="134">
        <f>Z109/($Z$4)*100</f>
        <v>13.593037712391215</v>
      </c>
      <c r="AF109" s="113"/>
    </row>
    <row r="110" spans="1:32" x14ac:dyDescent="0.25">
      <c r="S110" s="119" t="s">
        <v>22</v>
      </c>
      <c r="T110" s="119"/>
      <c r="U110" s="116"/>
      <c r="V110" s="116">
        <v>613</v>
      </c>
      <c r="W110" s="116">
        <v>683</v>
      </c>
      <c r="X110" s="116">
        <v>582</v>
      </c>
      <c r="Y110" s="116">
        <v>711</v>
      </c>
      <c r="Z110" s="116">
        <v>626</v>
      </c>
      <c r="AB110" s="113" t="str">
        <f>TEXT(Z110,"###,###")</f>
        <v>626</v>
      </c>
      <c r="AD110" s="134">
        <f>Z110/($Z$4)*100</f>
        <v>25.942809780356402</v>
      </c>
      <c r="AF110" s="113"/>
    </row>
    <row r="111" spans="1:32" x14ac:dyDescent="0.25">
      <c r="S111" s="119" t="s">
        <v>23</v>
      </c>
      <c r="T111" s="119"/>
      <c r="U111" s="116"/>
      <c r="V111" s="116">
        <v>832</v>
      </c>
      <c r="W111" s="116">
        <v>984</v>
      </c>
      <c r="X111" s="116">
        <v>1172</v>
      </c>
      <c r="Y111" s="116">
        <v>1109</v>
      </c>
      <c r="Z111" s="116">
        <v>1130</v>
      </c>
      <c r="AB111" s="113" t="str">
        <f>TEXT(Z111,"###,###")</f>
        <v>1,130</v>
      </c>
      <c r="AD111" s="134">
        <f>Z111/($Z$4)*100</f>
        <v>46.829672606713636</v>
      </c>
      <c r="AF111" s="113"/>
    </row>
    <row r="112" spans="1:32" x14ac:dyDescent="0.25">
      <c r="S112" s="122" t="s">
        <v>54</v>
      </c>
      <c r="T112" s="122"/>
      <c r="U112" s="116"/>
      <c r="V112" s="116">
        <v>2077</v>
      </c>
      <c r="W112" s="116">
        <v>2226</v>
      </c>
      <c r="X112" s="116">
        <v>2559</v>
      </c>
      <c r="Y112" s="116">
        <v>2462</v>
      </c>
      <c r="Z112" s="116">
        <v>2414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37.72</v>
      </c>
      <c r="W118" s="135">
        <v>38.89</v>
      </c>
      <c r="X118" s="135">
        <v>39.799999999999997</v>
      </c>
      <c r="Y118" s="135">
        <v>39.619999999999997</v>
      </c>
      <c r="Z118" s="135">
        <v>39.97</v>
      </c>
      <c r="AB118" s="113" t="str">
        <f>TEXT(Z118,"##.0")</f>
        <v>40.0</v>
      </c>
    </row>
    <row r="120" spans="19:32" x14ac:dyDescent="0.25">
      <c r="S120" s="105" t="s">
        <v>102</v>
      </c>
      <c r="T120" s="116"/>
      <c r="U120" s="116"/>
      <c r="V120" s="116">
        <v>1322</v>
      </c>
      <c r="W120" s="116">
        <v>1476</v>
      </c>
      <c r="X120" s="116">
        <v>1788</v>
      </c>
      <c r="Y120" s="116">
        <v>1669</v>
      </c>
      <c r="Z120" s="116">
        <v>1685</v>
      </c>
      <c r="AB120" s="113" t="str">
        <f>TEXT(Z120,"###,###")</f>
        <v>1,685</v>
      </c>
    </row>
    <row r="121" spans="19:32" x14ac:dyDescent="0.25">
      <c r="S121" s="105" t="s">
        <v>103</v>
      </c>
      <c r="T121" s="116"/>
      <c r="U121" s="116"/>
      <c r="V121" s="116">
        <v>79</v>
      </c>
      <c r="W121" s="116">
        <v>86</v>
      </c>
      <c r="X121" s="116">
        <v>106</v>
      </c>
      <c r="Y121" s="116">
        <v>76</v>
      </c>
      <c r="Z121" s="116">
        <v>86</v>
      </c>
      <c r="AB121" s="113" t="str">
        <f>TEXT(Z121,"###,###")</f>
        <v>86</v>
      </c>
    </row>
    <row r="122" spans="19:32" x14ac:dyDescent="0.25">
      <c r="S122" s="105" t="s">
        <v>104</v>
      </c>
      <c r="T122" s="116"/>
      <c r="U122" s="116"/>
      <c r="V122" s="116">
        <v>74</v>
      </c>
      <c r="W122" s="116">
        <v>65</v>
      </c>
      <c r="X122" s="116">
        <v>77</v>
      </c>
      <c r="Y122" s="116">
        <v>78</v>
      </c>
      <c r="Z122" s="116">
        <v>77</v>
      </c>
      <c r="AB122" s="113" t="str">
        <f>TEXT(Z122,"###,###")</f>
        <v>77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1396</v>
      </c>
      <c r="W124" s="116">
        <v>1541</v>
      </c>
      <c r="X124" s="116">
        <v>1865</v>
      </c>
      <c r="Y124" s="116">
        <v>1747</v>
      </c>
      <c r="Z124" s="116">
        <v>1762</v>
      </c>
      <c r="AB124" s="113" t="str">
        <f>TEXT(Z124,"###,###")</f>
        <v>1,762</v>
      </c>
      <c r="AD124" s="131">
        <f>Z124/$Z$7*100</f>
        <v>95.089044792228819</v>
      </c>
    </row>
    <row r="125" spans="19:32" x14ac:dyDescent="0.25">
      <c r="S125" s="105" t="s">
        <v>106</v>
      </c>
      <c r="T125" s="116"/>
      <c r="U125" s="116"/>
      <c r="V125" s="116">
        <v>153</v>
      </c>
      <c r="W125" s="116">
        <v>151</v>
      </c>
      <c r="X125" s="116">
        <v>183</v>
      </c>
      <c r="Y125" s="116">
        <v>154</v>
      </c>
      <c r="Z125" s="116">
        <v>163</v>
      </c>
      <c r="AB125" s="113" t="str">
        <f>TEXT(Z125,"###,###")</f>
        <v>163</v>
      </c>
      <c r="AD125" s="131">
        <f>Z125/$Z$7*100</f>
        <v>8.7965461413923371</v>
      </c>
    </row>
    <row r="127" spans="19:32" x14ac:dyDescent="0.25">
      <c r="S127" s="105" t="s">
        <v>107</v>
      </c>
      <c r="T127" s="116"/>
      <c r="U127" s="116"/>
      <c r="V127" s="116">
        <v>733</v>
      </c>
      <c r="W127" s="116">
        <v>795</v>
      </c>
      <c r="X127" s="116">
        <v>958</v>
      </c>
      <c r="Y127" s="116">
        <v>856</v>
      </c>
      <c r="Z127" s="116">
        <v>880</v>
      </c>
      <c r="AB127" s="113" t="str">
        <f>TEXT(Z127,"###,###")</f>
        <v>880</v>
      </c>
      <c r="AD127" s="131">
        <f>Z127/$Z$7*100</f>
        <v>47.490555855369671</v>
      </c>
    </row>
    <row r="128" spans="19:32" x14ac:dyDescent="0.25">
      <c r="S128" s="105" t="s">
        <v>108</v>
      </c>
      <c r="T128" s="116"/>
      <c r="U128" s="116"/>
      <c r="V128" s="116">
        <v>738</v>
      </c>
      <c r="W128" s="116">
        <v>832</v>
      </c>
      <c r="X128" s="116">
        <v>1016</v>
      </c>
      <c r="Y128" s="116">
        <v>966</v>
      </c>
      <c r="Z128" s="116">
        <v>967</v>
      </c>
      <c r="AB128" s="113" t="str">
        <f>TEXT(Z128,"###,###")</f>
        <v>967</v>
      </c>
      <c r="AD128" s="131">
        <f>Z128/$Z$7*100</f>
        <v>52.185644900161897</v>
      </c>
    </row>
    <row r="130" spans="19:20" x14ac:dyDescent="0.25">
      <c r="S130" s="105" t="s">
        <v>283</v>
      </c>
      <c r="T130" s="131">
        <v>90.933621154883966</v>
      </c>
    </row>
    <row r="131" spans="19:20" x14ac:dyDescent="0.25">
      <c r="S131" s="105" t="s">
        <v>284</v>
      </c>
      <c r="T131" s="131">
        <v>4.641122504047491</v>
      </c>
    </row>
    <row r="132" spans="19:20" x14ac:dyDescent="0.25">
      <c r="S132" s="105" t="s">
        <v>285</v>
      </c>
      <c r="T132" s="131">
        <v>4.1554236373448461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0E552DD5-6FCC-4249-A625-80A1149FD4A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DD54D8D1-885B-4621-99E9-C5513BCF68B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E5897132-B5EF-45CA-8F5A-4B3509FE64E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FF7D4373-6CB4-429C-A354-5051DDE93C1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703F07-BEA3-4B96-B5C2-0B9AAB91D31E}">
  <sheetPr codeName="Sheet134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184</v>
      </c>
      <c r="T1" s="103"/>
      <c r="U1" s="103"/>
      <c r="V1" s="103"/>
      <c r="W1" s="103"/>
      <c r="X1" s="103"/>
      <c r="Y1" s="104" t="s">
        <v>185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205</v>
      </c>
      <c r="Z2" s="107" t="s">
        <v>282</v>
      </c>
      <c r="AB2" s="143" t="str">
        <f>$Z$2</f>
        <v>2019-20</v>
      </c>
      <c r="AC2" s="143"/>
      <c r="AD2" s="143"/>
      <c r="AE2" s="143"/>
      <c r="AF2" s="143"/>
    </row>
    <row r="3" spans="1:32" ht="15" customHeight="1" x14ac:dyDescent="0.25">
      <c r="A3" s="64" t="s">
        <v>281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184</v>
      </c>
      <c r="Y3" s="109" t="s">
        <v>185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9.70 Torres Strait Island, Queensland,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495</v>
      </c>
      <c r="W4" s="112">
        <v>1269</v>
      </c>
      <c r="X4" s="112">
        <v>1364</v>
      </c>
      <c r="Y4" s="112">
        <v>1513</v>
      </c>
      <c r="Z4" s="112">
        <v>1517</v>
      </c>
      <c r="AB4" s="113" t="str">
        <f>TEXT(Z4,"###,###")</f>
        <v>1,517</v>
      </c>
      <c r="AD4" s="114">
        <f>Z4/Y4-1</f>
        <v>2.6437541308659274E-3</v>
      </c>
      <c r="AF4" s="114">
        <f>Z4/V4-1</f>
        <v>2.0646464646464646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248</v>
      </c>
      <c r="W5" s="112">
        <v>664</v>
      </c>
      <c r="X5" s="112">
        <v>714</v>
      </c>
      <c r="Y5" s="112">
        <v>806</v>
      </c>
      <c r="Z5" s="112">
        <v>808</v>
      </c>
      <c r="AB5" s="113" t="str">
        <f>TEXT(Z5,"###,###")</f>
        <v>808</v>
      </c>
      <c r="AD5" s="114">
        <f t="shared" ref="AD5:AD9" si="0">Z5/Y5-1</f>
        <v>2.4813895781636841E-3</v>
      </c>
      <c r="AF5" s="114">
        <f t="shared" ref="AF5:AF9" si="1">Z5/V5-1</f>
        <v>2.2580645161290325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244</v>
      </c>
      <c r="W6" s="112">
        <v>605</v>
      </c>
      <c r="X6" s="112">
        <v>645</v>
      </c>
      <c r="Y6" s="112">
        <v>707</v>
      </c>
      <c r="Z6" s="112">
        <v>712</v>
      </c>
      <c r="AB6" s="113" t="str">
        <f>TEXT(Z6,"###,###")</f>
        <v>712</v>
      </c>
      <c r="AD6" s="114">
        <f t="shared" si="0"/>
        <v>7.0721357850069833E-3</v>
      </c>
      <c r="AF6" s="114">
        <f t="shared" si="1"/>
        <v>1.918032786885246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404</v>
      </c>
      <c r="W7" s="112">
        <v>1042</v>
      </c>
      <c r="X7" s="112">
        <v>1133</v>
      </c>
      <c r="Y7" s="112">
        <v>1274</v>
      </c>
      <c r="Z7" s="112">
        <v>1264</v>
      </c>
      <c r="AB7" s="113" t="str">
        <f>TEXT(Z7,"###,###")</f>
        <v>1,264</v>
      </c>
      <c r="AD7" s="114">
        <f t="shared" si="0"/>
        <v>-7.8492935635793293E-3</v>
      </c>
      <c r="AF7" s="114">
        <f t="shared" si="1"/>
        <v>2.1287128712871288</v>
      </c>
    </row>
    <row r="8" spans="1:32" ht="17.25" customHeight="1" x14ac:dyDescent="0.25">
      <c r="A8" s="68" t="s">
        <v>13</v>
      </c>
      <c r="B8" s="69"/>
      <c r="C8" s="31"/>
      <c r="D8" s="70" t="str">
        <f>AB4</f>
        <v>1,517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1,264</v>
      </c>
      <c r="P8" s="71"/>
      <c r="S8" s="111" t="s">
        <v>86</v>
      </c>
      <c r="T8" s="112"/>
      <c r="U8" s="112"/>
      <c r="V8" s="112">
        <v>32774</v>
      </c>
      <c r="W8" s="112">
        <v>33100.589999999997</v>
      </c>
      <c r="X8" s="112">
        <v>35248</v>
      </c>
      <c r="Y8" s="112">
        <v>37688</v>
      </c>
      <c r="Z8" s="112">
        <v>36910.129999999997</v>
      </c>
      <c r="AB8" s="113" t="str">
        <f>TEXT(Z8,"$###,###")</f>
        <v>$36,910</v>
      </c>
      <c r="AD8" s="114">
        <f t="shared" si="0"/>
        <v>-2.0639726172787198E-2</v>
      </c>
      <c r="AF8" s="114">
        <f t="shared" si="1"/>
        <v>0.12620156221395007</v>
      </c>
    </row>
    <row r="9" spans="1:32" x14ac:dyDescent="0.25">
      <c r="A9" s="32" t="s">
        <v>15</v>
      </c>
      <c r="B9" s="75"/>
      <c r="C9" s="76"/>
      <c r="D9" s="77">
        <f>AD104</f>
        <v>32.49835201054713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50.712025316455701</v>
      </c>
      <c r="P9" s="78" t="s">
        <v>87</v>
      </c>
      <c r="S9" s="111" t="s">
        <v>7</v>
      </c>
      <c r="T9" s="112"/>
      <c r="U9" s="112"/>
      <c r="V9" s="112">
        <v>14624756</v>
      </c>
      <c r="W9" s="112">
        <v>38904349</v>
      </c>
      <c r="X9" s="112">
        <v>45853483</v>
      </c>
      <c r="Y9" s="112">
        <v>53433727</v>
      </c>
      <c r="Z9" s="112">
        <v>54511153</v>
      </c>
      <c r="AB9" s="113" t="str">
        <f>TEXT(Z9/1000000,"$#,###.0")&amp;" mil"</f>
        <v>$54.5 mil</v>
      </c>
      <c r="AD9" s="114">
        <f t="shared" si="0"/>
        <v>2.0163781575633033E-2</v>
      </c>
      <c r="AF9" s="114">
        <f t="shared" si="1"/>
        <v>2.7273205105097138</v>
      </c>
    </row>
    <row r="10" spans="1:32" x14ac:dyDescent="0.25">
      <c r="A10" s="32" t="s">
        <v>18</v>
      </c>
      <c r="B10" s="75"/>
      <c r="C10" s="76"/>
      <c r="D10" s="77">
        <f>AD105</f>
        <v>65.392221489782472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49.208860759493675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94.54113924050634</v>
      </c>
      <c r="P11" s="78" t="s">
        <v>87</v>
      </c>
      <c r="S11" s="111" t="s">
        <v>30</v>
      </c>
      <c r="T11" s="116"/>
      <c r="U11" s="116"/>
      <c r="V11" s="116">
        <v>468</v>
      </c>
      <c r="W11" s="116">
        <v>1211</v>
      </c>
      <c r="X11" s="116">
        <v>1292</v>
      </c>
      <c r="Y11" s="116">
        <v>1447</v>
      </c>
      <c r="Z11" s="116">
        <v>1450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2.8481012658227849</v>
      </c>
      <c r="P12" s="78" t="s">
        <v>87</v>
      </c>
      <c r="S12" s="111" t="s">
        <v>31</v>
      </c>
      <c r="T12" s="116"/>
      <c r="U12" s="116"/>
      <c r="V12" s="116">
        <v>26</v>
      </c>
      <c r="W12" s="116">
        <v>58</v>
      </c>
      <c r="X12" s="116">
        <v>68</v>
      </c>
      <c r="Y12" s="116">
        <v>62</v>
      </c>
      <c r="Z12" s="116">
        <v>68</v>
      </c>
    </row>
    <row r="13" spans="1:32" ht="15" customHeight="1" x14ac:dyDescent="0.25">
      <c r="A13" s="32" t="s">
        <v>20</v>
      </c>
      <c r="B13" s="76"/>
      <c r="C13" s="76"/>
      <c r="D13" s="77">
        <f>AD108</f>
        <v>9.4924192485168088</v>
      </c>
      <c r="E13" s="78" t="s">
        <v>87</v>
      </c>
      <c r="F13" s="26"/>
      <c r="G13" s="144" t="s">
        <v>286</v>
      </c>
      <c r="H13" s="145"/>
      <c r="I13" s="145"/>
      <c r="J13" s="145"/>
      <c r="K13" s="145"/>
      <c r="L13" s="145"/>
      <c r="M13" s="85"/>
      <c r="N13" s="76"/>
      <c r="O13" s="77">
        <f>T132</f>
        <v>2.3734177215189876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7.9762689518787084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40.1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19.512195121951219</v>
      </c>
      <c r="E15" s="78" t="s">
        <v>87</v>
      </c>
      <c r="F15" s="26"/>
      <c r="G15" s="35" t="s">
        <v>279</v>
      </c>
      <c r="H15" s="76"/>
      <c r="I15" s="76"/>
      <c r="J15" s="76"/>
      <c r="K15" s="86"/>
      <c r="L15" s="76"/>
      <c r="M15" s="76"/>
      <c r="N15" s="76"/>
      <c r="O15" s="77">
        <f>AB38</f>
        <v>11.058451816745656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37</v>
      </c>
      <c r="Z15" s="116">
        <v>45</v>
      </c>
      <c r="AB15" s="121">
        <f t="shared" ref="AB15:AB34" si="2">IF(Z15="np",0,Z15/$Z$34)</f>
        <v>2.9605263157894735E-2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60.514172709294655</v>
      </c>
      <c r="E16" s="89" t="s">
        <v>87</v>
      </c>
      <c r="F16" s="26"/>
      <c r="G16" s="90" t="s">
        <v>280</v>
      </c>
      <c r="H16" s="37"/>
      <c r="I16" s="37"/>
      <c r="J16" s="37"/>
      <c r="K16" s="38"/>
      <c r="L16" s="37"/>
      <c r="M16" s="37"/>
      <c r="N16" s="37"/>
      <c r="O16" s="88">
        <f>AB37</f>
        <v>88.941548183254355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3</v>
      </c>
      <c r="Z16" s="116">
        <v>10</v>
      </c>
      <c r="AB16" s="121">
        <f t="shared" si="2"/>
        <v>6.5789473684210523E-3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9</v>
      </c>
      <c r="Z17" s="116">
        <v>8</v>
      </c>
      <c r="AB17" s="121">
        <f t="shared" si="2"/>
        <v>5.263157894736842E-3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26</v>
      </c>
      <c r="Z18" s="116">
        <v>23</v>
      </c>
      <c r="AB18" s="121">
        <f t="shared" si="2"/>
        <v>1.5131578947368421E-2</v>
      </c>
    </row>
    <row r="19" spans="1:28" x14ac:dyDescent="0.25">
      <c r="A19" s="67" t="str">
        <f>$S$1&amp;" ("&amp;$V$2&amp;" to "&amp;$Z$2&amp;")"</f>
        <v>Torres Strait Island (2015-16 to 2019-20)</v>
      </c>
      <c r="B19" s="67"/>
      <c r="C19" s="67"/>
      <c r="D19" s="67"/>
      <c r="E19" s="67"/>
      <c r="F19" s="67"/>
      <c r="G19" s="67" t="str">
        <f>$S$1&amp;" ("&amp;$V$2&amp;" to "&amp;$Z$2&amp;")"</f>
        <v>Torres Strait Island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88</v>
      </c>
      <c r="Z19" s="116">
        <v>80</v>
      </c>
      <c r="AB19" s="121">
        <f t="shared" si="2"/>
        <v>5.2631578947368418E-2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8</v>
      </c>
      <c r="Z20" s="116">
        <v>6</v>
      </c>
      <c r="AB20" s="121">
        <f t="shared" si="2"/>
        <v>3.9473684210526317E-3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171</v>
      </c>
      <c r="Z21" s="116">
        <v>175</v>
      </c>
      <c r="AB21" s="121">
        <f t="shared" si="2"/>
        <v>0.11513157894736842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19</v>
      </c>
      <c r="Z22" s="116">
        <v>18</v>
      </c>
      <c r="AB22" s="121">
        <f t="shared" si="2"/>
        <v>1.1842105263157895E-2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30</v>
      </c>
      <c r="Z23" s="116">
        <v>31</v>
      </c>
      <c r="AB23" s="121">
        <f t="shared" si="2"/>
        <v>2.0394736842105264E-2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4</v>
      </c>
      <c r="Z24" s="116">
        <v>0</v>
      </c>
      <c r="AB24" s="121">
        <f t="shared" si="2"/>
        <v>0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3</v>
      </c>
      <c r="Z25" s="116">
        <v>5</v>
      </c>
      <c r="AB25" s="121">
        <f t="shared" si="2"/>
        <v>3.2894736842105261E-3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5</v>
      </c>
      <c r="Z26" s="116">
        <v>24</v>
      </c>
      <c r="AB26" s="121">
        <f t="shared" si="2"/>
        <v>1.5789473684210527E-2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24</v>
      </c>
      <c r="Z27" s="116">
        <v>16</v>
      </c>
      <c r="AB27" s="121">
        <f t="shared" si="2"/>
        <v>1.0526315789473684E-2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30</v>
      </c>
      <c r="Z28" s="116">
        <v>46</v>
      </c>
      <c r="AB28" s="121">
        <f t="shared" si="2"/>
        <v>3.0263157894736843E-2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456</v>
      </c>
      <c r="Z29" s="116">
        <v>386</v>
      </c>
      <c r="AB29" s="121">
        <f t="shared" si="2"/>
        <v>0.25394736842105264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309</v>
      </c>
      <c r="Z30" s="116">
        <v>298</v>
      </c>
      <c r="AB30" s="121">
        <f t="shared" si="2"/>
        <v>0.19605263157894737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239</v>
      </c>
      <c r="Z31" s="116">
        <v>305</v>
      </c>
      <c r="AB31" s="121">
        <f t="shared" si="2"/>
        <v>0.20065789473684212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8</v>
      </c>
      <c r="Z32" s="116">
        <v>9</v>
      </c>
      <c r="AB32" s="121">
        <f t="shared" si="2"/>
        <v>5.9210526315789476E-3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10</v>
      </c>
      <c r="Z33" s="116">
        <v>31</v>
      </c>
      <c r="AB33" s="121">
        <f t="shared" si="2"/>
        <v>2.0394736842105264E-2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1516</v>
      </c>
      <c r="Z34" s="124">
        <v>1520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1126</v>
      </c>
      <c r="AB37" s="136">
        <f>Z37/Z40*100</f>
        <v>88.941548183254355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140</v>
      </c>
      <c r="AB38" s="136">
        <f>Z38/Z40*100</f>
        <v>11.058451816745656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1266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0</v>
      </c>
      <c r="Y44" s="116">
        <v>0</v>
      </c>
      <c r="Z44" s="116">
        <v>0</v>
      </c>
    </row>
    <row r="45" spans="19:32" x14ac:dyDescent="0.25">
      <c r="S45" s="119" t="s">
        <v>38</v>
      </c>
      <c r="T45" s="119"/>
      <c r="U45" s="116"/>
      <c r="V45" s="116">
        <v>0</v>
      </c>
      <c r="W45" s="116">
        <v>3</v>
      </c>
      <c r="X45" s="116">
        <v>0</v>
      </c>
      <c r="Y45" s="116">
        <v>6</v>
      </c>
      <c r="Z45" s="116">
        <v>5</v>
      </c>
    </row>
    <row r="46" spans="19:32" x14ac:dyDescent="0.25">
      <c r="S46" s="119" t="s">
        <v>39</v>
      </c>
      <c r="T46" s="119"/>
      <c r="U46" s="116"/>
      <c r="V46" s="116">
        <v>17</v>
      </c>
      <c r="W46" s="116">
        <v>25</v>
      </c>
      <c r="X46" s="116">
        <v>27</v>
      </c>
      <c r="Y46" s="116">
        <v>31</v>
      </c>
      <c r="Z46" s="116">
        <v>26</v>
      </c>
    </row>
    <row r="47" spans="19:32" x14ac:dyDescent="0.25">
      <c r="S47" s="119" t="s">
        <v>40</v>
      </c>
      <c r="T47" s="119"/>
      <c r="U47" s="116"/>
      <c r="V47" s="116">
        <v>17</v>
      </c>
      <c r="W47" s="116">
        <v>76</v>
      </c>
      <c r="X47" s="116">
        <v>76</v>
      </c>
      <c r="Y47" s="116">
        <v>66</v>
      </c>
      <c r="Z47" s="116">
        <v>74</v>
      </c>
    </row>
    <row r="48" spans="19:32" x14ac:dyDescent="0.25">
      <c r="S48" s="119" t="s">
        <v>41</v>
      </c>
      <c r="T48" s="119"/>
      <c r="U48" s="116"/>
      <c r="V48" s="116">
        <v>27</v>
      </c>
      <c r="W48" s="116">
        <v>80</v>
      </c>
      <c r="X48" s="116">
        <v>110</v>
      </c>
      <c r="Y48" s="116">
        <v>124</v>
      </c>
      <c r="Z48" s="116">
        <v>107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37</v>
      </c>
      <c r="W49" s="116">
        <v>95</v>
      </c>
      <c r="X49" s="116">
        <v>83</v>
      </c>
      <c r="Y49" s="116">
        <v>103</v>
      </c>
      <c r="Z49" s="116">
        <v>108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Torres Strait Island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32</v>
      </c>
      <c r="W50" s="116">
        <v>84</v>
      </c>
      <c r="X50" s="116">
        <v>90</v>
      </c>
      <c r="Y50" s="116">
        <v>99</v>
      </c>
      <c r="Z50" s="116">
        <v>101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28</v>
      </c>
      <c r="W51" s="116">
        <v>81</v>
      </c>
      <c r="X51" s="116">
        <v>78</v>
      </c>
      <c r="Y51" s="116">
        <v>95</v>
      </c>
      <c r="Z51" s="116">
        <v>79</v>
      </c>
    </row>
    <row r="52" spans="1:26" ht="15" customHeight="1" x14ac:dyDescent="0.25">
      <c r="S52" s="119" t="s">
        <v>45</v>
      </c>
      <c r="T52" s="119"/>
      <c r="U52" s="116"/>
      <c r="V52" s="116">
        <v>26</v>
      </c>
      <c r="W52" s="116">
        <v>74</v>
      </c>
      <c r="X52" s="116">
        <v>84</v>
      </c>
      <c r="Y52" s="116">
        <v>94</v>
      </c>
      <c r="Z52" s="116">
        <v>92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22</v>
      </c>
      <c r="W53" s="116">
        <v>63</v>
      </c>
      <c r="X53" s="116">
        <v>64</v>
      </c>
      <c r="Y53" s="116">
        <v>69</v>
      </c>
      <c r="Z53" s="116">
        <v>78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21</v>
      </c>
      <c r="W54" s="116">
        <v>46</v>
      </c>
      <c r="X54" s="116">
        <v>45</v>
      </c>
      <c r="Y54" s="116">
        <v>64</v>
      </c>
      <c r="Z54" s="116">
        <v>59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16</v>
      </c>
      <c r="W55" s="116">
        <v>23</v>
      </c>
      <c r="X55" s="116">
        <v>33</v>
      </c>
      <c r="Y55" s="116">
        <v>34</v>
      </c>
      <c r="Z55" s="116">
        <v>42</v>
      </c>
    </row>
    <row r="56" spans="1:26" ht="15" customHeight="1" x14ac:dyDescent="0.25">
      <c r="S56" s="119" t="s">
        <v>49</v>
      </c>
      <c r="T56" s="119"/>
      <c r="U56" s="116"/>
      <c r="V56" s="116">
        <v>6</v>
      </c>
      <c r="W56" s="116">
        <v>11</v>
      </c>
      <c r="X56" s="116">
        <v>19</v>
      </c>
      <c r="Y56" s="116">
        <v>20</v>
      </c>
      <c r="Z56" s="116">
        <v>26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0</v>
      </c>
      <c r="X57" s="116">
        <v>0</v>
      </c>
      <c r="Y57" s="116">
        <v>6</v>
      </c>
      <c r="Z57" s="116">
        <v>8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0</v>
      </c>
      <c r="W58" s="116">
        <v>0</v>
      </c>
      <c r="X58" s="116">
        <v>0</v>
      </c>
      <c r="Y58" s="116">
        <v>0</v>
      </c>
      <c r="Z58" s="116">
        <v>0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0</v>
      </c>
      <c r="X59" s="116">
        <v>0</v>
      </c>
      <c r="Y59" s="116">
        <v>0</v>
      </c>
      <c r="Z59" s="116">
        <v>0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0</v>
      </c>
      <c r="X60" s="116">
        <v>0</v>
      </c>
      <c r="Y60" s="116">
        <v>0</v>
      </c>
      <c r="Z60" s="116">
        <v>0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248</v>
      </c>
      <c r="W61" s="116">
        <v>664</v>
      </c>
      <c r="X61" s="116">
        <v>717</v>
      </c>
      <c r="Y61" s="116">
        <v>807</v>
      </c>
      <c r="Z61" s="116">
        <v>806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0</v>
      </c>
      <c r="W63" s="116">
        <v>0</v>
      </c>
      <c r="X63" s="116">
        <v>0</v>
      </c>
      <c r="Y63" s="116">
        <v>0</v>
      </c>
      <c r="Z63" s="116">
        <v>0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5</v>
      </c>
      <c r="X64" s="116">
        <v>5</v>
      </c>
      <c r="Y64" s="116">
        <v>4</v>
      </c>
      <c r="Z64" s="116">
        <v>7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Torres Strait Island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15</v>
      </c>
      <c r="W65" s="116">
        <v>44</v>
      </c>
      <c r="X65" s="116">
        <v>28</v>
      </c>
      <c r="Y65" s="116">
        <v>26</v>
      </c>
      <c r="Z65" s="116">
        <v>22</v>
      </c>
    </row>
    <row r="66" spans="1:26" x14ac:dyDescent="0.25">
      <c r="S66" s="119" t="s">
        <v>40</v>
      </c>
      <c r="T66" s="119"/>
      <c r="U66" s="116"/>
      <c r="V66" s="116">
        <v>20</v>
      </c>
      <c r="W66" s="116">
        <v>73</v>
      </c>
      <c r="X66" s="116">
        <v>62</v>
      </c>
      <c r="Y66" s="116">
        <v>74</v>
      </c>
      <c r="Z66" s="116">
        <v>63</v>
      </c>
    </row>
    <row r="67" spans="1:26" x14ac:dyDescent="0.25">
      <c r="S67" s="119" t="s">
        <v>41</v>
      </c>
      <c r="T67" s="119"/>
      <c r="U67" s="116"/>
      <c r="V67" s="116">
        <v>47</v>
      </c>
      <c r="W67" s="116">
        <v>78</v>
      </c>
      <c r="X67" s="116">
        <v>99</v>
      </c>
      <c r="Y67" s="116">
        <v>94</v>
      </c>
      <c r="Z67" s="116">
        <v>100</v>
      </c>
    </row>
    <row r="68" spans="1:26" x14ac:dyDescent="0.25">
      <c r="S68" s="119" t="s">
        <v>42</v>
      </c>
      <c r="T68" s="119"/>
      <c r="U68" s="116"/>
      <c r="V68" s="116">
        <v>31</v>
      </c>
      <c r="W68" s="116">
        <v>89</v>
      </c>
      <c r="X68" s="116">
        <v>95</v>
      </c>
      <c r="Y68" s="116">
        <v>82</v>
      </c>
      <c r="Z68" s="116">
        <v>87</v>
      </c>
    </row>
    <row r="69" spans="1:26" x14ac:dyDescent="0.25">
      <c r="S69" s="119" t="s">
        <v>43</v>
      </c>
      <c r="T69" s="119"/>
      <c r="U69" s="116"/>
      <c r="V69" s="116">
        <v>22</v>
      </c>
      <c r="W69" s="116">
        <v>71</v>
      </c>
      <c r="X69" s="116">
        <v>77</v>
      </c>
      <c r="Y69" s="116">
        <v>100</v>
      </c>
      <c r="Z69" s="116">
        <v>102</v>
      </c>
    </row>
    <row r="70" spans="1:26" x14ac:dyDescent="0.25">
      <c r="S70" s="119" t="s">
        <v>44</v>
      </c>
      <c r="T70" s="119"/>
      <c r="U70" s="116"/>
      <c r="V70" s="116">
        <v>28</v>
      </c>
      <c r="W70" s="116">
        <v>78</v>
      </c>
      <c r="X70" s="116">
        <v>79</v>
      </c>
      <c r="Y70" s="116">
        <v>86</v>
      </c>
      <c r="Z70" s="116">
        <v>73</v>
      </c>
    </row>
    <row r="71" spans="1:26" x14ac:dyDescent="0.25">
      <c r="S71" s="119" t="s">
        <v>45</v>
      </c>
      <c r="T71" s="119"/>
      <c r="U71" s="116"/>
      <c r="V71" s="116">
        <v>19</v>
      </c>
      <c r="W71" s="116">
        <v>59</v>
      </c>
      <c r="X71" s="116">
        <v>59</v>
      </c>
      <c r="Y71" s="116">
        <v>71</v>
      </c>
      <c r="Z71" s="116">
        <v>75</v>
      </c>
    </row>
    <row r="72" spans="1:26" x14ac:dyDescent="0.25">
      <c r="S72" s="119" t="s">
        <v>46</v>
      </c>
      <c r="T72" s="119"/>
      <c r="U72" s="116"/>
      <c r="V72" s="116">
        <v>21</v>
      </c>
      <c r="W72" s="116">
        <v>40</v>
      </c>
      <c r="X72" s="116">
        <v>56</v>
      </c>
      <c r="Y72" s="116">
        <v>66</v>
      </c>
      <c r="Z72" s="116">
        <v>77</v>
      </c>
    </row>
    <row r="73" spans="1:26" x14ac:dyDescent="0.25">
      <c r="S73" s="119" t="s">
        <v>47</v>
      </c>
      <c r="T73" s="119"/>
      <c r="U73" s="116"/>
      <c r="V73" s="116">
        <v>11</v>
      </c>
      <c r="W73" s="116">
        <v>38</v>
      </c>
      <c r="X73" s="116">
        <v>37</v>
      </c>
      <c r="Y73" s="116">
        <v>49</v>
      </c>
      <c r="Z73" s="116">
        <v>55</v>
      </c>
    </row>
    <row r="74" spans="1:26" x14ac:dyDescent="0.25">
      <c r="S74" s="119" t="s">
        <v>48</v>
      </c>
      <c r="T74" s="119"/>
      <c r="U74" s="116"/>
      <c r="V74" s="116">
        <v>10</v>
      </c>
      <c r="W74" s="116">
        <v>24</v>
      </c>
      <c r="X74" s="116">
        <v>32</v>
      </c>
      <c r="Y74" s="116">
        <v>28</v>
      </c>
      <c r="Z74" s="116">
        <v>31</v>
      </c>
    </row>
    <row r="75" spans="1:26" x14ac:dyDescent="0.25">
      <c r="S75" s="119" t="s">
        <v>49</v>
      </c>
      <c r="T75" s="119"/>
      <c r="U75" s="116"/>
      <c r="V75" s="116">
        <v>0</v>
      </c>
      <c r="W75" s="116">
        <v>4</v>
      </c>
      <c r="X75" s="116">
        <v>9</v>
      </c>
      <c r="Y75" s="116">
        <v>18</v>
      </c>
      <c r="Z75" s="116">
        <v>18</v>
      </c>
    </row>
    <row r="76" spans="1:26" x14ac:dyDescent="0.25">
      <c r="S76" s="119" t="s">
        <v>50</v>
      </c>
      <c r="T76" s="119"/>
      <c r="U76" s="116"/>
      <c r="V76" s="116">
        <v>0</v>
      </c>
      <c r="W76" s="116">
        <v>0</v>
      </c>
      <c r="X76" s="116">
        <v>0</v>
      </c>
      <c r="Y76" s="116">
        <v>0</v>
      </c>
      <c r="Z76" s="116">
        <v>0</v>
      </c>
    </row>
    <row r="77" spans="1:26" x14ac:dyDescent="0.25">
      <c r="S77" s="119" t="s">
        <v>51</v>
      </c>
      <c r="T77" s="119"/>
      <c r="U77" s="116"/>
      <c r="V77" s="116">
        <v>0</v>
      </c>
      <c r="W77" s="116">
        <v>0</v>
      </c>
      <c r="X77" s="116">
        <v>0</v>
      </c>
      <c r="Y77" s="116">
        <v>0</v>
      </c>
      <c r="Z77" s="116">
        <v>0</v>
      </c>
    </row>
    <row r="78" spans="1:26" x14ac:dyDescent="0.25">
      <c r="S78" s="119" t="s">
        <v>52</v>
      </c>
      <c r="T78" s="119"/>
      <c r="U78" s="116"/>
      <c r="V78" s="116">
        <v>0</v>
      </c>
      <c r="W78" s="116">
        <v>0</v>
      </c>
      <c r="X78" s="116">
        <v>0</v>
      </c>
      <c r="Y78" s="116">
        <v>0</v>
      </c>
      <c r="Z78" s="116">
        <v>0</v>
      </c>
    </row>
    <row r="79" spans="1:26" x14ac:dyDescent="0.25">
      <c r="S79" s="119" t="s">
        <v>53</v>
      </c>
      <c r="T79" s="119"/>
      <c r="U79" s="116"/>
      <c r="V79" s="116">
        <v>0</v>
      </c>
      <c r="W79" s="116">
        <v>0</v>
      </c>
      <c r="X79" s="116">
        <v>0</v>
      </c>
      <c r="Y79" s="116">
        <v>0</v>
      </c>
      <c r="Z79" s="116">
        <v>0</v>
      </c>
    </row>
    <row r="80" spans="1:26" x14ac:dyDescent="0.25">
      <c r="S80" s="122" t="s">
        <v>54</v>
      </c>
      <c r="T80" s="122"/>
      <c r="U80" s="116"/>
      <c r="V80" s="116">
        <v>240</v>
      </c>
      <c r="W80" s="116">
        <v>605</v>
      </c>
      <c r="X80" s="116">
        <v>646</v>
      </c>
      <c r="Y80" s="116">
        <v>708</v>
      </c>
      <c r="Z80" s="116">
        <v>709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6" t="str">
        <f>S1</f>
        <v>Torres Strait Island</v>
      </c>
      <c r="D83" s="146"/>
      <c r="E83" s="146"/>
      <c r="F83" s="146"/>
      <c r="G83" s="146"/>
      <c r="H83" s="49"/>
      <c r="I83" s="49"/>
      <c r="J83" s="147" t="str">
        <f>'State data for spotlight'!A1</f>
        <v>Queensland</v>
      </c>
      <c r="K83" s="147"/>
      <c r="L83" s="147"/>
      <c r="M83" s="147"/>
      <c r="N83" s="147"/>
      <c r="O83" s="147"/>
      <c r="S83" s="119" t="s">
        <v>57</v>
      </c>
      <c r="T83" s="119"/>
      <c r="U83" s="116"/>
      <c r="V83" s="116">
        <v>6</v>
      </c>
      <c r="W83" s="116">
        <v>51</v>
      </c>
      <c r="X83" s="116">
        <v>60</v>
      </c>
      <c r="Y83" s="116">
        <v>59</v>
      </c>
      <c r="Z83" s="116">
        <v>66</v>
      </c>
      <c r="AD83" s="121"/>
    </row>
    <row r="84" spans="1:30" ht="15" customHeight="1" x14ac:dyDescent="0.25">
      <c r="A84" s="48"/>
      <c r="B84" s="48"/>
      <c r="C84" s="50"/>
      <c r="D84" s="141" t="s">
        <v>0</v>
      </c>
      <c r="E84" s="141"/>
      <c r="F84" s="141" t="s">
        <v>202</v>
      </c>
      <c r="G84" s="141"/>
      <c r="H84" s="50"/>
      <c r="I84" s="50"/>
      <c r="J84" s="50"/>
      <c r="K84" s="50"/>
      <c r="L84" s="141" t="s">
        <v>0</v>
      </c>
      <c r="M84" s="141"/>
      <c r="N84" s="141" t="s">
        <v>202</v>
      </c>
      <c r="O84" s="141"/>
      <c r="S84" s="119" t="s">
        <v>58</v>
      </c>
      <c r="T84" s="119"/>
      <c r="U84" s="116"/>
      <c r="V84" s="116">
        <v>29</v>
      </c>
      <c r="W84" s="116">
        <v>68</v>
      </c>
      <c r="X84" s="116">
        <v>82</v>
      </c>
      <c r="Y84" s="116">
        <v>86</v>
      </c>
      <c r="Z84" s="116">
        <v>87</v>
      </c>
    </row>
    <row r="85" spans="1:30" ht="15" customHeight="1" x14ac:dyDescent="0.25">
      <c r="A85" s="48"/>
      <c r="B85" s="48"/>
      <c r="C85" s="62" t="s">
        <v>1</v>
      </c>
      <c r="D85" s="141" t="s">
        <v>2</v>
      </c>
      <c r="E85" s="141"/>
      <c r="F85" s="141" t="str">
        <f>"since "&amp;$V$2</f>
        <v>since 2015-16</v>
      </c>
      <c r="G85" s="141"/>
      <c r="H85" s="50"/>
      <c r="I85" s="50"/>
      <c r="J85" s="50"/>
      <c r="K85" s="62" t="s">
        <v>1</v>
      </c>
      <c r="L85" s="141" t="s">
        <v>2</v>
      </c>
      <c r="M85" s="141"/>
      <c r="N85" s="141" t="str">
        <f>"since "&amp;$V$2</f>
        <v>since 2015-16</v>
      </c>
      <c r="O85" s="141"/>
      <c r="S85" s="119" t="s">
        <v>197</v>
      </c>
      <c r="T85" s="119"/>
      <c r="U85" s="116"/>
      <c r="V85" s="116">
        <v>17</v>
      </c>
      <c r="W85" s="116">
        <v>66</v>
      </c>
      <c r="X85" s="116">
        <v>69</v>
      </c>
      <c r="Y85" s="116">
        <v>78</v>
      </c>
      <c r="Z85" s="116">
        <v>88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1,517</v>
      </c>
      <c r="D86" s="100">
        <f t="shared" ref="D86:D91" si="4">AD4</f>
        <v>2.6437541308659274E-3</v>
      </c>
      <c r="E86" s="101">
        <f t="shared" ref="E86:E91" si="5">AD4</f>
        <v>2.6437541308659274E-3</v>
      </c>
      <c r="F86" s="100">
        <f t="shared" ref="F86:F91" si="6">AF4</f>
        <v>2.0646464646464646</v>
      </c>
      <c r="G86" s="101">
        <f t="shared" ref="G86:G91" si="7">AF4</f>
        <v>2.0646464646464646</v>
      </c>
      <c r="H86" s="61"/>
      <c r="I86" s="61"/>
      <c r="J86" s="142" t="str">
        <f>'State data for spotlight'!J4</f>
        <v>4,043,913</v>
      </c>
      <c r="K86" s="142"/>
      <c r="L86" s="100">
        <f>'State data for spotlight'!L4</f>
        <v>-5.435055282670076E-3</v>
      </c>
      <c r="M86" s="101">
        <f>'State data for spotlight'!L4</f>
        <v>-5.435055282670076E-3</v>
      </c>
      <c r="N86" s="100">
        <f>'State data for spotlight'!N4</f>
        <v>7.968076645100175E-2</v>
      </c>
      <c r="O86" s="101">
        <f>'State data for spotlight'!N4</f>
        <v>7.968076645100175E-2</v>
      </c>
      <c r="S86" s="119" t="s">
        <v>198</v>
      </c>
      <c r="T86" s="119"/>
      <c r="U86" s="116"/>
      <c r="V86" s="116">
        <v>23</v>
      </c>
      <c r="W86" s="116">
        <v>47</v>
      </c>
      <c r="X86" s="116">
        <v>61</v>
      </c>
      <c r="Y86" s="116">
        <v>69</v>
      </c>
      <c r="Z86" s="116">
        <v>54</v>
      </c>
    </row>
    <row r="87" spans="1:30" ht="15" customHeight="1" x14ac:dyDescent="0.25">
      <c r="A87" s="102" t="s">
        <v>4</v>
      </c>
      <c r="B87" s="51"/>
      <c r="C87" s="61" t="str">
        <f t="shared" si="3"/>
        <v>808</v>
      </c>
      <c r="D87" s="100">
        <f t="shared" si="4"/>
        <v>2.4813895781636841E-3</v>
      </c>
      <c r="E87" s="101">
        <f t="shared" si="5"/>
        <v>2.4813895781636841E-3</v>
      </c>
      <c r="F87" s="100">
        <f t="shared" si="6"/>
        <v>2.2580645161290325</v>
      </c>
      <c r="G87" s="101">
        <f t="shared" si="7"/>
        <v>2.2580645161290325</v>
      </c>
      <c r="H87" s="61"/>
      <c r="I87" s="61"/>
      <c r="J87" s="142" t="str">
        <f>'State data for spotlight'!J5</f>
        <v>2,078,086</v>
      </c>
      <c r="K87" s="142"/>
      <c r="L87" s="100">
        <f>'State data for spotlight'!L5</f>
        <v>-9.7722570444783718E-3</v>
      </c>
      <c r="M87" s="101">
        <f>'State data for spotlight'!L5</f>
        <v>-9.7722570444783718E-3</v>
      </c>
      <c r="N87" s="100">
        <f>'State data for spotlight'!N5</f>
        <v>6.0267974446456485E-2</v>
      </c>
      <c r="O87" s="101">
        <f>'State data for spotlight'!N5</f>
        <v>6.0267974446456485E-2</v>
      </c>
      <c r="S87" s="119" t="s">
        <v>199</v>
      </c>
      <c r="T87" s="119"/>
      <c r="U87" s="116"/>
      <c r="V87" s="116">
        <v>17</v>
      </c>
      <c r="W87" s="116">
        <v>33</v>
      </c>
      <c r="X87" s="116">
        <v>26</v>
      </c>
      <c r="Y87" s="116">
        <v>38</v>
      </c>
      <c r="Z87" s="116">
        <v>35</v>
      </c>
    </row>
    <row r="88" spans="1:30" ht="15" customHeight="1" x14ac:dyDescent="0.25">
      <c r="A88" s="102" t="s">
        <v>5</v>
      </c>
      <c r="B88" s="51"/>
      <c r="C88" s="61" t="str">
        <f t="shared" si="3"/>
        <v>712</v>
      </c>
      <c r="D88" s="100">
        <f t="shared" si="4"/>
        <v>7.0721357850069833E-3</v>
      </c>
      <c r="E88" s="101">
        <f t="shared" si="5"/>
        <v>7.0721357850069833E-3</v>
      </c>
      <c r="F88" s="100">
        <f t="shared" si="6"/>
        <v>1.918032786885246</v>
      </c>
      <c r="G88" s="101">
        <f t="shared" si="7"/>
        <v>1.918032786885246</v>
      </c>
      <c r="H88" s="61"/>
      <c r="I88" s="61"/>
      <c r="J88" s="142" t="str">
        <f>'State data for spotlight'!J6</f>
        <v>1,965,825</v>
      </c>
      <c r="K88" s="142"/>
      <c r="L88" s="100">
        <f>'State data for spotlight'!L6</f>
        <v>-8.0765919120229235E-4</v>
      </c>
      <c r="M88" s="101">
        <f>'State data for spotlight'!L6</f>
        <v>-8.0765919120229235E-4</v>
      </c>
      <c r="N88" s="100">
        <f>'State data for spotlight'!N6</f>
        <v>0.10099473592536312</v>
      </c>
      <c r="O88" s="101">
        <f>'State data for spotlight'!N6</f>
        <v>0.10099473592536312</v>
      </c>
      <c r="S88" s="119" t="s">
        <v>200</v>
      </c>
      <c r="T88" s="119"/>
      <c r="U88" s="116"/>
      <c r="V88" s="116">
        <v>6</v>
      </c>
      <c r="W88" s="116">
        <v>22</v>
      </c>
      <c r="X88" s="116">
        <v>31</v>
      </c>
      <c r="Y88" s="116">
        <v>27</v>
      </c>
      <c r="Z88" s="116">
        <v>30</v>
      </c>
    </row>
    <row r="89" spans="1:30" ht="15" customHeight="1" x14ac:dyDescent="0.25">
      <c r="A89" s="51" t="s">
        <v>6</v>
      </c>
      <c r="B89" s="51"/>
      <c r="C89" s="61" t="str">
        <f t="shared" si="3"/>
        <v>1,264</v>
      </c>
      <c r="D89" s="100">
        <f t="shared" si="4"/>
        <v>-7.8492935635793293E-3</v>
      </c>
      <c r="E89" s="101">
        <f t="shared" si="5"/>
        <v>-7.8492935635793293E-3</v>
      </c>
      <c r="F89" s="100">
        <f t="shared" si="6"/>
        <v>2.1287128712871288</v>
      </c>
      <c r="G89" s="101">
        <f t="shared" si="7"/>
        <v>2.1287128712871288</v>
      </c>
      <c r="H89" s="61"/>
      <c r="I89" s="61"/>
      <c r="J89" s="142" t="str">
        <f>'State data for spotlight'!J7</f>
        <v>2,876,116</v>
      </c>
      <c r="K89" s="142"/>
      <c r="L89" s="100">
        <f>'State data for spotlight'!L7</f>
        <v>1.3469152455414024E-2</v>
      </c>
      <c r="M89" s="101">
        <f>'State data for spotlight'!L7</f>
        <v>1.3469152455414024E-2</v>
      </c>
      <c r="N89" s="100">
        <f>'State data for spotlight'!N7</f>
        <v>8.3508134271230716E-2</v>
      </c>
      <c r="O89" s="101">
        <f>'State data for spotlight'!N7</f>
        <v>8.3508134271230716E-2</v>
      </c>
      <c r="S89" s="119" t="s">
        <v>201</v>
      </c>
      <c r="T89" s="119"/>
      <c r="U89" s="116"/>
      <c r="V89" s="116">
        <v>20</v>
      </c>
      <c r="W89" s="116">
        <v>28</v>
      </c>
      <c r="X89" s="116">
        <v>29</v>
      </c>
      <c r="Y89" s="116">
        <v>34</v>
      </c>
      <c r="Z89" s="116">
        <v>36</v>
      </c>
    </row>
    <row r="90" spans="1:30" ht="15" customHeight="1" x14ac:dyDescent="0.25">
      <c r="A90" s="51" t="s">
        <v>100</v>
      </c>
      <c r="B90" s="51"/>
      <c r="C90" s="61" t="str">
        <f t="shared" si="3"/>
        <v>$36,910</v>
      </c>
      <c r="D90" s="100">
        <f t="shared" si="4"/>
        <v>-2.0639726172787198E-2</v>
      </c>
      <c r="E90" s="101">
        <f t="shared" si="5"/>
        <v>-2.0639726172787198E-2</v>
      </c>
      <c r="F90" s="100">
        <f t="shared" si="6"/>
        <v>0.12620156221395007</v>
      </c>
      <c r="G90" s="101">
        <f t="shared" si="7"/>
        <v>0.12620156221395007</v>
      </c>
      <c r="H90" s="61"/>
      <c r="I90" s="61"/>
      <c r="J90" s="61"/>
      <c r="K90" s="61" t="str">
        <f>'State data for spotlight'!J8</f>
        <v>$45,226</v>
      </c>
      <c r="L90" s="100">
        <f>'State data for spotlight'!L8</f>
        <v>1.6409018426646327E-3</v>
      </c>
      <c r="M90" s="101">
        <f>'State data for spotlight'!L8</f>
        <v>1.6409018426646327E-3</v>
      </c>
      <c r="N90" s="100">
        <f>'State data for spotlight'!N8</f>
        <v>6.7653739613496189E-2</v>
      </c>
      <c r="O90" s="101">
        <f>'State data for spotlight'!N8</f>
        <v>6.7653739613496189E-2</v>
      </c>
      <c r="S90" s="119" t="s">
        <v>59</v>
      </c>
      <c r="T90" s="119"/>
      <c r="U90" s="116"/>
      <c r="V90" s="116">
        <v>35</v>
      </c>
      <c r="W90" s="116">
        <v>92</v>
      </c>
      <c r="X90" s="116">
        <v>104</v>
      </c>
      <c r="Y90" s="116">
        <v>116</v>
      </c>
      <c r="Z90" s="116">
        <v>116</v>
      </c>
    </row>
    <row r="91" spans="1:30" ht="15" customHeight="1" x14ac:dyDescent="0.25">
      <c r="A91" s="51" t="s">
        <v>7</v>
      </c>
      <c r="B91" s="51"/>
      <c r="C91" s="61" t="str">
        <f t="shared" si="3"/>
        <v>$54.5 mil</v>
      </c>
      <c r="D91" s="100">
        <f t="shared" si="4"/>
        <v>2.0163781575633033E-2</v>
      </c>
      <c r="E91" s="101">
        <f t="shared" si="5"/>
        <v>2.0163781575633033E-2</v>
      </c>
      <c r="F91" s="100">
        <f t="shared" si="6"/>
        <v>2.7273205105097138</v>
      </c>
      <c r="G91" s="101">
        <f t="shared" si="7"/>
        <v>2.7273205105097138</v>
      </c>
      <c r="H91" s="61"/>
      <c r="I91" s="61"/>
      <c r="J91" s="61"/>
      <c r="K91" s="61" t="str">
        <f>'State data for spotlight'!J9</f>
        <v>$174.8 bil</v>
      </c>
      <c r="L91" s="100">
        <f>'State data for spotlight'!L9</f>
        <v>4.1540468779463158E-2</v>
      </c>
      <c r="M91" s="101">
        <f>'State data for spotlight'!L9</f>
        <v>4.1540468779463158E-2</v>
      </c>
      <c r="N91" s="100">
        <f>'State data for spotlight'!N9</f>
        <v>0.18082674757676354</v>
      </c>
      <c r="O91" s="101">
        <f>'State data for spotlight'!N9</f>
        <v>0.18082674757676354</v>
      </c>
      <c r="S91" s="122" t="s">
        <v>54</v>
      </c>
      <c r="T91" s="122"/>
      <c r="U91" s="116"/>
      <c r="V91" s="116">
        <v>199</v>
      </c>
      <c r="W91" s="116">
        <v>534</v>
      </c>
      <c r="X91" s="116">
        <v>579</v>
      </c>
      <c r="Y91" s="116">
        <v>651</v>
      </c>
      <c r="Z91" s="116">
        <v>643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203</v>
      </c>
      <c r="S93" s="119" t="s">
        <v>57</v>
      </c>
      <c r="T93" s="119"/>
      <c r="U93" s="116"/>
      <c r="V93" s="116">
        <v>12</v>
      </c>
      <c r="W93" s="116">
        <v>39</v>
      </c>
      <c r="X93" s="116">
        <v>47</v>
      </c>
      <c r="Y93" s="116">
        <v>59</v>
      </c>
      <c r="Z93" s="116">
        <v>60</v>
      </c>
    </row>
    <row r="94" spans="1:30" ht="15" customHeight="1" x14ac:dyDescent="0.25">
      <c r="A94" s="60" t="s">
        <v>204</v>
      </c>
      <c r="S94" s="119" t="s">
        <v>58</v>
      </c>
      <c r="T94" s="119"/>
      <c r="U94" s="116"/>
      <c r="V94" s="116">
        <v>33</v>
      </c>
      <c r="W94" s="116">
        <v>86</v>
      </c>
      <c r="X94" s="116">
        <v>89</v>
      </c>
      <c r="Y94" s="116">
        <v>103</v>
      </c>
      <c r="Z94" s="116">
        <v>102</v>
      </c>
    </row>
    <row r="95" spans="1:30" ht="15" customHeight="1" x14ac:dyDescent="0.25">
      <c r="A95" s="138" t="s">
        <v>287</v>
      </c>
      <c r="S95" s="119" t="s">
        <v>197</v>
      </c>
      <c r="T95" s="119"/>
      <c r="U95" s="116"/>
      <c r="V95" s="116">
        <v>0</v>
      </c>
      <c r="W95" s="116">
        <v>6</v>
      </c>
      <c r="X95" s="116">
        <v>9</v>
      </c>
      <c r="Y95" s="116">
        <v>4</v>
      </c>
      <c r="Z95" s="116">
        <v>5</v>
      </c>
    </row>
    <row r="96" spans="1:30" ht="15" customHeight="1" x14ac:dyDescent="0.25">
      <c r="A96" s="19" t="s">
        <v>278</v>
      </c>
      <c r="S96" s="119" t="s">
        <v>198</v>
      </c>
      <c r="T96" s="119"/>
      <c r="U96" s="116"/>
      <c r="V96" s="116">
        <v>47</v>
      </c>
      <c r="W96" s="116">
        <v>115</v>
      </c>
      <c r="X96" s="116">
        <v>141</v>
      </c>
      <c r="Y96" s="116">
        <v>170</v>
      </c>
      <c r="Z96" s="116">
        <v>167</v>
      </c>
    </row>
    <row r="97" spans="1:32" ht="15" customHeight="1" x14ac:dyDescent="0.25">
      <c r="S97" s="119" t="s">
        <v>199</v>
      </c>
      <c r="T97" s="119"/>
      <c r="U97" s="116"/>
      <c r="V97" s="116">
        <v>27</v>
      </c>
      <c r="W97" s="116">
        <v>91</v>
      </c>
      <c r="X97" s="116">
        <v>100</v>
      </c>
      <c r="Y97" s="116">
        <v>101</v>
      </c>
      <c r="Z97" s="116">
        <v>108</v>
      </c>
    </row>
    <row r="98" spans="1:32" ht="15" customHeight="1" x14ac:dyDescent="0.25">
      <c r="S98" s="119" t="s">
        <v>200</v>
      </c>
      <c r="T98" s="119"/>
      <c r="U98" s="116"/>
      <c r="V98" s="116">
        <v>16</v>
      </c>
      <c r="W98" s="116">
        <v>37</v>
      </c>
      <c r="X98" s="116">
        <v>44</v>
      </c>
      <c r="Y98" s="116">
        <v>48</v>
      </c>
      <c r="Z98" s="116">
        <v>51</v>
      </c>
    </row>
    <row r="99" spans="1:32" ht="15" customHeight="1" x14ac:dyDescent="0.25">
      <c r="S99" s="119" t="s">
        <v>201</v>
      </c>
      <c r="T99" s="119"/>
      <c r="U99" s="116"/>
      <c r="V99" s="116">
        <v>0</v>
      </c>
      <c r="W99" s="116">
        <v>0</v>
      </c>
      <c r="X99" s="116">
        <v>0</v>
      </c>
      <c r="Y99" s="116">
        <v>0</v>
      </c>
      <c r="Z99" s="116">
        <v>0</v>
      </c>
    </row>
    <row r="100" spans="1:32" ht="15" customHeight="1" x14ac:dyDescent="0.25">
      <c r="S100" s="119" t="s">
        <v>59</v>
      </c>
      <c r="T100" s="119"/>
      <c r="U100" s="116"/>
      <c r="V100" s="116">
        <v>23</v>
      </c>
      <c r="W100" s="116">
        <v>43</v>
      </c>
      <c r="X100" s="116">
        <v>41</v>
      </c>
      <c r="Y100" s="116">
        <v>55</v>
      </c>
      <c r="Z100" s="116">
        <v>61</v>
      </c>
    </row>
    <row r="101" spans="1:32" x14ac:dyDescent="0.25">
      <c r="A101" s="20"/>
      <c r="S101" s="122" t="s">
        <v>54</v>
      </c>
      <c r="T101" s="122"/>
      <c r="U101" s="116"/>
      <c r="V101" s="116">
        <v>206</v>
      </c>
      <c r="W101" s="116">
        <v>508</v>
      </c>
      <c r="X101" s="116">
        <v>557</v>
      </c>
      <c r="Y101" s="116">
        <v>625</v>
      </c>
      <c r="Z101" s="116">
        <v>626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205</v>
      </c>
      <c r="Z103" s="110" t="s">
        <v>282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189</v>
      </c>
      <c r="W104" s="116">
        <v>389</v>
      </c>
      <c r="X104" s="116">
        <v>431</v>
      </c>
      <c r="Y104" s="116">
        <v>456</v>
      </c>
      <c r="Z104" s="116">
        <v>493</v>
      </c>
      <c r="AB104" s="113" t="str">
        <f>TEXT(Z104,"###,###")</f>
        <v>493</v>
      </c>
      <c r="AD104" s="134">
        <f>Z104/($Z$4)*100</f>
        <v>32.49835201054713</v>
      </c>
      <c r="AF104" s="113"/>
    </row>
    <row r="105" spans="1:32" x14ac:dyDescent="0.25">
      <c r="S105" s="119" t="s">
        <v>18</v>
      </c>
      <c r="T105" s="119"/>
      <c r="U105" s="116"/>
      <c r="V105" s="116">
        <v>287</v>
      </c>
      <c r="W105" s="116">
        <v>837</v>
      </c>
      <c r="X105" s="116">
        <v>828</v>
      </c>
      <c r="Y105" s="116">
        <v>1016</v>
      </c>
      <c r="Z105" s="116">
        <v>992</v>
      </c>
      <c r="AB105" s="113" t="str">
        <f>TEXT(Z105,"###,###")</f>
        <v>992</v>
      </c>
      <c r="AD105" s="134">
        <f>Z105/($Z$4)*100</f>
        <v>65.392221489782472</v>
      </c>
      <c r="AF105" s="113"/>
    </row>
    <row r="106" spans="1:32" x14ac:dyDescent="0.25">
      <c r="S106" s="122" t="s">
        <v>54</v>
      </c>
      <c r="T106" s="122"/>
      <c r="U106" s="124"/>
      <c r="V106" s="124">
        <v>476</v>
      </c>
      <c r="W106" s="124">
        <v>1226</v>
      </c>
      <c r="X106" s="124">
        <v>1259</v>
      </c>
      <c r="Y106" s="124">
        <v>1472</v>
      </c>
      <c r="Z106" s="124">
        <v>1485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34</v>
      </c>
      <c r="W108" s="116">
        <v>85</v>
      </c>
      <c r="X108" s="116">
        <v>91</v>
      </c>
      <c r="Y108" s="116">
        <v>90</v>
      </c>
      <c r="Z108" s="116">
        <v>144</v>
      </c>
      <c r="AB108" s="113" t="str">
        <f>TEXT(Z108,"###,###")</f>
        <v>144</v>
      </c>
      <c r="AD108" s="134">
        <f>Z108/($Z$4)*100</f>
        <v>9.4924192485168088</v>
      </c>
      <c r="AF108" s="113"/>
    </row>
    <row r="109" spans="1:32" x14ac:dyDescent="0.25">
      <c r="S109" s="119" t="s">
        <v>21</v>
      </c>
      <c r="T109" s="119"/>
      <c r="U109" s="116"/>
      <c r="V109" s="116">
        <v>55</v>
      </c>
      <c r="W109" s="116">
        <v>84</v>
      </c>
      <c r="X109" s="116">
        <v>96</v>
      </c>
      <c r="Y109" s="116">
        <v>111</v>
      </c>
      <c r="Z109" s="116">
        <v>121</v>
      </c>
      <c r="AB109" s="113" t="str">
        <f>TEXT(Z109,"###,###")</f>
        <v>121</v>
      </c>
      <c r="AD109" s="134">
        <f>Z109/($Z$4)*100</f>
        <v>7.9762689518787084</v>
      </c>
      <c r="AF109" s="113"/>
    </row>
    <row r="110" spans="1:32" x14ac:dyDescent="0.25">
      <c r="S110" s="119" t="s">
        <v>22</v>
      </c>
      <c r="T110" s="119"/>
      <c r="U110" s="116"/>
      <c r="V110" s="116">
        <v>107</v>
      </c>
      <c r="W110" s="116">
        <v>302</v>
      </c>
      <c r="X110" s="116">
        <v>178</v>
      </c>
      <c r="Y110" s="116">
        <v>319</v>
      </c>
      <c r="Z110" s="116">
        <v>296</v>
      </c>
      <c r="AB110" s="113" t="str">
        <f>TEXT(Z110,"###,###")</f>
        <v>296</v>
      </c>
      <c r="AD110" s="134">
        <f>Z110/($Z$4)*100</f>
        <v>19.512195121951219</v>
      </c>
      <c r="AF110" s="113"/>
    </row>
    <row r="111" spans="1:32" x14ac:dyDescent="0.25">
      <c r="S111" s="119" t="s">
        <v>23</v>
      </c>
      <c r="T111" s="119"/>
      <c r="U111" s="116"/>
      <c r="V111" s="116">
        <v>279</v>
      </c>
      <c r="W111" s="116">
        <v>755</v>
      </c>
      <c r="X111" s="116">
        <v>905</v>
      </c>
      <c r="Y111" s="116">
        <v>950</v>
      </c>
      <c r="Z111" s="116">
        <v>918</v>
      </c>
      <c r="AB111" s="113" t="str">
        <f>TEXT(Z111,"###,###")</f>
        <v>918</v>
      </c>
      <c r="AD111" s="134">
        <f>Z111/($Z$4)*100</f>
        <v>60.514172709294655</v>
      </c>
      <c r="AF111" s="113"/>
    </row>
    <row r="112" spans="1:32" x14ac:dyDescent="0.25">
      <c r="S112" s="122" t="s">
        <v>54</v>
      </c>
      <c r="T112" s="122"/>
      <c r="U112" s="116"/>
      <c r="V112" s="116">
        <v>495</v>
      </c>
      <c r="W112" s="116">
        <v>1269</v>
      </c>
      <c r="X112" s="116">
        <v>1363</v>
      </c>
      <c r="Y112" s="116">
        <v>1511</v>
      </c>
      <c r="Z112" s="116">
        <v>1518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39.270000000000003</v>
      </c>
      <c r="W118" s="135">
        <v>38.15</v>
      </c>
      <c r="X118" s="135">
        <v>39.159999999999997</v>
      </c>
      <c r="Y118" s="135">
        <v>39.64</v>
      </c>
      <c r="Z118" s="135">
        <v>40.08</v>
      </c>
      <c r="AB118" s="113" t="str">
        <f>TEXT(Z118,"##.0")</f>
        <v>40.1</v>
      </c>
    </row>
    <row r="120" spans="19:32" x14ac:dyDescent="0.25">
      <c r="S120" s="105" t="s">
        <v>102</v>
      </c>
      <c r="T120" s="116"/>
      <c r="U120" s="116"/>
      <c r="V120" s="116">
        <v>375</v>
      </c>
      <c r="W120" s="116">
        <v>984</v>
      </c>
      <c r="X120" s="116">
        <v>1063</v>
      </c>
      <c r="Y120" s="116">
        <v>1212</v>
      </c>
      <c r="Z120" s="116">
        <v>1195</v>
      </c>
      <c r="AB120" s="113" t="str">
        <f>TEXT(Z120,"###,###")</f>
        <v>1,195</v>
      </c>
    </row>
    <row r="121" spans="19:32" x14ac:dyDescent="0.25">
      <c r="S121" s="105" t="s">
        <v>103</v>
      </c>
      <c r="T121" s="116"/>
      <c r="U121" s="116"/>
      <c r="V121" s="116">
        <v>13</v>
      </c>
      <c r="W121" s="116">
        <v>26</v>
      </c>
      <c r="X121" s="116">
        <v>35</v>
      </c>
      <c r="Y121" s="116">
        <v>33</v>
      </c>
      <c r="Z121" s="116">
        <v>36</v>
      </c>
      <c r="AB121" s="113" t="str">
        <f>TEXT(Z121,"###,###")</f>
        <v>36</v>
      </c>
    </row>
    <row r="122" spans="19:32" x14ac:dyDescent="0.25">
      <c r="S122" s="105" t="s">
        <v>104</v>
      </c>
      <c r="T122" s="116"/>
      <c r="U122" s="116"/>
      <c r="V122" s="116">
        <v>11</v>
      </c>
      <c r="W122" s="116">
        <v>32</v>
      </c>
      <c r="X122" s="116">
        <v>35</v>
      </c>
      <c r="Y122" s="116">
        <v>31</v>
      </c>
      <c r="Z122" s="116">
        <v>30</v>
      </c>
      <c r="AB122" s="113" t="str">
        <f>TEXT(Z122,"###,###")</f>
        <v>30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386</v>
      </c>
      <c r="W124" s="116">
        <v>1016</v>
      </c>
      <c r="X124" s="116">
        <v>1098</v>
      </c>
      <c r="Y124" s="116">
        <v>1243</v>
      </c>
      <c r="Z124" s="116">
        <v>1225</v>
      </c>
      <c r="AB124" s="113" t="str">
        <f>TEXT(Z124,"###,###")</f>
        <v>1,225</v>
      </c>
      <c r="AD124" s="131">
        <f>Z124/$Z$7*100</f>
        <v>96.914556962025316</v>
      </c>
    </row>
    <row r="125" spans="19:32" x14ac:dyDescent="0.25">
      <c r="S125" s="105" t="s">
        <v>106</v>
      </c>
      <c r="T125" s="116"/>
      <c r="U125" s="116"/>
      <c r="V125" s="116">
        <v>24</v>
      </c>
      <c r="W125" s="116">
        <v>58</v>
      </c>
      <c r="X125" s="116">
        <v>70</v>
      </c>
      <c r="Y125" s="116">
        <v>64</v>
      </c>
      <c r="Z125" s="116">
        <v>66</v>
      </c>
      <c r="AB125" s="113" t="str">
        <f>TEXT(Z125,"###,###")</f>
        <v>66</v>
      </c>
      <c r="AD125" s="131">
        <f>Z125/$Z$7*100</f>
        <v>5.2215189873417724</v>
      </c>
    </row>
    <row r="127" spans="19:32" x14ac:dyDescent="0.25">
      <c r="S127" s="105" t="s">
        <v>107</v>
      </c>
      <c r="T127" s="116"/>
      <c r="U127" s="116"/>
      <c r="V127" s="116">
        <v>201</v>
      </c>
      <c r="W127" s="116">
        <v>534</v>
      </c>
      <c r="X127" s="116">
        <v>575</v>
      </c>
      <c r="Y127" s="116">
        <v>650</v>
      </c>
      <c r="Z127" s="116">
        <v>641</v>
      </c>
      <c r="AB127" s="113" t="str">
        <f>TEXT(Z127,"###,###")</f>
        <v>641</v>
      </c>
      <c r="AD127" s="131">
        <f>Z127/$Z$7*100</f>
        <v>50.712025316455701</v>
      </c>
    </row>
    <row r="128" spans="19:32" x14ac:dyDescent="0.25">
      <c r="S128" s="105" t="s">
        <v>108</v>
      </c>
      <c r="T128" s="116"/>
      <c r="U128" s="116"/>
      <c r="V128" s="116">
        <v>202</v>
      </c>
      <c r="W128" s="116">
        <v>508</v>
      </c>
      <c r="X128" s="116">
        <v>557</v>
      </c>
      <c r="Y128" s="116">
        <v>622</v>
      </c>
      <c r="Z128" s="116">
        <v>622</v>
      </c>
      <c r="AB128" s="113" t="str">
        <f>TEXT(Z128,"###,###")</f>
        <v>622</v>
      </c>
      <c r="AD128" s="131">
        <f>Z128/$Z$7*100</f>
        <v>49.208860759493675</v>
      </c>
    </row>
    <row r="130" spans="19:20" x14ac:dyDescent="0.25">
      <c r="S130" s="105" t="s">
        <v>283</v>
      </c>
      <c r="T130" s="131">
        <v>94.54113924050634</v>
      </c>
    </row>
    <row r="131" spans="19:20" x14ac:dyDescent="0.25">
      <c r="S131" s="105" t="s">
        <v>284</v>
      </c>
      <c r="T131" s="131">
        <v>2.8481012658227849</v>
      </c>
    </row>
    <row r="132" spans="19:20" x14ac:dyDescent="0.25">
      <c r="S132" s="105" t="s">
        <v>285</v>
      </c>
      <c r="T132" s="131">
        <v>2.3734177215189876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2E10ADA1-E491-49D1-9841-16FE498375D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3600B4D5-BF1A-491E-88CD-96C9A7D03AC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E8DD61F5-6C06-4E22-8087-847BCC6EDE8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B537EB9D-E076-430E-AC5A-6564B2D6125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DAD210-61DC-4B1D-995B-3B7135F9F95A}">
  <sheetPr codeName="Sheet135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186</v>
      </c>
      <c r="T1" s="103"/>
      <c r="U1" s="103"/>
      <c r="V1" s="103"/>
      <c r="W1" s="103"/>
      <c r="X1" s="103"/>
      <c r="Y1" s="104" t="s">
        <v>269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205</v>
      </c>
      <c r="Z2" s="107" t="s">
        <v>282</v>
      </c>
      <c r="AB2" s="143" t="str">
        <f>$Z$2</f>
        <v>2019-20</v>
      </c>
      <c r="AC2" s="143"/>
      <c r="AD2" s="143"/>
      <c r="AE2" s="143"/>
      <c r="AF2" s="143"/>
    </row>
    <row r="3" spans="1:32" ht="15" customHeight="1" x14ac:dyDescent="0.25">
      <c r="A3" s="64" t="s">
        <v>281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186</v>
      </c>
      <c r="Y3" s="109" t="s">
        <v>269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9.71 Townsville, Queensland,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145338</v>
      </c>
      <c r="W4" s="112">
        <v>149305</v>
      </c>
      <c r="X4" s="112">
        <v>155030</v>
      </c>
      <c r="Y4" s="112">
        <v>158486</v>
      </c>
      <c r="Z4" s="112">
        <v>159341</v>
      </c>
      <c r="AB4" s="113" t="str">
        <f>TEXT(Z4,"###,###")</f>
        <v>159,341</v>
      </c>
      <c r="AD4" s="114">
        <f>Z4/Y4-1</f>
        <v>5.3947982787123649E-3</v>
      </c>
      <c r="AF4" s="114">
        <f>Z4/V4-1</f>
        <v>9.6347823693734513E-2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75842</v>
      </c>
      <c r="W5" s="112">
        <v>78061</v>
      </c>
      <c r="X5" s="112">
        <v>81651</v>
      </c>
      <c r="Y5" s="112">
        <v>82648</v>
      </c>
      <c r="Z5" s="112">
        <v>82617</v>
      </c>
      <c r="AB5" s="113" t="str">
        <f>TEXT(Z5,"###,###")</f>
        <v>82,617</v>
      </c>
      <c r="AD5" s="114">
        <f t="shared" ref="AD5:AD9" si="0">Z5/Y5-1</f>
        <v>-3.7508469654434773E-4</v>
      </c>
      <c r="AF5" s="114">
        <f t="shared" ref="AF5:AF9" si="1">Z5/V5-1</f>
        <v>8.9330450146356988E-2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69496</v>
      </c>
      <c r="W6" s="112">
        <v>71244</v>
      </c>
      <c r="X6" s="112">
        <v>73377</v>
      </c>
      <c r="Y6" s="112">
        <v>75834</v>
      </c>
      <c r="Z6" s="112">
        <v>76717</v>
      </c>
      <c r="AB6" s="113" t="str">
        <f>TEXT(Z6,"###,###")</f>
        <v>76,717</v>
      </c>
      <c r="AD6" s="114">
        <f t="shared" si="0"/>
        <v>1.1643853680407101E-2</v>
      </c>
      <c r="AF6" s="114">
        <f t="shared" si="1"/>
        <v>0.10390526073443085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104488</v>
      </c>
      <c r="W7" s="112">
        <v>105008</v>
      </c>
      <c r="X7" s="112">
        <v>108489</v>
      </c>
      <c r="Y7" s="112">
        <v>109388</v>
      </c>
      <c r="Z7" s="112">
        <v>111707</v>
      </c>
      <c r="AB7" s="113" t="str">
        <f>TEXT(Z7,"###,###")</f>
        <v>111,707</v>
      </c>
      <c r="AD7" s="114">
        <f t="shared" si="0"/>
        <v>2.1199765970673301E-2</v>
      </c>
      <c r="AF7" s="114">
        <f t="shared" si="1"/>
        <v>6.9089273409386642E-2</v>
      </c>
    </row>
    <row r="8" spans="1:32" ht="17.25" customHeight="1" x14ac:dyDescent="0.25">
      <c r="A8" s="68" t="s">
        <v>13</v>
      </c>
      <c r="B8" s="69"/>
      <c r="C8" s="31"/>
      <c r="D8" s="70" t="str">
        <f>AB4</f>
        <v>159,341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111,707</v>
      </c>
      <c r="P8" s="71"/>
      <c r="S8" s="111" t="s">
        <v>86</v>
      </c>
      <c r="T8" s="112"/>
      <c r="U8" s="112"/>
      <c r="V8" s="112">
        <v>45039.94</v>
      </c>
      <c r="W8" s="112">
        <v>45445</v>
      </c>
      <c r="X8" s="112">
        <v>46988</v>
      </c>
      <c r="Y8" s="112">
        <v>47848.09</v>
      </c>
      <c r="Z8" s="112">
        <v>47149.41</v>
      </c>
      <c r="AB8" s="113" t="str">
        <f>TEXT(Z8,"$###,###")</f>
        <v>$47,149</v>
      </c>
      <c r="AD8" s="114">
        <f t="shared" si="0"/>
        <v>-1.4602045766090033E-2</v>
      </c>
      <c r="AF8" s="114">
        <f t="shared" si="1"/>
        <v>4.6835541965642102E-2</v>
      </c>
    </row>
    <row r="9" spans="1:32" x14ac:dyDescent="0.25">
      <c r="A9" s="32" t="s">
        <v>15</v>
      </c>
      <c r="B9" s="75"/>
      <c r="C9" s="76"/>
      <c r="D9" s="77">
        <f>AD104</f>
        <v>70.35351855454654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51.874994405005957</v>
      </c>
      <c r="P9" s="78" t="s">
        <v>87</v>
      </c>
      <c r="S9" s="111" t="s">
        <v>7</v>
      </c>
      <c r="T9" s="112"/>
      <c r="U9" s="112"/>
      <c r="V9" s="112">
        <v>6089518377</v>
      </c>
      <c r="W9" s="112">
        <v>6130987940</v>
      </c>
      <c r="X9" s="112">
        <v>6539566599</v>
      </c>
      <c r="Y9" s="112">
        <v>6758122175</v>
      </c>
      <c r="Z9" s="112">
        <v>7109996029</v>
      </c>
      <c r="AB9" s="113" t="str">
        <f>TEXT(Z9/1000000,"$#,###.0")&amp;" mil"</f>
        <v>$7,110.0 mil</v>
      </c>
      <c r="AD9" s="114">
        <f t="shared" si="0"/>
        <v>5.2066808632384554E-2</v>
      </c>
      <c r="AF9" s="114">
        <f t="shared" si="1"/>
        <v>0.16757936979947807</v>
      </c>
    </row>
    <row r="10" spans="1:32" x14ac:dyDescent="0.25">
      <c r="A10" s="32" t="s">
        <v>18</v>
      </c>
      <c r="B10" s="75"/>
      <c r="C10" s="76"/>
      <c r="D10" s="77">
        <f>AD105</f>
        <v>24.965953521064886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48.118739201661484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90.061500174563818</v>
      </c>
      <c r="P11" s="78" t="s">
        <v>87</v>
      </c>
      <c r="S11" s="111" t="s">
        <v>30</v>
      </c>
      <c r="T11" s="116"/>
      <c r="U11" s="116"/>
      <c r="V11" s="116">
        <v>134458</v>
      </c>
      <c r="W11" s="116">
        <v>138501</v>
      </c>
      <c r="X11" s="116">
        <v>144096</v>
      </c>
      <c r="Y11" s="116">
        <v>147497</v>
      </c>
      <c r="Z11" s="116">
        <v>148240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4.5619343461018556</v>
      </c>
      <c r="P12" s="78" t="s">
        <v>87</v>
      </c>
      <c r="S12" s="111" t="s">
        <v>31</v>
      </c>
      <c r="T12" s="116"/>
      <c r="U12" s="116"/>
      <c r="V12" s="116">
        <v>10880</v>
      </c>
      <c r="W12" s="116">
        <v>10804</v>
      </c>
      <c r="X12" s="116">
        <v>10934</v>
      </c>
      <c r="Y12" s="116">
        <v>10986</v>
      </c>
      <c r="Z12" s="116">
        <v>11098</v>
      </c>
    </row>
    <row r="13" spans="1:32" ht="15" customHeight="1" x14ac:dyDescent="0.25">
      <c r="A13" s="32" t="s">
        <v>20</v>
      </c>
      <c r="B13" s="76"/>
      <c r="C13" s="76"/>
      <c r="D13" s="77">
        <f>AD108</f>
        <v>11.203017428031705</v>
      </c>
      <c r="E13" s="78" t="s">
        <v>87</v>
      </c>
      <c r="F13" s="26"/>
      <c r="G13" s="144" t="s">
        <v>286</v>
      </c>
      <c r="H13" s="145"/>
      <c r="I13" s="145"/>
      <c r="J13" s="145"/>
      <c r="K13" s="145"/>
      <c r="L13" s="145"/>
      <c r="M13" s="85"/>
      <c r="N13" s="76"/>
      <c r="O13" s="77">
        <f>T132</f>
        <v>5.3756702802868217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13.673191457314815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39.9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20.279777332889839</v>
      </c>
      <c r="E15" s="78" t="s">
        <v>87</v>
      </c>
      <c r="F15" s="26"/>
      <c r="G15" s="35" t="s">
        <v>279</v>
      </c>
      <c r="H15" s="76"/>
      <c r="I15" s="76"/>
      <c r="J15" s="76"/>
      <c r="K15" s="86"/>
      <c r="L15" s="76"/>
      <c r="M15" s="76"/>
      <c r="N15" s="76"/>
      <c r="O15" s="77">
        <f>AB38</f>
        <v>19.185146059569743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1928</v>
      </c>
      <c r="Z15" s="116">
        <v>1873</v>
      </c>
      <c r="AB15" s="121">
        <f t="shared" ref="AB15:AB34" si="2">IF(Z15="np",0,Z15/$Z$34)</f>
        <v>1.1755033388562534E-2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49.94634149402853</v>
      </c>
      <c r="E16" s="89" t="s">
        <v>87</v>
      </c>
      <c r="F16" s="26"/>
      <c r="G16" s="90" t="s">
        <v>280</v>
      </c>
      <c r="H16" s="37"/>
      <c r="I16" s="37"/>
      <c r="J16" s="37"/>
      <c r="K16" s="38"/>
      <c r="L16" s="37"/>
      <c r="M16" s="37"/>
      <c r="N16" s="37"/>
      <c r="O16" s="88">
        <f>AB37</f>
        <v>80.814853940430254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3246</v>
      </c>
      <c r="Z16" s="116">
        <v>3602</v>
      </c>
      <c r="AB16" s="121">
        <f t="shared" si="2"/>
        <v>2.2606316212280965E-2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7387</v>
      </c>
      <c r="Z17" s="116">
        <v>7613</v>
      </c>
      <c r="AB17" s="121">
        <f t="shared" si="2"/>
        <v>4.777953507054275E-2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1772</v>
      </c>
      <c r="Z18" s="116">
        <v>1745</v>
      </c>
      <c r="AB18" s="121">
        <f t="shared" si="2"/>
        <v>1.0951699553145554E-2</v>
      </c>
    </row>
    <row r="19" spans="1:28" x14ac:dyDescent="0.25">
      <c r="A19" s="67" t="str">
        <f>$S$1&amp;" ("&amp;$V$2&amp;" to "&amp;$Z$2&amp;")"</f>
        <v>Townsville (2015-16 to 2019-20)</v>
      </c>
      <c r="B19" s="67"/>
      <c r="C19" s="67"/>
      <c r="D19" s="67"/>
      <c r="E19" s="67"/>
      <c r="F19" s="67"/>
      <c r="G19" s="67" t="str">
        <f>$S$1&amp;" ("&amp;$V$2&amp;" to "&amp;$Z$2&amp;")"</f>
        <v>Townsville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14185</v>
      </c>
      <c r="Z19" s="116">
        <v>13437</v>
      </c>
      <c r="AB19" s="121">
        <f t="shared" si="2"/>
        <v>8.4331224582015363E-2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4053</v>
      </c>
      <c r="Z20" s="116">
        <v>4103</v>
      </c>
      <c r="AB20" s="121">
        <f t="shared" si="2"/>
        <v>2.5750615052467739E-2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14354</v>
      </c>
      <c r="Z21" s="116">
        <v>14616</v>
      </c>
      <c r="AB21" s="121">
        <f t="shared" si="2"/>
        <v>9.1730682331676458E-2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12101</v>
      </c>
      <c r="Z22" s="116">
        <v>12460</v>
      </c>
      <c r="AB22" s="121">
        <f t="shared" si="2"/>
        <v>7.8199528041371688E-2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6048</v>
      </c>
      <c r="Z23" s="116">
        <v>6332</v>
      </c>
      <c r="AB23" s="121">
        <f t="shared" si="2"/>
        <v>3.9739920670783753E-2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1168</v>
      </c>
      <c r="Z24" s="116">
        <v>1060</v>
      </c>
      <c r="AB24" s="121">
        <f t="shared" si="2"/>
        <v>6.6526083245468694E-3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3807</v>
      </c>
      <c r="Z25" s="116">
        <v>3861</v>
      </c>
      <c r="AB25" s="121">
        <f t="shared" si="2"/>
        <v>2.4231812019882511E-2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2827</v>
      </c>
      <c r="Z26" s="116">
        <v>2703</v>
      </c>
      <c r="AB26" s="121">
        <f t="shared" si="2"/>
        <v>1.6964151227594516E-2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7814</v>
      </c>
      <c r="Z27" s="116">
        <v>8022</v>
      </c>
      <c r="AB27" s="121">
        <f t="shared" si="2"/>
        <v>5.034643771652357E-2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12456</v>
      </c>
      <c r="Z28" s="116">
        <v>12586</v>
      </c>
      <c r="AB28" s="121">
        <f t="shared" si="2"/>
        <v>7.899030978561028E-2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15886</v>
      </c>
      <c r="Z29" s="116">
        <v>15833</v>
      </c>
      <c r="AB29" s="121">
        <f t="shared" si="2"/>
        <v>9.9368629813726961E-2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12501</v>
      </c>
      <c r="Z30" s="116">
        <v>13016</v>
      </c>
      <c r="AB30" s="121">
        <f t="shared" si="2"/>
        <v>8.1689009388964201E-2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22424</v>
      </c>
      <c r="Z31" s="116">
        <v>22434</v>
      </c>
      <c r="AB31" s="121">
        <f t="shared" si="2"/>
        <v>0.14079680674800421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3031</v>
      </c>
      <c r="Z32" s="116">
        <v>2961</v>
      </c>
      <c r="AB32" s="121">
        <f t="shared" si="2"/>
        <v>1.8583370989606867E-2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6993</v>
      </c>
      <c r="Z33" s="116">
        <v>7075</v>
      </c>
      <c r="AB33" s="121">
        <f t="shared" si="2"/>
        <v>4.4403022543555756E-2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158486</v>
      </c>
      <c r="Z34" s="124">
        <v>159336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90271</v>
      </c>
      <c r="AB37" s="136">
        <f>Z37/Z40*100</f>
        <v>80.814853940430254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21430</v>
      </c>
      <c r="AB38" s="136">
        <f>Z38/Z40*100</f>
        <v>19.185146059569743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111701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93</v>
      </c>
      <c r="W44" s="116">
        <v>106</v>
      </c>
      <c r="X44" s="116">
        <v>66</v>
      </c>
      <c r="Y44" s="116">
        <v>127</v>
      </c>
      <c r="Z44" s="116">
        <v>146</v>
      </c>
    </row>
    <row r="45" spans="19:32" x14ac:dyDescent="0.25">
      <c r="S45" s="119" t="s">
        <v>38</v>
      </c>
      <c r="T45" s="119"/>
      <c r="U45" s="116"/>
      <c r="V45" s="116">
        <v>1672</v>
      </c>
      <c r="W45" s="116">
        <v>1736</v>
      </c>
      <c r="X45" s="116">
        <v>1901</v>
      </c>
      <c r="Y45" s="116">
        <v>1912</v>
      </c>
      <c r="Z45" s="116">
        <v>1963</v>
      </c>
    </row>
    <row r="46" spans="19:32" x14ac:dyDescent="0.25">
      <c r="S46" s="119" t="s">
        <v>39</v>
      </c>
      <c r="T46" s="119"/>
      <c r="U46" s="116"/>
      <c r="V46" s="116">
        <v>4922</v>
      </c>
      <c r="W46" s="116">
        <v>4992</v>
      </c>
      <c r="X46" s="116">
        <v>5211</v>
      </c>
      <c r="Y46" s="116">
        <v>5200</v>
      </c>
      <c r="Z46" s="116">
        <v>5208</v>
      </c>
    </row>
    <row r="47" spans="19:32" x14ac:dyDescent="0.25">
      <c r="S47" s="119" t="s">
        <v>40</v>
      </c>
      <c r="T47" s="119"/>
      <c r="U47" s="116"/>
      <c r="V47" s="116">
        <v>8242</v>
      </c>
      <c r="W47" s="116">
        <v>8614</v>
      </c>
      <c r="X47" s="116">
        <v>8965</v>
      </c>
      <c r="Y47" s="116">
        <v>8839</v>
      </c>
      <c r="Z47" s="116">
        <v>8458</v>
      </c>
    </row>
    <row r="48" spans="19:32" x14ac:dyDescent="0.25">
      <c r="S48" s="119" t="s">
        <v>41</v>
      </c>
      <c r="T48" s="119"/>
      <c r="U48" s="116"/>
      <c r="V48" s="116">
        <v>9904</v>
      </c>
      <c r="W48" s="116">
        <v>9921</v>
      </c>
      <c r="X48" s="116">
        <v>10611</v>
      </c>
      <c r="Y48" s="116">
        <v>11087</v>
      </c>
      <c r="Z48" s="116">
        <v>10895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9114</v>
      </c>
      <c r="W49" s="116">
        <v>9174</v>
      </c>
      <c r="X49" s="116">
        <v>9367</v>
      </c>
      <c r="Y49" s="116">
        <v>9422</v>
      </c>
      <c r="Z49" s="116">
        <v>9395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Townsville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7668</v>
      </c>
      <c r="W50" s="116">
        <v>7953</v>
      </c>
      <c r="X50" s="116">
        <v>8390</v>
      </c>
      <c r="Y50" s="116">
        <v>8769</v>
      </c>
      <c r="Z50" s="116">
        <v>8817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7733</v>
      </c>
      <c r="W51" s="116">
        <v>7791</v>
      </c>
      <c r="X51" s="116">
        <v>7872</v>
      </c>
      <c r="Y51" s="116">
        <v>7816</v>
      </c>
      <c r="Z51" s="116">
        <v>7750</v>
      </c>
    </row>
    <row r="52" spans="1:26" ht="15" customHeight="1" x14ac:dyDescent="0.25">
      <c r="S52" s="119" t="s">
        <v>45</v>
      </c>
      <c r="T52" s="119"/>
      <c r="U52" s="116"/>
      <c r="V52" s="116">
        <v>7528</v>
      </c>
      <c r="W52" s="116">
        <v>7888</v>
      </c>
      <c r="X52" s="116">
        <v>8223</v>
      </c>
      <c r="Y52" s="116">
        <v>8121</v>
      </c>
      <c r="Z52" s="116">
        <v>7905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6600</v>
      </c>
      <c r="W53" s="116">
        <v>6822</v>
      </c>
      <c r="X53" s="116">
        <v>6946</v>
      </c>
      <c r="Y53" s="116">
        <v>6865</v>
      </c>
      <c r="Z53" s="116">
        <v>7064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5685</v>
      </c>
      <c r="W54" s="116">
        <v>6052</v>
      </c>
      <c r="X54" s="116">
        <v>6481</v>
      </c>
      <c r="Y54" s="116">
        <v>6663</v>
      </c>
      <c r="Z54" s="116">
        <v>6488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3872</v>
      </c>
      <c r="W55" s="116">
        <v>4030</v>
      </c>
      <c r="X55" s="116">
        <v>4316</v>
      </c>
      <c r="Y55" s="116">
        <v>4465</v>
      </c>
      <c r="Z55" s="116">
        <v>4845</v>
      </c>
    </row>
    <row r="56" spans="1:26" ht="15" customHeight="1" x14ac:dyDescent="0.25">
      <c r="S56" s="119" t="s">
        <v>49</v>
      </c>
      <c r="T56" s="119"/>
      <c r="U56" s="116"/>
      <c r="V56" s="116">
        <v>1876</v>
      </c>
      <c r="W56" s="116">
        <v>1917</v>
      </c>
      <c r="X56" s="116">
        <v>2023</v>
      </c>
      <c r="Y56" s="116">
        <v>2151</v>
      </c>
      <c r="Z56" s="116">
        <v>2372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576</v>
      </c>
      <c r="W57" s="116">
        <v>694</v>
      </c>
      <c r="X57" s="116">
        <v>824</v>
      </c>
      <c r="Y57" s="116">
        <v>812</v>
      </c>
      <c r="Z57" s="116">
        <v>903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206</v>
      </c>
      <c r="W58" s="116">
        <v>215</v>
      </c>
      <c r="X58" s="116">
        <v>234</v>
      </c>
      <c r="Y58" s="116">
        <v>235</v>
      </c>
      <c r="Z58" s="116">
        <v>261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90</v>
      </c>
      <c r="W59" s="116">
        <v>103</v>
      </c>
      <c r="X59" s="116">
        <v>102</v>
      </c>
      <c r="Y59" s="116">
        <v>119</v>
      </c>
      <c r="Z59" s="116">
        <v>108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57</v>
      </c>
      <c r="W60" s="116">
        <v>52</v>
      </c>
      <c r="X60" s="116">
        <v>51</v>
      </c>
      <c r="Y60" s="116">
        <v>44</v>
      </c>
      <c r="Z60" s="116">
        <v>34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75842</v>
      </c>
      <c r="W61" s="116">
        <v>78061</v>
      </c>
      <c r="X61" s="116">
        <v>81651</v>
      </c>
      <c r="Y61" s="116">
        <v>82653</v>
      </c>
      <c r="Z61" s="116">
        <v>82623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148</v>
      </c>
      <c r="W63" s="116">
        <v>137</v>
      </c>
      <c r="X63" s="116">
        <v>169</v>
      </c>
      <c r="Y63" s="116">
        <v>216</v>
      </c>
      <c r="Z63" s="116">
        <v>189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2076</v>
      </c>
      <c r="W64" s="116">
        <v>2138</v>
      </c>
      <c r="X64" s="116">
        <v>2256</v>
      </c>
      <c r="Y64" s="116">
        <v>2326</v>
      </c>
      <c r="Z64" s="116">
        <v>2338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Townsville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5160</v>
      </c>
      <c r="W65" s="116">
        <v>5254</v>
      </c>
      <c r="X65" s="116">
        <v>5350</v>
      </c>
      <c r="Y65" s="116">
        <v>5498</v>
      </c>
      <c r="Z65" s="116">
        <v>5511</v>
      </c>
    </row>
    <row r="66" spans="1:26" x14ac:dyDescent="0.25">
      <c r="S66" s="119" t="s">
        <v>40</v>
      </c>
      <c r="T66" s="119"/>
      <c r="U66" s="116"/>
      <c r="V66" s="116">
        <v>7804</v>
      </c>
      <c r="W66" s="116">
        <v>7985</v>
      </c>
      <c r="X66" s="116">
        <v>8018</v>
      </c>
      <c r="Y66" s="116">
        <v>8248</v>
      </c>
      <c r="Z66" s="116">
        <v>8090</v>
      </c>
    </row>
    <row r="67" spans="1:26" x14ac:dyDescent="0.25">
      <c r="S67" s="119" t="s">
        <v>41</v>
      </c>
      <c r="T67" s="119"/>
      <c r="U67" s="116"/>
      <c r="V67" s="116">
        <v>8546</v>
      </c>
      <c r="W67" s="116">
        <v>8675</v>
      </c>
      <c r="X67" s="116">
        <v>9209</v>
      </c>
      <c r="Y67" s="116">
        <v>9314</v>
      </c>
      <c r="Z67" s="116">
        <v>9459</v>
      </c>
    </row>
    <row r="68" spans="1:26" x14ac:dyDescent="0.25">
      <c r="S68" s="119" t="s">
        <v>42</v>
      </c>
      <c r="T68" s="119"/>
      <c r="U68" s="116"/>
      <c r="V68" s="116">
        <v>7754</v>
      </c>
      <c r="W68" s="116">
        <v>7725</v>
      </c>
      <c r="X68" s="116">
        <v>7877</v>
      </c>
      <c r="Y68" s="116">
        <v>8029</v>
      </c>
      <c r="Z68" s="116">
        <v>8275</v>
      </c>
    </row>
    <row r="69" spans="1:26" x14ac:dyDescent="0.25">
      <c r="S69" s="119" t="s">
        <v>43</v>
      </c>
      <c r="T69" s="119"/>
      <c r="U69" s="116"/>
      <c r="V69" s="116">
        <v>6771</v>
      </c>
      <c r="W69" s="116">
        <v>6979</v>
      </c>
      <c r="X69" s="116">
        <v>7291</v>
      </c>
      <c r="Y69" s="116">
        <v>7876</v>
      </c>
      <c r="Z69" s="116">
        <v>7978</v>
      </c>
    </row>
    <row r="70" spans="1:26" x14ac:dyDescent="0.25">
      <c r="S70" s="119" t="s">
        <v>44</v>
      </c>
      <c r="T70" s="119"/>
      <c r="U70" s="116"/>
      <c r="V70" s="116">
        <v>7119</v>
      </c>
      <c r="W70" s="116">
        <v>7050</v>
      </c>
      <c r="X70" s="116">
        <v>6952</v>
      </c>
      <c r="Y70" s="116">
        <v>7139</v>
      </c>
      <c r="Z70" s="116">
        <v>7158</v>
      </c>
    </row>
    <row r="71" spans="1:26" x14ac:dyDescent="0.25">
      <c r="S71" s="119" t="s">
        <v>45</v>
      </c>
      <c r="T71" s="119"/>
      <c r="U71" s="116"/>
      <c r="V71" s="116">
        <v>7126</v>
      </c>
      <c r="W71" s="116">
        <v>7415</v>
      </c>
      <c r="X71" s="116">
        <v>7705</v>
      </c>
      <c r="Y71" s="116">
        <v>7790</v>
      </c>
      <c r="Z71" s="116">
        <v>7649</v>
      </c>
    </row>
    <row r="72" spans="1:26" x14ac:dyDescent="0.25">
      <c r="S72" s="119" t="s">
        <v>46</v>
      </c>
      <c r="T72" s="119"/>
      <c r="U72" s="116"/>
      <c r="V72" s="116">
        <v>6411</v>
      </c>
      <c r="W72" s="116">
        <v>6565</v>
      </c>
      <c r="X72" s="116">
        <v>6513</v>
      </c>
      <c r="Y72" s="116">
        <v>6738</v>
      </c>
      <c r="Z72" s="116">
        <v>6930</v>
      </c>
    </row>
    <row r="73" spans="1:26" x14ac:dyDescent="0.25">
      <c r="S73" s="119" t="s">
        <v>47</v>
      </c>
      <c r="T73" s="119"/>
      <c r="U73" s="116"/>
      <c r="V73" s="116">
        <v>5206</v>
      </c>
      <c r="W73" s="116">
        <v>5553</v>
      </c>
      <c r="X73" s="116">
        <v>5743</v>
      </c>
      <c r="Y73" s="116">
        <v>5994</v>
      </c>
      <c r="Z73" s="116">
        <v>6103</v>
      </c>
    </row>
    <row r="74" spans="1:26" x14ac:dyDescent="0.25">
      <c r="S74" s="119" t="s">
        <v>48</v>
      </c>
      <c r="T74" s="119"/>
      <c r="U74" s="116"/>
      <c r="V74" s="116">
        <v>3255</v>
      </c>
      <c r="W74" s="116">
        <v>3445</v>
      </c>
      <c r="X74" s="116">
        <v>3762</v>
      </c>
      <c r="Y74" s="116">
        <v>3952</v>
      </c>
      <c r="Z74" s="116">
        <v>4149</v>
      </c>
    </row>
    <row r="75" spans="1:26" x14ac:dyDescent="0.25">
      <c r="S75" s="119" t="s">
        <v>49</v>
      </c>
      <c r="T75" s="119"/>
      <c r="U75" s="116"/>
      <c r="V75" s="116">
        <v>1322</v>
      </c>
      <c r="W75" s="116">
        <v>1423</v>
      </c>
      <c r="X75" s="116">
        <v>1606</v>
      </c>
      <c r="Y75" s="116">
        <v>1708</v>
      </c>
      <c r="Z75" s="116">
        <v>1842</v>
      </c>
    </row>
    <row r="76" spans="1:26" x14ac:dyDescent="0.25">
      <c r="S76" s="119" t="s">
        <v>50</v>
      </c>
      <c r="T76" s="119"/>
      <c r="U76" s="116"/>
      <c r="V76" s="116">
        <v>439</v>
      </c>
      <c r="W76" s="116">
        <v>530</v>
      </c>
      <c r="X76" s="116">
        <v>533</v>
      </c>
      <c r="Y76" s="116">
        <v>591</v>
      </c>
      <c r="Z76" s="116">
        <v>638</v>
      </c>
    </row>
    <row r="77" spans="1:26" x14ac:dyDescent="0.25">
      <c r="S77" s="119" t="s">
        <v>51</v>
      </c>
      <c r="T77" s="119"/>
      <c r="U77" s="116"/>
      <c r="V77" s="116">
        <v>196</v>
      </c>
      <c r="W77" s="116">
        <v>218</v>
      </c>
      <c r="X77" s="116">
        <v>224</v>
      </c>
      <c r="Y77" s="116">
        <v>245</v>
      </c>
      <c r="Z77" s="116">
        <v>236</v>
      </c>
    </row>
    <row r="78" spans="1:26" x14ac:dyDescent="0.25">
      <c r="S78" s="119" t="s">
        <v>52</v>
      </c>
      <c r="T78" s="119"/>
      <c r="U78" s="116"/>
      <c r="V78" s="116">
        <v>93</v>
      </c>
      <c r="W78" s="116">
        <v>85</v>
      </c>
      <c r="X78" s="116">
        <v>102</v>
      </c>
      <c r="Y78" s="116">
        <v>101</v>
      </c>
      <c r="Z78" s="116">
        <v>108</v>
      </c>
    </row>
    <row r="79" spans="1:26" x14ac:dyDescent="0.25">
      <c r="S79" s="119" t="s">
        <v>53</v>
      </c>
      <c r="T79" s="119"/>
      <c r="U79" s="116"/>
      <c r="V79" s="116">
        <v>70</v>
      </c>
      <c r="W79" s="116">
        <v>67</v>
      </c>
      <c r="X79" s="116">
        <v>70</v>
      </c>
      <c r="Y79" s="116">
        <v>59</v>
      </c>
      <c r="Z79" s="116">
        <v>55</v>
      </c>
    </row>
    <row r="80" spans="1:26" x14ac:dyDescent="0.25">
      <c r="S80" s="122" t="s">
        <v>54</v>
      </c>
      <c r="T80" s="122"/>
      <c r="U80" s="116"/>
      <c r="V80" s="116">
        <v>69496</v>
      </c>
      <c r="W80" s="116">
        <v>71244</v>
      </c>
      <c r="X80" s="116">
        <v>73377</v>
      </c>
      <c r="Y80" s="116">
        <v>75835</v>
      </c>
      <c r="Z80" s="116">
        <v>76722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6" t="str">
        <f>S1</f>
        <v>Townsville</v>
      </c>
      <c r="D83" s="146"/>
      <c r="E83" s="146"/>
      <c r="F83" s="146"/>
      <c r="G83" s="146"/>
      <c r="H83" s="49"/>
      <c r="I83" s="49"/>
      <c r="J83" s="147" t="str">
        <f>'State data for spotlight'!A1</f>
        <v>Queensland</v>
      </c>
      <c r="K83" s="147"/>
      <c r="L83" s="147"/>
      <c r="M83" s="147"/>
      <c r="N83" s="147"/>
      <c r="O83" s="147"/>
      <c r="S83" s="119" t="s">
        <v>57</v>
      </c>
      <c r="T83" s="119"/>
      <c r="U83" s="116"/>
      <c r="V83" s="116">
        <v>5980</v>
      </c>
      <c r="W83" s="116">
        <v>5960</v>
      </c>
      <c r="X83" s="116">
        <v>6154</v>
      </c>
      <c r="Y83" s="116">
        <v>6177</v>
      </c>
      <c r="Z83" s="116">
        <v>6316</v>
      </c>
      <c r="AD83" s="121"/>
    </row>
    <row r="84" spans="1:30" ht="15" customHeight="1" x14ac:dyDescent="0.25">
      <c r="A84" s="48"/>
      <c r="B84" s="48"/>
      <c r="C84" s="50"/>
      <c r="D84" s="141" t="s">
        <v>0</v>
      </c>
      <c r="E84" s="141"/>
      <c r="F84" s="141" t="s">
        <v>202</v>
      </c>
      <c r="G84" s="141"/>
      <c r="H84" s="50"/>
      <c r="I84" s="50"/>
      <c r="J84" s="50"/>
      <c r="K84" s="50"/>
      <c r="L84" s="141" t="s">
        <v>0</v>
      </c>
      <c r="M84" s="141"/>
      <c r="N84" s="141" t="s">
        <v>202</v>
      </c>
      <c r="O84" s="141"/>
      <c r="S84" s="119" t="s">
        <v>58</v>
      </c>
      <c r="T84" s="119"/>
      <c r="U84" s="116"/>
      <c r="V84" s="116">
        <v>5786</v>
      </c>
      <c r="W84" s="116">
        <v>5900</v>
      </c>
      <c r="X84" s="116">
        <v>6131</v>
      </c>
      <c r="Y84" s="116">
        <v>6275</v>
      </c>
      <c r="Z84" s="116">
        <v>6384</v>
      </c>
    </row>
    <row r="85" spans="1:30" ht="15" customHeight="1" x14ac:dyDescent="0.25">
      <c r="A85" s="48"/>
      <c r="B85" s="48"/>
      <c r="C85" s="62" t="s">
        <v>1</v>
      </c>
      <c r="D85" s="141" t="s">
        <v>2</v>
      </c>
      <c r="E85" s="141"/>
      <c r="F85" s="141" t="str">
        <f>"since "&amp;$V$2</f>
        <v>since 2015-16</v>
      </c>
      <c r="G85" s="141"/>
      <c r="H85" s="50"/>
      <c r="I85" s="50"/>
      <c r="J85" s="50"/>
      <c r="K85" s="62" t="s">
        <v>1</v>
      </c>
      <c r="L85" s="141" t="s">
        <v>2</v>
      </c>
      <c r="M85" s="141"/>
      <c r="N85" s="141" t="str">
        <f>"since "&amp;$V$2</f>
        <v>since 2015-16</v>
      </c>
      <c r="O85" s="141"/>
      <c r="S85" s="119" t="s">
        <v>197</v>
      </c>
      <c r="T85" s="119"/>
      <c r="U85" s="116"/>
      <c r="V85" s="116">
        <v>11315</v>
      </c>
      <c r="W85" s="116">
        <v>11179</v>
      </c>
      <c r="X85" s="116">
        <v>11771</v>
      </c>
      <c r="Y85" s="116">
        <v>12032</v>
      </c>
      <c r="Z85" s="116">
        <v>12094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159,341</v>
      </c>
      <c r="D86" s="100">
        <f t="shared" ref="D86:D91" si="4">AD4</f>
        <v>5.3947982787123649E-3</v>
      </c>
      <c r="E86" s="101">
        <f t="shared" ref="E86:E91" si="5">AD4</f>
        <v>5.3947982787123649E-3</v>
      </c>
      <c r="F86" s="100">
        <f t="shared" ref="F86:F91" si="6">AF4</f>
        <v>9.6347823693734513E-2</v>
      </c>
      <c r="G86" s="101">
        <f t="shared" ref="G86:G91" si="7">AF4</f>
        <v>9.6347823693734513E-2</v>
      </c>
      <c r="H86" s="61"/>
      <c r="I86" s="61"/>
      <c r="J86" s="142" t="str">
        <f>'State data for spotlight'!J4</f>
        <v>4,043,913</v>
      </c>
      <c r="K86" s="142"/>
      <c r="L86" s="100">
        <f>'State data for spotlight'!L4</f>
        <v>-5.435055282670076E-3</v>
      </c>
      <c r="M86" s="101">
        <f>'State data for spotlight'!L4</f>
        <v>-5.435055282670076E-3</v>
      </c>
      <c r="N86" s="100">
        <f>'State data for spotlight'!N4</f>
        <v>7.968076645100175E-2</v>
      </c>
      <c r="O86" s="101">
        <f>'State data for spotlight'!N4</f>
        <v>7.968076645100175E-2</v>
      </c>
      <c r="S86" s="119" t="s">
        <v>198</v>
      </c>
      <c r="T86" s="119"/>
      <c r="U86" s="116"/>
      <c r="V86" s="116">
        <v>5748</v>
      </c>
      <c r="W86" s="116">
        <v>6366</v>
      </c>
      <c r="X86" s="116">
        <v>6458</v>
      </c>
      <c r="Y86" s="116">
        <v>6276</v>
      </c>
      <c r="Z86" s="116">
        <v>6325</v>
      </c>
    </row>
    <row r="87" spans="1:30" ht="15" customHeight="1" x14ac:dyDescent="0.25">
      <c r="A87" s="102" t="s">
        <v>4</v>
      </c>
      <c r="B87" s="51"/>
      <c r="C87" s="61" t="str">
        <f t="shared" si="3"/>
        <v>82,617</v>
      </c>
      <c r="D87" s="100">
        <f t="shared" si="4"/>
        <v>-3.7508469654434773E-4</v>
      </c>
      <c r="E87" s="101">
        <f t="shared" si="5"/>
        <v>-3.7508469654434773E-4</v>
      </c>
      <c r="F87" s="100">
        <f t="shared" si="6"/>
        <v>8.9330450146356988E-2</v>
      </c>
      <c r="G87" s="101">
        <f t="shared" si="7"/>
        <v>8.9330450146356988E-2</v>
      </c>
      <c r="H87" s="61"/>
      <c r="I87" s="61"/>
      <c r="J87" s="142" t="str">
        <f>'State data for spotlight'!J5</f>
        <v>2,078,086</v>
      </c>
      <c r="K87" s="142"/>
      <c r="L87" s="100">
        <f>'State data for spotlight'!L5</f>
        <v>-9.7722570444783718E-3</v>
      </c>
      <c r="M87" s="101">
        <f>'State data for spotlight'!L5</f>
        <v>-9.7722570444783718E-3</v>
      </c>
      <c r="N87" s="100">
        <f>'State data for spotlight'!N5</f>
        <v>6.0267974446456485E-2</v>
      </c>
      <c r="O87" s="101">
        <f>'State data for spotlight'!N5</f>
        <v>6.0267974446456485E-2</v>
      </c>
      <c r="S87" s="119" t="s">
        <v>199</v>
      </c>
      <c r="T87" s="119"/>
      <c r="U87" s="116"/>
      <c r="V87" s="116">
        <v>1862</v>
      </c>
      <c r="W87" s="116">
        <v>2001</v>
      </c>
      <c r="X87" s="116">
        <v>2034</v>
      </c>
      <c r="Y87" s="116">
        <v>1991</v>
      </c>
      <c r="Z87" s="116">
        <v>1949</v>
      </c>
    </row>
    <row r="88" spans="1:30" ht="15" customHeight="1" x14ac:dyDescent="0.25">
      <c r="A88" s="102" t="s">
        <v>5</v>
      </c>
      <c r="B88" s="51"/>
      <c r="C88" s="61" t="str">
        <f t="shared" si="3"/>
        <v>76,717</v>
      </c>
      <c r="D88" s="100">
        <f t="shared" si="4"/>
        <v>1.1643853680407101E-2</v>
      </c>
      <c r="E88" s="101">
        <f t="shared" si="5"/>
        <v>1.1643853680407101E-2</v>
      </c>
      <c r="F88" s="100">
        <f t="shared" si="6"/>
        <v>0.10390526073443085</v>
      </c>
      <c r="G88" s="101">
        <f t="shared" si="7"/>
        <v>0.10390526073443085</v>
      </c>
      <c r="H88" s="61"/>
      <c r="I88" s="61"/>
      <c r="J88" s="142" t="str">
        <f>'State data for spotlight'!J6</f>
        <v>1,965,825</v>
      </c>
      <c r="K88" s="142"/>
      <c r="L88" s="100">
        <f>'State data for spotlight'!L6</f>
        <v>-8.0765919120229235E-4</v>
      </c>
      <c r="M88" s="101">
        <f>'State data for spotlight'!L6</f>
        <v>-8.0765919120229235E-4</v>
      </c>
      <c r="N88" s="100">
        <f>'State data for spotlight'!N6</f>
        <v>0.10099473592536312</v>
      </c>
      <c r="O88" s="101">
        <f>'State data for spotlight'!N6</f>
        <v>0.10099473592536312</v>
      </c>
      <c r="S88" s="119" t="s">
        <v>200</v>
      </c>
      <c r="T88" s="119"/>
      <c r="U88" s="116"/>
      <c r="V88" s="116">
        <v>2402</v>
      </c>
      <c r="W88" s="116">
        <v>2465</v>
      </c>
      <c r="X88" s="116">
        <v>2600</v>
      </c>
      <c r="Y88" s="116">
        <v>2643</v>
      </c>
      <c r="Z88" s="116">
        <v>2806</v>
      </c>
    </row>
    <row r="89" spans="1:30" ht="15" customHeight="1" x14ac:dyDescent="0.25">
      <c r="A89" s="51" t="s">
        <v>6</v>
      </c>
      <c r="B89" s="51"/>
      <c r="C89" s="61" t="str">
        <f t="shared" si="3"/>
        <v>111,707</v>
      </c>
      <c r="D89" s="100">
        <f t="shared" si="4"/>
        <v>2.1199765970673301E-2</v>
      </c>
      <c r="E89" s="101">
        <f t="shared" si="5"/>
        <v>2.1199765970673301E-2</v>
      </c>
      <c r="F89" s="100">
        <f t="shared" si="6"/>
        <v>6.9089273409386642E-2</v>
      </c>
      <c r="G89" s="101">
        <f t="shared" si="7"/>
        <v>6.9089273409386642E-2</v>
      </c>
      <c r="H89" s="61"/>
      <c r="I89" s="61"/>
      <c r="J89" s="142" t="str">
        <f>'State data for spotlight'!J7</f>
        <v>2,876,116</v>
      </c>
      <c r="K89" s="142"/>
      <c r="L89" s="100">
        <f>'State data for spotlight'!L7</f>
        <v>1.3469152455414024E-2</v>
      </c>
      <c r="M89" s="101">
        <f>'State data for spotlight'!L7</f>
        <v>1.3469152455414024E-2</v>
      </c>
      <c r="N89" s="100">
        <f>'State data for spotlight'!N7</f>
        <v>8.3508134271230716E-2</v>
      </c>
      <c r="O89" s="101">
        <f>'State data for spotlight'!N7</f>
        <v>8.3508134271230716E-2</v>
      </c>
      <c r="S89" s="119" t="s">
        <v>201</v>
      </c>
      <c r="T89" s="119"/>
      <c r="U89" s="116"/>
      <c r="V89" s="116">
        <v>5680</v>
      </c>
      <c r="W89" s="116">
        <v>5715</v>
      </c>
      <c r="X89" s="116">
        <v>6025</v>
      </c>
      <c r="Y89" s="116">
        <v>6151</v>
      </c>
      <c r="Z89" s="116">
        <v>6272</v>
      </c>
    </row>
    <row r="90" spans="1:30" ht="15" customHeight="1" x14ac:dyDescent="0.25">
      <c r="A90" s="51" t="s">
        <v>100</v>
      </c>
      <c r="B90" s="51"/>
      <c r="C90" s="61" t="str">
        <f t="shared" si="3"/>
        <v>$47,149</v>
      </c>
      <c r="D90" s="100">
        <f t="shared" si="4"/>
        <v>-1.4602045766090033E-2</v>
      </c>
      <c r="E90" s="101">
        <f t="shared" si="5"/>
        <v>-1.4602045766090033E-2</v>
      </c>
      <c r="F90" s="100">
        <f t="shared" si="6"/>
        <v>4.6835541965642102E-2</v>
      </c>
      <c r="G90" s="101">
        <f t="shared" si="7"/>
        <v>4.6835541965642102E-2</v>
      </c>
      <c r="H90" s="61"/>
      <c r="I90" s="61"/>
      <c r="J90" s="61"/>
      <c r="K90" s="61" t="str">
        <f>'State data for spotlight'!J8</f>
        <v>$45,226</v>
      </c>
      <c r="L90" s="100">
        <f>'State data for spotlight'!L8</f>
        <v>1.6409018426646327E-3</v>
      </c>
      <c r="M90" s="101">
        <f>'State data for spotlight'!L8</f>
        <v>1.6409018426646327E-3</v>
      </c>
      <c r="N90" s="100">
        <f>'State data for spotlight'!N8</f>
        <v>6.7653739613496189E-2</v>
      </c>
      <c r="O90" s="101">
        <f>'State data for spotlight'!N8</f>
        <v>6.7653739613496189E-2</v>
      </c>
      <c r="S90" s="119" t="s">
        <v>59</v>
      </c>
      <c r="T90" s="119"/>
      <c r="U90" s="116"/>
      <c r="V90" s="116">
        <v>5612</v>
      </c>
      <c r="W90" s="116">
        <v>5901</v>
      </c>
      <c r="X90" s="116">
        <v>6503</v>
      </c>
      <c r="Y90" s="116">
        <v>6762</v>
      </c>
      <c r="Z90" s="116">
        <v>6900</v>
      </c>
    </row>
    <row r="91" spans="1:30" ht="15" customHeight="1" x14ac:dyDescent="0.25">
      <c r="A91" s="51" t="s">
        <v>7</v>
      </c>
      <c r="B91" s="51"/>
      <c r="C91" s="61" t="str">
        <f t="shared" si="3"/>
        <v>$7,110.0 mil</v>
      </c>
      <c r="D91" s="100">
        <f t="shared" si="4"/>
        <v>5.2066808632384554E-2</v>
      </c>
      <c r="E91" s="101">
        <f t="shared" si="5"/>
        <v>5.2066808632384554E-2</v>
      </c>
      <c r="F91" s="100">
        <f t="shared" si="6"/>
        <v>0.16757936979947807</v>
      </c>
      <c r="G91" s="101">
        <f t="shared" si="7"/>
        <v>0.16757936979947807</v>
      </c>
      <c r="H91" s="61"/>
      <c r="I91" s="61"/>
      <c r="J91" s="61"/>
      <c r="K91" s="61" t="str">
        <f>'State data for spotlight'!J9</f>
        <v>$174.8 bil</v>
      </c>
      <c r="L91" s="100">
        <f>'State data for spotlight'!L9</f>
        <v>4.1540468779463158E-2</v>
      </c>
      <c r="M91" s="101">
        <f>'State data for spotlight'!L9</f>
        <v>4.1540468779463158E-2</v>
      </c>
      <c r="N91" s="100">
        <f>'State data for spotlight'!N9</f>
        <v>0.18082674757676354</v>
      </c>
      <c r="O91" s="101">
        <f>'State data for spotlight'!N9</f>
        <v>0.18082674757676354</v>
      </c>
      <c r="S91" s="122" t="s">
        <v>54</v>
      </c>
      <c r="T91" s="122"/>
      <c r="U91" s="116"/>
      <c r="V91" s="116">
        <v>54751</v>
      </c>
      <c r="W91" s="116">
        <v>54862</v>
      </c>
      <c r="X91" s="116">
        <v>56622</v>
      </c>
      <c r="Y91" s="116">
        <v>56756</v>
      </c>
      <c r="Z91" s="116">
        <v>57951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203</v>
      </c>
      <c r="S93" s="119" t="s">
        <v>57</v>
      </c>
      <c r="T93" s="119"/>
      <c r="U93" s="116"/>
      <c r="V93" s="116">
        <v>3953</v>
      </c>
      <c r="W93" s="116">
        <v>4162</v>
      </c>
      <c r="X93" s="116">
        <v>4429</v>
      </c>
      <c r="Y93" s="116">
        <v>4461</v>
      </c>
      <c r="Z93" s="116">
        <v>4557</v>
      </c>
    </row>
    <row r="94" spans="1:30" ht="15" customHeight="1" x14ac:dyDescent="0.25">
      <c r="A94" s="60" t="s">
        <v>204</v>
      </c>
      <c r="S94" s="119" t="s">
        <v>58</v>
      </c>
      <c r="T94" s="119"/>
      <c r="U94" s="116"/>
      <c r="V94" s="116">
        <v>10207</v>
      </c>
      <c r="W94" s="116">
        <v>10500</v>
      </c>
      <c r="X94" s="116">
        <v>10962</v>
      </c>
      <c r="Y94" s="116">
        <v>11156</v>
      </c>
      <c r="Z94" s="116">
        <v>11547</v>
      </c>
    </row>
    <row r="95" spans="1:30" ht="15" customHeight="1" x14ac:dyDescent="0.25">
      <c r="A95" s="138" t="s">
        <v>287</v>
      </c>
      <c r="S95" s="119" t="s">
        <v>197</v>
      </c>
      <c r="T95" s="119"/>
      <c r="U95" s="116"/>
      <c r="V95" s="116">
        <v>1659</v>
      </c>
      <c r="W95" s="116">
        <v>1690</v>
      </c>
      <c r="X95" s="116">
        <v>1786</v>
      </c>
      <c r="Y95" s="116">
        <v>1834</v>
      </c>
      <c r="Z95" s="116">
        <v>1941</v>
      </c>
    </row>
    <row r="96" spans="1:30" ht="15" customHeight="1" x14ac:dyDescent="0.25">
      <c r="A96" s="19" t="s">
        <v>278</v>
      </c>
      <c r="S96" s="119" t="s">
        <v>198</v>
      </c>
      <c r="T96" s="119"/>
      <c r="U96" s="116"/>
      <c r="V96" s="116">
        <v>7647</v>
      </c>
      <c r="W96" s="116">
        <v>8225</v>
      </c>
      <c r="X96" s="116">
        <v>8898</v>
      </c>
      <c r="Y96" s="116">
        <v>9410</v>
      </c>
      <c r="Z96" s="116">
        <v>9587</v>
      </c>
    </row>
    <row r="97" spans="1:32" ht="15" customHeight="1" x14ac:dyDescent="0.25">
      <c r="S97" s="119" t="s">
        <v>199</v>
      </c>
      <c r="T97" s="119"/>
      <c r="U97" s="116"/>
      <c r="V97" s="116">
        <v>8933</v>
      </c>
      <c r="W97" s="116">
        <v>9509</v>
      </c>
      <c r="X97" s="116">
        <v>9666</v>
      </c>
      <c r="Y97" s="116">
        <v>9755</v>
      </c>
      <c r="Z97" s="116">
        <v>9651</v>
      </c>
    </row>
    <row r="98" spans="1:32" ht="15" customHeight="1" x14ac:dyDescent="0.25">
      <c r="S98" s="119" t="s">
        <v>200</v>
      </c>
      <c r="T98" s="119"/>
      <c r="U98" s="116"/>
      <c r="V98" s="116">
        <v>5053</v>
      </c>
      <c r="W98" s="116">
        <v>5055</v>
      </c>
      <c r="X98" s="116">
        <v>5330</v>
      </c>
      <c r="Y98" s="116">
        <v>5394</v>
      </c>
      <c r="Z98" s="116">
        <v>5478</v>
      </c>
    </row>
    <row r="99" spans="1:32" ht="15" customHeight="1" x14ac:dyDescent="0.25">
      <c r="S99" s="119" t="s">
        <v>201</v>
      </c>
      <c r="T99" s="119"/>
      <c r="U99" s="116"/>
      <c r="V99" s="116">
        <v>481</v>
      </c>
      <c r="W99" s="116">
        <v>490</v>
      </c>
      <c r="X99" s="116">
        <v>578</v>
      </c>
      <c r="Y99" s="116">
        <v>606</v>
      </c>
      <c r="Z99" s="116">
        <v>683</v>
      </c>
    </row>
    <row r="100" spans="1:32" ht="15" customHeight="1" x14ac:dyDescent="0.25">
      <c r="S100" s="119" t="s">
        <v>59</v>
      </c>
      <c r="T100" s="119"/>
      <c r="U100" s="116"/>
      <c r="V100" s="116">
        <v>2866</v>
      </c>
      <c r="W100" s="116">
        <v>2983</v>
      </c>
      <c r="X100" s="116">
        <v>3100</v>
      </c>
      <c r="Y100" s="116">
        <v>3261</v>
      </c>
      <c r="Z100" s="116">
        <v>3416</v>
      </c>
    </row>
    <row r="101" spans="1:32" x14ac:dyDescent="0.25">
      <c r="A101" s="20"/>
      <c r="S101" s="122" t="s">
        <v>54</v>
      </c>
      <c r="T101" s="122"/>
      <c r="U101" s="116"/>
      <c r="V101" s="116">
        <v>49737</v>
      </c>
      <c r="W101" s="116">
        <v>50146</v>
      </c>
      <c r="X101" s="116">
        <v>51865</v>
      </c>
      <c r="Y101" s="116">
        <v>52638</v>
      </c>
      <c r="Z101" s="116">
        <v>53756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205</v>
      </c>
      <c r="Z103" s="110" t="s">
        <v>282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96644</v>
      </c>
      <c r="W104" s="116">
        <v>103162</v>
      </c>
      <c r="X104" s="116">
        <v>108432</v>
      </c>
      <c r="Y104" s="116">
        <v>111141</v>
      </c>
      <c r="Z104" s="116">
        <v>112102</v>
      </c>
      <c r="AB104" s="113" t="str">
        <f>TEXT(Z104,"###,###")</f>
        <v>112,102</v>
      </c>
      <c r="AD104" s="134">
        <f>Z104/($Z$4)*100</f>
        <v>70.35351855454654</v>
      </c>
      <c r="AF104" s="113"/>
    </row>
    <row r="105" spans="1:32" x14ac:dyDescent="0.25">
      <c r="S105" s="119" t="s">
        <v>18</v>
      </c>
      <c r="T105" s="119"/>
      <c r="U105" s="116"/>
      <c r="V105" s="116">
        <v>38443</v>
      </c>
      <c r="W105" s="116">
        <v>37867</v>
      </c>
      <c r="X105" s="116">
        <v>38335</v>
      </c>
      <c r="Y105" s="116">
        <v>39344</v>
      </c>
      <c r="Z105" s="116">
        <v>39781</v>
      </c>
      <c r="AB105" s="113" t="str">
        <f>TEXT(Z105,"###,###")</f>
        <v>39,781</v>
      </c>
      <c r="AD105" s="134">
        <f>Z105/($Z$4)*100</f>
        <v>24.965953521064886</v>
      </c>
      <c r="AF105" s="113"/>
    </row>
    <row r="106" spans="1:32" x14ac:dyDescent="0.25">
      <c r="S106" s="122" t="s">
        <v>54</v>
      </c>
      <c r="T106" s="122"/>
      <c r="U106" s="124"/>
      <c r="V106" s="124">
        <v>135087</v>
      </c>
      <c r="W106" s="124">
        <v>141029</v>
      </c>
      <c r="X106" s="124">
        <v>146767</v>
      </c>
      <c r="Y106" s="124">
        <v>150485</v>
      </c>
      <c r="Z106" s="124">
        <v>151883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15407</v>
      </c>
      <c r="W108" s="116">
        <v>17020</v>
      </c>
      <c r="X108" s="116">
        <v>19828</v>
      </c>
      <c r="Y108" s="116">
        <v>17440</v>
      </c>
      <c r="Z108" s="116">
        <v>17851</v>
      </c>
      <c r="AB108" s="113" t="str">
        <f>TEXT(Z108,"###,###")</f>
        <v>17,851</v>
      </c>
      <c r="AD108" s="134">
        <f>Z108/($Z$4)*100</f>
        <v>11.203017428031705</v>
      </c>
      <c r="AF108" s="113"/>
    </row>
    <row r="109" spans="1:32" x14ac:dyDescent="0.25">
      <c r="S109" s="119" t="s">
        <v>21</v>
      </c>
      <c r="T109" s="119"/>
      <c r="U109" s="116"/>
      <c r="V109" s="116">
        <v>20865</v>
      </c>
      <c r="W109" s="116">
        <v>21467</v>
      </c>
      <c r="X109" s="116">
        <v>21840</v>
      </c>
      <c r="Y109" s="116">
        <v>22337</v>
      </c>
      <c r="Z109" s="116">
        <v>21787</v>
      </c>
      <c r="AB109" s="113" t="str">
        <f>TEXT(Z109,"###,###")</f>
        <v>21,787</v>
      </c>
      <c r="AD109" s="134">
        <f>Z109/($Z$4)*100</f>
        <v>13.673191457314815</v>
      </c>
      <c r="AF109" s="113"/>
    </row>
    <row r="110" spans="1:32" x14ac:dyDescent="0.25">
      <c r="S110" s="119" t="s">
        <v>22</v>
      </c>
      <c r="T110" s="119"/>
      <c r="U110" s="116"/>
      <c r="V110" s="116">
        <v>28418</v>
      </c>
      <c r="W110" s="116">
        <v>29954</v>
      </c>
      <c r="X110" s="116">
        <v>29664</v>
      </c>
      <c r="Y110" s="116">
        <v>31704</v>
      </c>
      <c r="Z110" s="116">
        <v>32314</v>
      </c>
      <c r="AB110" s="113" t="str">
        <f>TEXT(Z110,"###,###")</f>
        <v>32,314</v>
      </c>
      <c r="AD110" s="134">
        <f>Z110/($Z$4)*100</f>
        <v>20.279777332889839</v>
      </c>
      <c r="AF110" s="113"/>
    </row>
    <row r="111" spans="1:32" x14ac:dyDescent="0.25">
      <c r="S111" s="119" t="s">
        <v>23</v>
      </c>
      <c r="T111" s="119"/>
      <c r="U111" s="116"/>
      <c r="V111" s="116">
        <v>70397</v>
      </c>
      <c r="W111" s="116">
        <v>72588</v>
      </c>
      <c r="X111" s="116">
        <v>75435</v>
      </c>
      <c r="Y111" s="116">
        <v>79005</v>
      </c>
      <c r="Z111" s="116">
        <v>79585</v>
      </c>
      <c r="AB111" s="113" t="str">
        <f>TEXT(Z111,"###,###")</f>
        <v>79,585</v>
      </c>
      <c r="AD111" s="134">
        <f>Z111/($Z$4)*100</f>
        <v>49.94634149402853</v>
      </c>
      <c r="AF111" s="113"/>
    </row>
    <row r="112" spans="1:32" x14ac:dyDescent="0.25">
      <c r="S112" s="122" t="s">
        <v>54</v>
      </c>
      <c r="T112" s="122"/>
      <c r="U112" s="116"/>
      <c r="V112" s="116">
        <v>145338</v>
      </c>
      <c r="W112" s="116">
        <v>149305</v>
      </c>
      <c r="X112" s="116">
        <v>155030</v>
      </c>
      <c r="Y112" s="116">
        <v>158482</v>
      </c>
      <c r="Z112" s="116">
        <v>159341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41.36</v>
      </c>
      <c r="W118" s="135">
        <v>39.56</v>
      </c>
      <c r="X118" s="135">
        <v>39.68</v>
      </c>
      <c r="Y118" s="135">
        <v>39.76</v>
      </c>
      <c r="Z118" s="135">
        <v>39.92</v>
      </c>
      <c r="AB118" s="113" t="str">
        <f>TEXT(Z118,"##.0")</f>
        <v>39.9</v>
      </c>
    </row>
    <row r="120" spans="19:32" x14ac:dyDescent="0.25">
      <c r="S120" s="105" t="s">
        <v>102</v>
      </c>
      <c r="T120" s="116"/>
      <c r="U120" s="116"/>
      <c r="V120" s="116">
        <v>93608</v>
      </c>
      <c r="W120" s="116">
        <v>94204</v>
      </c>
      <c r="X120" s="116">
        <v>97555</v>
      </c>
      <c r="Y120" s="116">
        <v>98402</v>
      </c>
      <c r="Z120" s="116">
        <v>100605</v>
      </c>
      <c r="AB120" s="113" t="str">
        <f>TEXT(Z120,"###,###")</f>
        <v>100,605</v>
      </c>
    </row>
    <row r="121" spans="19:32" x14ac:dyDescent="0.25">
      <c r="S121" s="105" t="s">
        <v>103</v>
      </c>
      <c r="T121" s="116"/>
      <c r="U121" s="116"/>
      <c r="V121" s="116">
        <v>5136</v>
      </c>
      <c r="W121" s="116">
        <v>5099</v>
      </c>
      <c r="X121" s="116">
        <v>5113</v>
      </c>
      <c r="Y121" s="116">
        <v>4974</v>
      </c>
      <c r="Z121" s="116">
        <v>5096</v>
      </c>
      <c r="AB121" s="113" t="str">
        <f>TEXT(Z121,"###,###")</f>
        <v>5,096</v>
      </c>
    </row>
    <row r="122" spans="19:32" x14ac:dyDescent="0.25">
      <c r="S122" s="105" t="s">
        <v>104</v>
      </c>
      <c r="T122" s="116"/>
      <c r="U122" s="116"/>
      <c r="V122" s="116">
        <v>5744</v>
      </c>
      <c r="W122" s="116">
        <v>5705</v>
      </c>
      <c r="X122" s="116">
        <v>5818</v>
      </c>
      <c r="Y122" s="116">
        <v>6010</v>
      </c>
      <c r="Z122" s="116">
        <v>6005</v>
      </c>
      <c r="AB122" s="113" t="str">
        <f>TEXT(Z122,"###,###")</f>
        <v>6,005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99352</v>
      </c>
      <c r="W124" s="116">
        <v>99909</v>
      </c>
      <c r="X124" s="116">
        <v>103373</v>
      </c>
      <c r="Y124" s="116">
        <v>104412</v>
      </c>
      <c r="Z124" s="116">
        <v>106610</v>
      </c>
      <c r="AB124" s="113" t="str">
        <f>TEXT(Z124,"###,###")</f>
        <v>106,610</v>
      </c>
      <c r="AD124" s="131">
        <f>Z124/$Z$7*100</f>
        <v>95.437170454850644</v>
      </c>
    </row>
    <row r="125" spans="19:32" x14ac:dyDescent="0.25">
      <c r="S125" s="105" t="s">
        <v>106</v>
      </c>
      <c r="T125" s="116"/>
      <c r="U125" s="116"/>
      <c r="V125" s="116">
        <v>10880</v>
      </c>
      <c r="W125" s="116">
        <v>10804</v>
      </c>
      <c r="X125" s="116">
        <v>10931</v>
      </c>
      <c r="Y125" s="116">
        <v>10984</v>
      </c>
      <c r="Z125" s="116">
        <v>11101</v>
      </c>
      <c r="AB125" s="113" t="str">
        <f>TEXT(Z125,"###,###")</f>
        <v>11,101</v>
      </c>
      <c r="AD125" s="131">
        <f>Z125/$Z$7*100</f>
        <v>9.9376046263886764</v>
      </c>
    </row>
    <row r="127" spans="19:32" x14ac:dyDescent="0.25">
      <c r="S127" s="105" t="s">
        <v>107</v>
      </c>
      <c r="T127" s="116"/>
      <c r="U127" s="116"/>
      <c r="V127" s="116">
        <v>54751</v>
      </c>
      <c r="W127" s="116">
        <v>54862</v>
      </c>
      <c r="X127" s="116">
        <v>56622</v>
      </c>
      <c r="Y127" s="116">
        <v>56751</v>
      </c>
      <c r="Z127" s="116">
        <v>57948</v>
      </c>
      <c r="AB127" s="113" t="str">
        <f>TEXT(Z127,"###,###")</f>
        <v>57,948</v>
      </c>
      <c r="AD127" s="131">
        <f>Z127/$Z$7*100</f>
        <v>51.874994405005957</v>
      </c>
    </row>
    <row r="128" spans="19:32" x14ac:dyDescent="0.25">
      <c r="S128" s="105" t="s">
        <v>108</v>
      </c>
      <c r="T128" s="116"/>
      <c r="U128" s="116"/>
      <c r="V128" s="116">
        <v>49737</v>
      </c>
      <c r="W128" s="116">
        <v>50146</v>
      </c>
      <c r="X128" s="116">
        <v>51865</v>
      </c>
      <c r="Y128" s="116">
        <v>52637</v>
      </c>
      <c r="Z128" s="116">
        <v>53752</v>
      </c>
      <c r="AB128" s="113" t="str">
        <f>TEXT(Z128,"###,###")</f>
        <v>53,752</v>
      </c>
      <c r="AD128" s="131">
        <f>Z128/$Z$7*100</f>
        <v>48.118739201661484</v>
      </c>
    </row>
    <row r="130" spans="19:20" x14ac:dyDescent="0.25">
      <c r="S130" s="105" t="s">
        <v>283</v>
      </c>
      <c r="T130" s="131">
        <v>90.061500174563818</v>
      </c>
    </row>
    <row r="131" spans="19:20" x14ac:dyDescent="0.25">
      <c r="S131" s="105" t="s">
        <v>284</v>
      </c>
      <c r="T131" s="131">
        <v>4.5619343461018556</v>
      </c>
    </row>
    <row r="132" spans="19:20" x14ac:dyDescent="0.25">
      <c r="S132" s="105" t="s">
        <v>285</v>
      </c>
      <c r="T132" s="131">
        <v>5.3756702802868217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DBF198C3-AF11-4050-A892-13E118BD82F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AC99DA24-7F33-4215-8126-2942E3E0B8D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691F42B1-6300-4B21-A437-A09D8D86B04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5128631A-95D3-4D2F-A24F-B44EF58CAE8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57D3D9-990B-4A66-A2E0-785EBA01B3FE}">
  <sheetPr codeName="Sheet136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187</v>
      </c>
      <c r="T1" s="103"/>
      <c r="U1" s="103"/>
      <c r="V1" s="103"/>
      <c r="W1" s="103"/>
      <c r="X1" s="103"/>
      <c r="Y1" s="104" t="s">
        <v>270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205</v>
      </c>
      <c r="Z2" s="107" t="s">
        <v>282</v>
      </c>
      <c r="AB2" s="143" t="str">
        <f>$Z$2</f>
        <v>2019-20</v>
      </c>
      <c r="AC2" s="143"/>
      <c r="AD2" s="143"/>
      <c r="AE2" s="143"/>
      <c r="AF2" s="143"/>
    </row>
    <row r="3" spans="1:32" ht="15" customHeight="1" x14ac:dyDescent="0.25">
      <c r="A3" s="64" t="s">
        <v>281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187</v>
      </c>
      <c r="Y3" s="109" t="s">
        <v>270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9.72 Weipa, Queensland,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2710</v>
      </c>
      <c r="W4" s="112">
        <v>3209</v>
      </c>
      <c r="X4" s="112">
        <v>3644</v>
      </c>
      <c r="Y4" s="112">
        <v>3571</v>
      </c>
      <c r="Z4" s="112">
        <v>3639</v>
      </c>
      <c r="AB4" s="113" t="str">
        <f>TEXT(Z4,"###,###")</f>
        <v>3,639</v>
      </c>
      <c r="AD4" s="114">
        <f>Z4/Y4-1</f>
        <v>1.9042285074208909E-2</v>
      </c>
      <c r="AF4" s="114">
        <f>Z4/V4-1</f>
        <v>0.34280442804428035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1432</v>
      </c>
      <c r="W5" s="112">
        <v>1655</v>
      </c>
      <c r="X5" s="112">
        <v>1898</v>
      </c>
      <c r="Y5" s="112">
        <v>1858</v>
      </c>
      <c r="Z5" s="112">
        <v>1931</v>
      </c>
      <c r="AB5" s="113" t="str">
        <f>TEXT(Z5,"###,###")</f>
        <v>1,931</v>
      </c>
      <c r="AD5" s="114">
        <f t="shared" ref="AD5:AD9" si="0">Z5/Y5-1</f>
        <v>3.9289558665231539E-2</v>
      </c>
      <c r="AF5" s="114">
        <f t="shared" ref="AF5:AF9" si="1">Z5/V5-1</f>
        <v>0.34846368715083798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1273</v>
      </c>
      <c r="W6" s="112">
        <v>1554</v>
      </c>
      <c r="X6" s="112">
        <v>1743</v>
      </c>
      <c r="Y6" s="112">
        <v>1713</v>
      </c>
      <c r="Z6" s="112">
        <v>1710</v>
      </c>
      <c r="AB6" s="113" t="str">
        <f>TEXT(Z6,"###,###")</f>
        <v>1,710</v>
      </c>
      <c r="AD6" s="114">
        <f t="shared" si="0"/>
        <v>-1.7513134851138146E-3</v>
      </c>
      <c r="AF6" s="114">
        <f t="shared" si="1"/>
        <v>0.34328358208955234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2057</v>
      </c>
      <c r="W7" s="112">
        <v>2270</v>
      </c>
      <c r="X7" s="112">
        <v>2469</v>
      </c>
      <c r="Y7" s="112">
        <v>2596</v>
      </c>
      <c r="Z7" s="112">
        <v>2642</v>
      </c>
      <c r="AB7" s="113" t="str">
        <f>TEXT(Z7,"###,###")</f>
        <v>2,642</v>
      </c>
      <c r="AD7" s="114">
        <f t="shared" si="0"/>
        <v>1.7719568567026167E-2</v>
      </c>
      <c r="AF7" s="114">
        <f t="shared" si="1"/>
        <v>0.28439474963539135</v>
      </c>
    </row>
    <row r="8" spans="1:32" ht="17.25" customHeight="1" x14ac:dyDescent="0.25">
      <c r="A8" s="68" t="s">
        <v>13</v>
      </c>
      <c r="B8" s="69"/>
      <c r="C8" s="31"/>
      <c r="D8" s="70" t="str">
        <f>AB4</f>
        <v>3,639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2,642</v>
      </c>
      <c r="P8" s="71"/>
      <c r="S8" s="111" t="s">
        <v>86</v>
      </c>
      <c r="T8" s="112"/>
      <c r="U8" s="112"/>
      <c r="V8" s="112">
        <v>70537.399999999994</v>
      </c>
      <c r="W8" s="112">
        <v>67157.45</v>
      </c>
      <c r="X8" s="112">
        <v>71085.39</v>
      </c>
      <c r="Y8" s="112">
        <v>79328.06</v>
      </c>
      <c r="Z8" s="112">
        <v>73861.59</v>
      </c>
      <c r="AB8" s="113" t="str">
        <f>TEXT(Z8,"$###,###")</f>
        <v>$73,862</v>
      </c>
      <c r="AD8" s="114">
        <f t="shared" si="0"/>
        <v>-6.8909664499547829E-2</v>
      </c>
      <c r="AF8" s="114">
        <f t="shared" si="1"/>
        <v>4.7126630695205618E-2</v>
      </c>
    </row>
    <row r="9" spans="1:32" x14ac:dyDescent="0.25">
      <c r="A9" s="32" t="s">
        <v>15</v>
      </c>
      <c r="B9" s="75"/>
      <c r="C9" s="76"/>
      <c r="D9" s="77">
        <f>AD104</f>
        <v>79.939543830722727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54.314912944738836</v>
      </c>
      <c r="P9" s="78" t="s">
        <v>87</v>
      </c>
      <c r="S9" s="111" t="s">
        <v>7</v>
      </c>
      <c r="T9" s="112"/>
      <c r="U9" s="112"/>
      <c r="V9" s="112">
        <v>172196566</v>
      </c>
      <c r="W9" s="112">
        <v>180506885</v>
      </c>
      <c r="X9" s="112">
        <v>203158087</v>
      </c>
      <c r="Y9" s="112">
        <v>227776282</v>
      </c>
      <c r="Z9" s="112">
        <v>234328801</v>
      </c>
      <c r="AB9" s="113" t="str">
        <f>TEXT(Z9/1000000,"$#,###.0")&amp;" mil"</f>
        <v>$234.3 mil</v>
      </c>
      <c r="AD9" s="114">
        <f t="shared" si="0"/>
        <v>2.8767345495612329E-2</v>
      </c>
      <c r="AF9" s="114">
        <f t="shared" si="1"/>
        <v>0.3608215683000322</v>
      </c>
    </row>
    <row r="10" spans="1:32" x14ac:dyDescent="0.25">
      <c r="A10" s="32" t="s">
        <v>18</v>
      </c>
      <c r="B10" s="75"/>
      <c r="C10" s="76"/>
      <c r="D10" s="77">
        <f>AD105</f>
        <v>16.762846935971421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45.685087055261164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92.922028766086299</v>
      </c>
      <c r="P11" s="78" t="s">
        <v>87</v>
      </c>
      <c r="S11" s="111" t="s">
        <v>30</v>
      </c>
      <c r="T11" s="116"/>
      <c r="U11" s="116"/>
      <c r="V11" s="116">
        <v>2538</v>
      </c>
      <c r="W11" s="116">
        <v>3030</v>
      </c>
      <c r="X11" s="116">
        <v>3483</v>
      </c>
      <c r="Y11" s="116">
        <v>3397</v>
      </c>
      <c r="Z11" s="116">
        <v>3453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1.6654049962149888</v>
      </c>
      <c r="P12" s="78" t="s">
        <v>87</v>
      </c>
      <c r="S12" s="111" t="s">
        <v>31</v>
      </c>
      <c r="T12" s="116"/>
      <c r="U12" s="116"/>
      <c r="V12" s="116">
        <v>169</v>
      </c>
      <c r="W12" s="116">
        <v>179</v>
      </c>
      <c r="X12" s="116">
        <v>165</v>
      </c>
      <c r="Y12" s="116">
        <v>173</v>
      </c>
      <c r="Z12" s="116">
        <v>184</v>
      </c>
    </row>
    <row r="13" spans="1:32" ht="15" customHeight="1" x14ac:dyDescent="0.25">
      <c r="A13" s="32" t="s">
        <v>20</v>
      </c>
      <c r="B13" s="76"/>
      <c r="C13" s="76"/>
      <c r="D13" s="77">
        <f>AD108</f>
        <v>8.8211046990931568</v>
      </c>
      <c r="E13" s="78" t="s">
        <v>87</v>
      </c>
      <c r="F13" s="26"/>
      <c r="G13" s="144" t="s">
        <v>286</v>
      </c>
      <c r="H13" s="145"/>
      <c r="I13" s="145"/>
      <c r="J13" s="145"/>
      <c r="K13" s="145"/>
      <c r="L13" s="145"/>
      <c r="M13" s="85"/>
      <c r="N13" s="76"/>
      <c r="O13" s="77">
        <f>T132</f>
        <v>5.4125662376987131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8.7386644682605112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38.1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16.762846935971421</v>
      </c>
      <c r="E15" s="78" t="s">
        <v>87</v>
      </c>
      <c r="F15" s="26"/>
      <c r="G15" s="35" t="s">
        <v>279</v>
      </c>
      <c r="H15" s="76"/>
      <c r="I15" s="76"/>
      <c r="J15" s="76"/>
      <c r="K15" s="86"/>
      <c r="L15" s="76"/>
      <c r="M15" s="76"/>
      <c r="N15" s="76"/>
      <c r="O15" s="77">
        <f>AB38</f>
        <v>16.793025018953752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33</v>
      </c>
      <c r="Z15" s="116">
        <v>48</v>
      </c>
      <c r="AB15" s="121">
        <f t="shared" ref="AB15:AB34" si="2">IF(Z15="np",0,Z15/$Z$34)</f>
        <v>1.3197690404179268E-2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62.187414124759556</v>
      </c>
      <c r="E16" s="89" t="s">
        <v>87</v>
      </c>
      <c r="F16" s="26"/>
      <c r="G16" s="90" t="s">
        <v>280</v>
      </c>
      <c r="H16" s="37"/>
      <c r="I16" s="37"/>
      <c r="J16" s="37"/>
      <c r="K16" s="38"/>
      <c r="L16" s="37"/>
      <c r="M16" s="37"/>
      <c r="N16" s="37"/>
      <c r="O16" s="88">
        <f>AB37</f>
        <v>83.206974981046244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899</v>
      </c>
      <c r="Z16" s="116">
        <v>855</v>
      </c>
      <c r="AB16" s="121">
        <f t="shared" si="2"/>
        <v>0.23508386032444323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224</v>
      </c>
      <c r="Z17" s="116">
        <v>296</v>
      </c>
      <c r="AB17" s="121">
        <f t="shared" si="2"/>
        <v>8.1385757492438829E-2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17</v>
      </c>
      <c r="Z18" s="116">
        <v>19</v>
      </c>
      <c r="AB18" s="121">
        <f t="shared" si="2"/>
        <v>5.2240857849876268E-3</v>
      </c>
    </row>
    <row r="19" spans="1:28" x14ac:dyDescent="0.25">
      <c r="A19" s="67" t="str">
        <f>$S$1&amp;" ("&amp;$V$2&amp;" to "&amp;$Z$2&amp;")"</f>
        <v>Weipa (2015-16 to 2019-20)</v>
      </c>
      <c r="B19" s="67"/>
      <c r="C19" s="67"/>
      <c r="D19" s="67"/>
      <c r="E19" s="67"/>
      <c r="F19" s="67"/>
      <c r="G19" s="67" t="str">
        <f>$S$1&amp;" ("&amp;$V$2&amp;" to "&amp;$Z$2&amp;")"</f>
        <v>Weipa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240</v>
      </c>
      <c r="Z19" s="116">
        <v>219</v>
      </c>
      <c r="AB19" s="121">
        <f t="shared" si="2"/>
        <v>6.0214462469067913E-2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54</v>
      </c>
      <c r="Z20" s="116">
        <v>40</v>
      </c>
      <c r="AB20" s="121">
        <f t="shared" si="2"/>
        <v>1.0998075336816057E-2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208</v>
      </c>
      <c r="Z21" s="116">
        <v>205</v>
      </c>
      <c r="AB21" s="121">
        <f t="shared" si="2"/>
        <v>5.6365136101182295E-2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276</v>
      </c>
      <c r="Z22" s="116">
        <v>358</v>
      </c>
      <c r="AB22" s="121">
        <f t="shared" si="2"/>
        <v>9.8432774264503711E-2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139</v>
      </c>
      <c r="Z23" s="116">
        <v>138</v>
      </c>
      <c r="AB23" s="121">
        <f t="shared" si="2"/>
        <v>3.7943359912015397E-2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0</v>
      </c>
      <c r="Z24" s="116">
        <v>4</v>
      </c>
      <c r="AB24" s="121">
        <f t="shared" si="2"/>
        <v>1.0998075336816058E-3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41</v>
      </c>
      <c r="Z25" s="116">
        <v>49</v>
      </c>
      <c r="AB25" s="121">
        <f t="shared" si="2"/>
        <v>1.347264228759967E-2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43</v>
      </c>
      <c r="Z26" s="116">
        <v>45</v>
      </c>
      <c r="AB26" s="121">
        <f t="shared" si="2"/>
        <v>1.2372834753918064E-2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119</v>
      </c>
      <c r="Z27" s="116">
        <v>139</v>
      </c>
      <c r="AB27" s="121">
        <f t="shared" si="2"/>
        <v>3.8218311795435798E-2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367</v>
      </c>
      <c r="Z28" s="116">
        <v>366</v>
      </c>
      <c r="AB28" s="121">
        <f t="shared" si="2"/>
        <v>0.10063238933186693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128</v>
      </c>
      <c r="Z29" s="116">
        <v>119</v>
      </c>
      <c r="AB29" s="121">
        <f t="shared" si="2"/>
        <v>3.271927412702777E-2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291</v>
      </c>
      <c r="Z30" s="116">
        <v>286</v>
      </c>
      <c r="AB30" s="121">
        <f t="shared" si="2"/>
        <v>7.8636238658234811E-2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269</v>
      </c>
      <c r="Z31" s="116">
        <v>249</v>
      </c>
      <c r="AB31" s="121">
        <f t="shared" si="2"/>
        <v>6.8463018971679959E-2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9</v>
      </c>
      <c r="Z32" s="116">
        <v>9</v>
      </c>
      <c r="AB32" s="121">
        <f t="shared" si="2"/>
        <v>2.474566950783613E-3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165</v>
      </c>
      <c r="Z33" s="116">
        <v>148</v>
      </c>
      <c r="AB33" s="121">
        <f t="shared" si="2"/>
        <v>4.0692878746219414E-2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3572</v>
      </c>
      <c r="Z34" s="124">
        <v>3637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2195</v>
      </c>
      <c r="AB37" s="136">
        <f>Z37/Z40*100</f>
        <v>83.206974981046244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443</v>
      </c>
      <c r="AB38" s="136">
        <f>Z38/Z40*100</f>
        <v>16.793025018953752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2638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0</v>
      </c>
      <c r="W44" s="116">
        <v>4</v>
      </c>
      <c r="X44" s="116">
        <v>0</v>
      </c>
      <c r="Y44" s="116">
        <v>4</v>
      </c>
      <c r="Z44" s="116">
        <v>5</v>
      </c>
    </row>
    <row r="45" spans="19:32" x14ac:dyDescent="0.25">
      <c r="S45" s="119" t="s">
        <v>38</v>
      </c>
      <c r="T45" s="119"/>
      <c r="U45" s="116"/>
      <c r="V45" s="116">
        <v>42</v>
      </c>
      <c r="W45" s="116">
        <v>50</v>
      </c>
      <c r="X45" s="116">
        <v>61</v>
      </c>
      <c r="Y45" s="116">
        <v>48</v>
      </c>
      <c r="Z45" s="116">
        <v>57</v>
      </c>
    </row>
    <row r="46" spans="19:32" x14ac:dyDescent="0.25">
      <c r="S46" s="119" t="s">
        <v>39</v>
      </c>
      <c r="T46" s="119"/>
      <c r="U46" s="116"/>
      <c r="V46" s="116">
        <v>69</v>
      </c>
      <c r="W46" s="116">
        <v>113</v>
      </c>
      <c r="X46" s="116">
        <v>121</v>
      </c>
      <c r="Y46" s="116">
        <v>96</v>
      </c>
      <c r="Z46" s="116">
        <v>110</v>
      </c>
    </row>
    <row r="47" spans="19:32" x14ac:dyDescent="0.25">
      <c r="S47" s="119" t="s">
        <v>40</v>
      </c>
      <c r="T47" s="119"/>
      <c r="U47" s="116"/>
      <c r="V47" s="116">
        <v>157</v>
      </c>
      <c r="W47" s="116">
        <v>141</v>
      </c>
      <c r="X47" s="116">
        <v>202</v>
      </c>
      <c r="Y47" s="116">
        <v>182</v>
      </c>
      <c r="Z47" s="116">
        <v>178</v>
      </c>
    </row>
    <row r="48" spans="19:32" x14ac:dyDescent="0.25">
      <c r="S48" s="119" t="s">
        <v>41</v>
      </c>
      <c r="T48" s="119"/>
      <c r="U48" s="116"/>
      <c r="V48" s="116">
        <v>157</v>
      </c>
      <c r="W48" s="116">
        <v>248</v>
      </c>
      <c r="X48" s="116">
        <v>259</v>
      </c>
      <c r="Y48" s="116">
        <v>260</v>
      </c>
      <c r="Z48" s="116">
        <v>275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197</v>
      </c>
      <c r="W49" s="116">
        <v>202</v>
      </c>
      <c r="X49" s="116">
        <v>210</v>
      </c>
      <c r="Y49" s="116">
        <v>244</v>
      </c>
      <c r="Z49" s="116">
        <v>230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Weipa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154</v>
      </c>
      <c r="W50" s="116">
        <v>189</v>
      </c>
      <c r="X50" s="116">
        <v>219</v>
      </c>
      <c r="Y50" s="116">
        <v>209</v>
      </c>
      <c r="Z50" s="116">
        <v>235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201</v>
      </c>
      <c r="W51" s="116">
        <v>185</v>
      </c>
      <c r="X51" s="116">
        <v>210</v>
      </c>
      <c r="Y51" s="116">
        <v>209</v>
      </c>
      <c r="Z51" s="116">
        <v>202</v>
      </c>
    </row>
    <row r="52" spans="1:26" ht="15" customHeight="1" x14ac:dyDescent="0.25">
      <c r="S52" s="119" t="s">
        <v>45</v>
      </c>
      <c r="T52" s="119"/>
      <c r="U52" s="116"/>
      <c r="V52" s="116">
        <v>151</v>
      </c>
      <c r="W52" s="116">
        <v>165</v>
      </c>
      <c r="X52" s="116">
        <v>225</v>
      </c>
      <c r="Y52" s="116">
        <v>206</v>
      </c>
      <c r="Z52" s="116">
        <v>187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135</v>
      </c>
      <c r="W53" s="116">
        <v>174</v>
      </c>
      <c r="X53" s="116">
        <v>171</v>
      </c>
      <c r="Y53" s="116">
        <v>182</v>
      </c>
      <c r="Z53" s="116">
        <v>189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85</v>
      </c>
      <c r="W54" s="116">
        <v>88</v>
      </c>
      <c r="X54" s="116">
        <v>103</v>
      </c>
      <c r="Y54" s="116">
        <v>130</v>
      </c>
      <c r="Z54" s="116">
        <v>148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70</v>
      </c>
      <c r="W55" s="116">
        <v>75</v>
      </c>
      <c r="X55" s="116">
        <v>82</v>
      </c>
      <c r="Y55" s="116">
        <v>71</v>
      </c>
      <c r="Z55" s="116">
        <v>85</v>
      </c>
    </row>
    <row r="56" spans="1:26" ht="15" customHeight="1" x14ac:dyDescent="0.25">
      <c r="S56" s="119" t="s">
        <v>49</v>
      </c>
      <c r="T56" s="119"/>
      <c r="U56" s="116"/>
      <c r="V56" s="116">
        <v>13</v>
      </c>
      <c r="W56" s="116">
        <v>15</v>
      </c>
      <c r="X56" s="116">
        <v>20</v>
      </c>
      <c r="Y56" s="116">
        <v>16</v>
      </c>
      <c r="Z56" s="116">
        <v>18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6</v>
      </c>
      <c r="X57" s="116">
        <v>10</v>
      </c>
      <c r="Y57" s="116">
        <v>10</v>
      </c>
      <c r="Z57" s="116">
        <v>14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0</v>
      </c>
      <c r="W58" s="116">
        <v>5</v>
      </c>
      <c r="X58" s="116">
        <v>0</v>
      </c>
      <c r="Y58" s="116">
        <v>0</v>
      </c>
      <c r="Z58" s="116">
        <v>0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0</v>
      </c>
      <c r="X59" s="116">
        <v>0</v>
      </c>
      <c r="Y59" s="116">
        <v>0</v>
      </c>
      <c r="Z59" s="116">
        <v>0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0</v>
      </c>
      <c r="X60" s="116">
        <v>0</v>
      </c>
      <c r="Y60" s="116">
        <v>0</v>
      </c>
      <c r="Z60" s="116">
        <v>0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1435</v>
      </c>
      <c r="W61" s="116">
        <v>1655</v>
      </c>
      <c r="X61" s="116">
        <v>1896</v>
      </c>
      <c r="Y61" s="116">
        <v>1861</v>
      </c>
      <c r="Z61" s="116">
        <v>1933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5</v>
      </c>
      <c r="W63" s="116">
        <v>0</v>
      </c>
      <c r="X63" s="116">
        <v>7</v>
      </c>
      <c r="Y63" s="116">
        <v>6</v>
      </c>
      <c r="Z63" s="116">
        <v>8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33</v>
      </c>
      <c r="W64" s="116">
        <v>75</v>
      </c>
      <c r="X64" s="116">
        <v>98</v>
      </c>
      <c r="Y64" s="116">
        <v>60</v>
      </c>
      <c r="Z64" s="116">
        <v>65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Weipa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45</v>
      </c>
      <c r="W65" s="116">
        <v>90</v>
      </c>
      <c r="X65" s="116">
        <v>138</v>
      </c>
      <c r="Y65" s="116">
        <v>137</v>
      </c>
      <c r="Z65" s="116">
        <v>134</v>
      </c>
    </row>
    <row r="66" spans="1:26" x14ac:dyDescent="0.25">
      <c r="S66" s="119" t="s">
        <v>40</v>
      </c>
      <c r="T66" s="119"/>
      <c r="U66" s="116"/>
      <c r="V66" s="116">
        <v>120</v>
      </c>
      <c r="W66" s="116">
        <v>155</v>
      </c>
      <c r="X66" s="116">
        <v>163</v>
      </c>
      <c r="Y66" s="116">
        <v>129</v>
      </c>
      <c r="Z66" s="116">
        <v>174</v>
      </c>
    </row>
    <row r="67" spans="1:26" x14ac:dyDescent="0.25">
      <c r="S67" s="119" t="s">
        <v>41</v>
      </c>
      <c r="T67" s="119"/>
      <c r="U67" s="116"/>
      <c r="V67" s="116">
        <v>199</v>
      </c>
      <c r="W67" s="116">
        <v>222</v>
      </c>
      <c r="X67" s="116">
        <v>226</v>
      </c>
      <c r="Y67" s="116">
        <v>205</v>
      </c>
      <c r="Z67" s="116">
        <v>206</v>
      </c>
    </row>
    <row r="68" spans="1:26" x14ac:dyDescent="0.25">
      <c r="S68" s="119" t="s">
        <v>42</v>
      </c>
      <c r="T68" s="119"/>
      <c r="U68" s="116"/>
      <c r="V68" s="116">
        <v>185</v>
      </c>
      <c r="W68" s="116">
        <v>205</v>
      </c>
      <c r="X68" s="116">
        <v>229</v>
      </c>
      <c r="Y68" s="116">
        <v>241</v>
      </c>
      <c r="Z68" s="116">
        <v>244</v>
      </c>
    </row>
    <row r="69" spans="1:26" x14ac:dyDescent="0.25">
      <c r="S69" s="119" t="s">
        <v>43</v>
      </c>
      <c r="T69" s="119"/>
      <c r="U69" s="116"/>
      <c r="V69" s="116">
        <v>144</v>
      </c>
      <c r="W69" s="116">
        <v>183</v>
      </c>
      <c r="X69" s="116">
        <v>203</v>
      </c>
      <c r="Y69" s="116">
        <v>236</v>
      </c>
      <c r="Z69" s="116">
        <v>198</v>
      </c>
    </row>
    <row r="70" spans="1:26" x14ac:dyDescent="0.25">
      <c r="S70" s="119" t="s">
        <v>44</v>
      </c>
      <c r="T70" s="119"/>
      <c r="U70" s="116"/>
      <c r="V70" s="116">
        <v>162</v>
      </c>
      <c r="W70" s="116">
        <v>180</v>
      </c>
      <c r="X70" s="116">
        <v>181</v>
      </c>
      <c r="Y70" s="116">
        <v>183</v>
      </c>
      <c r="Z70" s="116">
        <v>191</v>
      </c>
    </row>
    <row r="71" spans="1:26" x14ac:dyDescent="0.25">
      <c r="S71" s="119" t="s">
        <v>45</v>
      </c>
      <c r="T71" s="119"/>
      <c r="U71" s="116"/>
      <c r="V71" s="116">
        <v>150</v>
      </c>
      <c r="W71" s="116">
        <v>177</v>
      </c>
      <c r="X71" s="116">
        <v>220</v>
      </c>
      <c r="Y71" s="116">
        <v>213</v>
      </c>
      <c r="Z71" s="116">
        <v>211</v>
      </c>
    </row>
    <row r="72" spans="1:26" x14ac:dyDescent="0.25">
      <c r="S72" s="119" t="s">
        <v>46</v>
      </c>
      <c r="T72" s="119"/>
      <c r="U72" s="116"/>
      <c r="V72" s="116">
        <v>134</v>
      </c>
      <c r="W72" s="116">
        <v>132</v>
      </c>
      <c r="X72" s="116">
        <v>142</v>
      </c>
      <c r="Y72" s="116">
        <v>145</v>
      </c>
      <c r="Z72" s="116">
        <v>121</v>
      </c>
    </row>
    <row r="73" spans="1:26" x14ac:dyDescent="0.25">
      <c r="S73" s="119" t="s">
        <v>47</v>
      </c>
      <c r="T73" s="119"/>
      <c r="U73" s="116"/>
      <c r="V73" s="116">
        <v>55</v>
      </c>
      <c r="W73" s="116">
        <v>70</v>
      </c>
      <c r="X73" s="116">
        <v>83</v>
      </c>
      <c r="Y73" s="116">
        <v>99</v>
      </c>
      <c r="Z73" s="116">
        <v>103</v>
      </c>
    </row>
    <row r="74" spans="1:26" x14ac:dyDescent="0.25">
      <c r="S74" s="119" t="s">
        <v>48</v>
      </c>
      <c r="T74" s="119"/>
      <c r="U74" s="116"/>
      <c r="V74" s="116">
        <v>29</v>
      </c>
      <c r="W74" s="116">
        <v>51</v>
      </c>
      <c r="X74" s="116">
        <v>43</v>
      </c>
      <c r="Y74" s="116">
        <v>38</v>
      </c>
      <c r="Z74" s="116">
        <v>40</v>
      </c>
    </row>
    <row r="75" spans="1:26" x14ac:dyDescent="0.25">
      <c r="S75" s="119" t="s">
        <v>49</v>
      </c>
      <c r="T75" s="119"/>
      <c r="U75" s="116"/>
      <c r="V75" s="116">
        <v>9</v>
      </c>
      <c r="W75" s="116">
        <v>11</v>
      </c>
      <c r="X75" s="116">
        <v>16</v>
      </c>
      <c r="Y75" s="116">
        <v>9</v>
      </c>
      <c r="Z75" s="116">
        <v>14</v>
      </c>
    </row>
    <row r="76" spans="1:26" x14ac:dyDescent="0.25">
      <c r="S76" s="119" t="s">
        <v>50</v>
      </c>
      <c r="T76" s="119"/>
      <c r="U76" s="116"/>
      <c r="V76" s="116">
        <v>0</v>
      </c>
      <c r="W76" s="116">
        <v>0</v>
      </c>
      <c r="X76" s="116">
        <v>0</v>
      </c>
      <c r="Y76" s="116">
        <v>0</v>
      </c>
      <c r="Z76" s="116">
        <v>7</v>
      </c>
    </row>
    <row r="77" spans="1:26" x14ac:dyDescent="0.25">
      <c r="S77" s="119" t="s">
        <v>51</v>
      </c>
      <c r="T77" s="119"/>
      <c r="U77" s="116"/>
      <c r="V77" s="116">
        <v>0</v>
      </c>
      <c r="W77" s="116">
        <v>0</v>
      </c>
      <c r="X77" s="116">
        <v>0</v>
      </c>
      <c r="Y77" s="116">
        <v>0</v>
      </c>
      <c r="Z77" s="116">
        <v>0</v>
      </c>
    </row>
    <row r="78" spans="1:26" x14ac:dyDescent="0.25">
      <c r="S78" s="119" t="s">
        <v>52</v>
      </c>
      <c r="T78" s="119"/>
      <c r="U78" s="116"/>
      <c r="V78" s="116">
        <v>0</v>
      </c>
      <c r="W78" s="116">
        <v>0</v>
      </c>
      <c r="X78" s="116">
        <v>0</v>
      </c>
      <c r="Y78" s="116">
        <v>0</v>
      </c>
      <c r="Z78" s="116">
        <v>0</v>
      </c>
    </row>
    <row r="79" spans="1:26" x14ac:dyDescent="0.25">
      <c r="S79" s="119" t="s">
        <v>53</v>
      </c>
      <c r="T79" s="119"/>
      <c r="U79" s="116"/>
      <c r="V79" s="116">
        <v>0</v>
      </c>
      <c r="W79" s="116">
        <v>0</v>
      </c>
      <c r="X79" s="116">
        <v>0</v>
      </c>
      <c r="Y79" s="116">
        <v>0</v>
      </c>
      <c r="Z79" s="116">
        <v>0</v>
      </c>
    </row>
    <row r="80" spans="1:26" x14ac:dyDescent="0.25">
      <c r="S80" s="122" t="s">
        <v>54</v>
      </c>
      <c r="T80" s="122"/>
      <c r="U80" s="116"/>
      <c r="V80" s="116">
        <v>1271</v>
      </c>
      <c r="W80" s="116">
        <v>1554</v>
      </c>
      <c r="X80" s="116">
        <v>1743</v>
      </c>
      <c r="Y80" s="116">
        <v>1714</v>
      </c>
      <c r="Z80" s="116">
        <v>1709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6" t="str">
        <f>S1</f>
        <v>Weipa</v>
      </c>
      <c r="D83" s="146"/>
      <c r="E83" s="146"/>
      <c r="F83" s="146"/>
      <c r="G83" s="146"/>
      <c r="H83" s="49"/>
      <c r="I83" s="49"/>
      <c r="J83" s="147" t="str">
        <f>'State data for spotlight'!A1</f>
        <v>Queensland</v>
      </c>
      <c r="K83" s="147"/>
      <c r="L83" s="147"/>
      <c r="M83" s="147"/>
      <c r="N83" s="147"/>
      <c r="O83" s="147"/>
      <c r="S83" s="119" t="s">
        <v>57</v>
      </c>
      <c r="T83" s="119"/>
      <c r="U83" s="116"/>
      <c r="V83" s="116">
        <v>60</v>
      </c>
      <c r="W83" s="116">
        <v>59</v>
      </c>
      <c r="X83" s="116">
        <v>74</v>
      </c>
      <c r="Y83" s="116">
        <v>77</v>
      </c>
      <c r="Z83" s="116">
        <v>77</v>
      </c>
      <c r="AD83" s="121"/>
    </row>
    <row r="84" spans="1:30" ht="15" customHeight="1" x14ac:dyDescent="0.25">
      <c r="A84" s="48"/>
      <c r="B84" s="48"/>
      <c r="C84" s="50"/>
      <c r="D84" s="141" t="s">
        <v>0</v>
      </c>
      <c r="E84" s="141"/>
      <c r="F84" s="141" t="s">
        <v>202</v>
      </c>
      <c r="G84" s="141"/>
      <c r="H84" s="50"/>
      <c r="I84" s="50"/>
      <c r="J84" s="50"/>
      <c r="K84" s="50"/>
      <c r="L84" s="141" t="s">
        <v>0</v>
      </c>
      <c r="M84" s="141"/>
      <c r="N84" s="141" t="s">
        <v>202</v>
      </c>
      <c r="O84" s="141"/>
      <c r="S84" s="119" t="s">
        <v>58</v>
      </c>
      <c r="T84" s="119"/>
      <c r="U84" s="116"/>
      <c r="V84" s="116">
        <v>102</v>
      </c>
      <c r="W84" s="116">
        <v>109</v>
      </c>
      <c r="X84" s="116">
        <v>104</v>
      </c>
      <c r="Y84" s="116">
        <v>101</v>
      </c>
      <c r="Z84" s="116">
        <v>107</v>
      </c>
    </row>
    <row r="85" spans="1:30" ht="15" customHeight="1" x14ac:dyDescent="0.25">
      <c r="A85" s="48"/>
      <c r="B85" s="48"/>
      <c r="C85" s="62" t="s">
        <v>1</v>
      </c>
      <c r="D85" s="141" t="s">
        <v>2</v>
      </c>
      <c r="E85" s="141"/>
      <c r="F85" s="141" t="str">
        <f>"since "&amp;$V$2</f>
        <v>since 2015-16</v>
      </c>
      <c r="G85" s="141"/>
      <c r="H85" s="50"/>
      <c r="I85" s="50"/>
      <c r="J85" s="50"/>
      <c r="K85" s="62" t="s">
        <v>1</v>
      </c>
      <c r="L85" s="141" t="s">
        <v>2</v>
      </c>
      <c r="M85" s="141"/>
      <c r="N85" s="141" t="str">
        <f>"since "&amp;$V$2</f>
        <v>since 2015-16</v>
      </c>
      <c r="O85" s="141"/>
      <c r="S85" s="119" t="s">
        <v>197</v>
      </c>
      <c r="T85" s="119"/>
      <c r="U85" s="116"/>
      <c r="V85" s="116">
        <v>436</v>
      </c>
      <c r="W85" s="116">
        <v>459</v>
      </c>
      <c r="X85" s="116">
        <v>494</v>
      </c>
      <c r="Y85" s="116">
        <v>524</v>
      </c>
      <c r="Z85" s="116">
        <v>576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3,639</v>
      </c>
      <c r="D86" s="100">
        <f t="shared" ref="D86:D91" si="4">AD4</f>
        <v>1.9042285074208909E-2</v>
      </c>
      <c r="E86" s="101">
        <f t="shared" ref="E86:E91" si="5">AD4</f>
        <v>1.9042285074208909E-2</v>
      </c>
      <c r="F86" s="100">
        <f t="shared" ref="F86:F91" si="6">AF4</f>
        <v>0.34280442804428035</v>
      </c>
      <c r="G86" s="101">
        <f t="shared" ref="G86:G91" si="7">AF4</f>
        <v>0.34280442804428035</v>
      </c>
      <c r="H86" s="61"/>
      <c r="I86" s="61"/>
      <c r="J86" s="142" t="str">
        <f>'State data for spotlight'!J4</f>
        <v>4,043,913</v>
      </c>
      <c r="K86" s="142"/>
      <c r="L86" s="100">
        <f>'State data for spotlight'!L4</f>
        <v>-5.435055282670076E-3</v>
      </c>
      <c r="M86" s="101">
        <f>'State data for spotlight'!L4</f>
        <v>-5.435055282670076E-3</v>
      </c>
      <c r="N86" s="100">
        <f>'State data for spotlight'!N4</f>
        <v>7.968076645100175E-2</v>
      </c>
      <c r="O86" s="101">
        <f>'State data for spotlight'!N4</f>
        <v>7.968076645100175E-2</v>
      </c>
      <c r="S86" s="119" t="s">
        <v>198</v>
      </c>
      <c r="T86" s="119"/>
      <c r="U86" s="116"/>
      <c r="V86" s="116">
        <v>27</v>
      </c>
      <c r="W86" s="116">
        <v>33</v>
      </c>
      <c r="X86" s="116">
        <v>48</v>
      </c>
      <c r="Y86" s="116">
        <v>38</v>
      </c>
      <c r="Z86" s="116">
        <v>52</v>
      </c>
    </row>
    <row r="87" spans="1:30" ht="15" customHeight="1" x14ac:dyDescent="0.25">
      <c r="A87" s="102" t="s">
        <v>4</v>
      </c>
      <c r="B87" s="51"/>
      <c r="C87" s="61" t="str">
        <f t="shared" si="3"/>
        <v>1,931</v>
      </c>
      <c r="D87" s="100">
        <f t="shared" si="4"/>
        <v>3.9289558665231539E-2</v>
      </c>
      <c r="E87" s="101">
        <f t="shared" si="5"/>
        <v>3.9289558665231539E-2</v>
      </c>
      <c r="F87" s="100">
        <f t="shared" si="6"/>
        <v>0.34846368715083798</v>
      </c>
      <c r="G87" s="101">
        <f t="shared" si="7"/>
        <v>0.34846368715083798</v>
      </c>
      <c r="H87" s="61"/>
      <c r="I87" s="61"/>
      <c r="J87" s="142" t="str">
        <f>'State data for spotlight'!J5</f>
        <v>2,078,086</v>
      </c>
      <c r="K87" s="142"/>
      <c r="L87" s="100">
        <f>'State data for spotlight'!L5</f>
        <v>-9.7722570444783718E-3</v>
      </c>
      <c r="M87" s="101">
        <f>'State data for spotlight'!L5</f>
        <v>-9.7722570444783718E-3</v>
      </c>
      <c r="N87" s="100">
        <f>'State data for spotlight'!N5</f>
        <v>6.0267974446456485E-2</v>
      </c>
      <c r="O87" s="101">
        <f>'State data for spotlight'!N5</f>
        <v>6.0267974446456485E-2</v>
      </c>
      <c r="S87" s="119" t="s">
        <v>199</v>
      </c>
      <c r="T87" s="119"/>
      <c r="U87" s="116"/>
      <c r="V87" s="116">
        <v>20</v>
      </c>
      <c r="W87" s="116">
        <v>25</v>
      </c>
      <c r="X87" s="116">
        <v>23</v>
      </c>
      <c r="Y87" s="116">
        <v>22</v>
      </c>
      <c r="Z87" s="116">
        <v>20</v>
      </c>
    </row>
    <row r="88" spans="1:30" ht="15" customHeight="1" x14ac:dyDescent="0.25">
      <c r="A88" s="102" t="s">
        <v>5</v>
      </c>
      <c r="B88" s="51"/>
      <c r="C88" s="61" t="str">
        <f t="shared" si="3"/>
        <v>1,710</v>
      </c>
      <c r="D88" s="100">
        <f t="shared" si="4"/>
        <v>-1.7513134851138146E-3</v>
      </c>
      <c r="E88" s="101">
        <f t="shared" si="5"/>
        <v>-1.7513134851138146E-3</v>
      </c>
      <c r="F88" s="100">
        <f t="shared" si="6"/>
        <v>0.34328358208955234</v>
      </c>
      <c r="G88" s="101">
        <f t="shared" si="7"/>
        <v>0.34328358208955234</v>
      </c>
      <c r="H88" s="61"/>
      <c r="I88" s="61"/>
      <c r="J88" s="142" t="str">
        <f>'State data for spotlight'!J6</f>
        <v>1,965,825</v>
      </c>
      <c r="K88" s="142"/>
      <c r="L88" s="100">
        <f>'State data for spotlight'!L6</f>
        <v>-8.0765919120229235E-4</v>
      </c>
      <c r="M88" s="101">
        <f>'State data for spotlight'!L6</f>
        <v>-8.0765919120229235E-4</v>
      </c>
      <c r="N88" s="100">
        <f>'State data for spotlight'!N6</f>
        <v>0.10099473592536312</v>
      </c>
      <c r="O88" s="101">
        <f>'State data for spotlight'!N6</f>
        <v>0.10099473592536312</v>
      </c>
      <c r="S88" s="119" t="s">
        <v>200</v>
      </c>
      <c r="T88" s="119"/>
      <c r="U88" s="116"/>
      <c r="V88" s="116">
        <v>17</v>
      </c>
      <c r="W88" s="116">
        <v>18</v>
      </c>
      <c r="X88" s="116">
        <v>17</v>
      </c>
      <c r="Y88" s="116">
        <v>19</v>
      </c>
      <c r="Z88" s="116">
        <v>23</v>
      </c>
    </row>
    <row r="89" spans="1:30" ht="15" customHeight="1" x14ac:dyDescent="0.25">
      <c r="A89" s="51" t="s">
        <v>6</v>
      </c>
      <c r="B89" s="51"/>
      <c r="C89" s="61" t="str">
        <f t="shared" si="3"/>
        <v>2,642</v>
      </c>
      <c r="D89" s="100">
        <f t="shared" si="4"/>
        <v>1.7719568567026167E-2</v>
      </c>
      <c r="E89" s="101">
        <f t="shared" si="5"/>
        <v>1.7719568567026167E-2</v>
      </c>
      <c r="F89" s="100">
        <f t="shared" si="6"/>
        <v>0.28439474963539135</v>
      </c>
      <c r="G89" s="101">
        <f t="shared" si="7"/>
        <v>0.28439474963539135</v>
      </c>
      <c r="H89" s="61"/>
      <c r="I89" s="61"/>
      <c r="J89" s="142" t="str">
        <f>'State data for spotlight'!J7</f>
        <v>2,876,116</v>
      </c>
      <c r="K89" s="142"/>
      <c r="L89" s="100">
        <f>'State data for spotlight'!L7</f>
        <v>1.3469152455414024E-2</v>
      </c>
      <c r="M89" s="101">
        <f>'State data for spotlight'!L7</f>
        <v>1.3469152455414024E-2</v>
      </c>
      <c r="N89" s="100">
        <f>'State data for spotlight'!N7</f>
        <v>8.3508134271230716E-2</v>
      </c>
      <c r="O89" s="101">
        <f>'State data for spotlight'!N7</f>
        <v>8.3508134271230716E-2</v>
      </c>
      <c r="S89" s="119" t="s">
        <v>201</v>
      </c>
      <c r="T89" s="119"/>
      <c r="U89" s="116"/>
      <c r="V89" s="116">
        <v>272</v>
      </c>
      <c r="W89" s="116">
        <v>304</v>
      </c>
      <c r="X89" s="116">
        <v>330</v>
      </c>
      <c r="Y89" s="116">
        <v>354</v>
      </c>
      <c r="Z89" s="116">
        <v>331</v>
      </c>
    </row>
    <row r="90" spans="1:30" ht="15" customHeight="1" x14ac:dyDescent="0.25">
      <c r="A90" s="51" t="s">
        <v>100</v>
      </c>
      <c r="B90" s="51"/>
      <c r="C90" s="61" t="str">
        <f t="shared" si="3"/>
        <v>$73,862</v>
      </c>
      <c r="D90" s="100">
        <f t="shared" si="4"/>
        <v>-6.8909664499547829E-2</v>
      </c>
      <c r="E90" s="101">
        <f t="shared" si="5"/>
        <v>-6.8909664499547829E-2</v>
      </c>
      <c r="F90" s="100">
        <f t="shared" si="6"/>
        <v>4.7126630695205618E-2</v>
      </c>
      <c r="G90" s="101">
        <f t="shared" si="7"/>
        <v>4.7126630695205618E-2</v>
      </c>
      <c r="H90" s="61"/>
      <c r="I90" s="61"/>
      <c r="J90" s="61"/>
      <c r="K90" s="61" t="str">
        <f>'State data for spotlight'!J8</f>
        <v>$45,226</v>
      </c>
      <c r="L90" s="100">
        <f>'State data for spotlight'!L8</f>
        <v>1.6409018426646327E-3</v>
      </c>
      <c r="M90" s="101">
        <f>'State data for spotlight'!L8</f>
        <v>1.6409018426646327E-3</v>
      </c>
      <c r="N90" s="100">
        <f>'State data for spotlight'!N8</f>
        <v>6.7653739613496189E-2</v>
      </c>
      <c r="O90" s="101">
        <f>'State data for spotlight'!N8</f>
        <v>6.7653739613496189E-2</v>
      </c>
      <c r="S90" s="119" t="s">
        <v>59</v>
      </c>
      <c r="T90" s="119"/>
      <c r="U90" s="116"/>
      <c r="V90" s="116">
        <v>83</v>
      </c>
      <c r="W90" s="116">
        <v>94</v>
      </c>
      <c r="X90" s="116">
        <v>121</v>
      </c>
      <c r="Y90" s="116">
        <v>115</v>
      </c>
      <c r="Z90" s="116">
        <v>115</v>
      </c>
    </row>
    <row r="91" spans="1:30" ht="15" customHeight="1" x14ac:dyDescent="0.25">
      <c r="A91" s="51" t="s">
        <v>7</v>
      </c>
      <c r="B91" s="51"/>
      <c r="C91" s="61" t="str">
        <f t="shared" si="3"/>
        <v>$234.3 mil</v>
      </c>
      <c r="D91" s="100">
        <f t="shared" si="4"/>
        <v>2.8767345495612329E-2</v>
      </c>
      <c r="E91" s="101">
        <f t="shared" si="5"/>
        <v>2.8767345495612329E-2</v>
      </c>
      <c r="F91" s="100">
        <f t="shared" si="6"/>
        <v>0.3608215683000322</v>
      </c>
      <c r="G91" s="101">
        <f t="shared" si="7"/>
        <v>0.3608215683000322</v>
      </c>
      <c r="H91" s="61"/>
      <c r="I91" s="61"/>
      <c r="J91" s="61"/>
      <c r="K91" s="61" t="str">
        <f>'State data for spotlight'!J9</f>
        <v>$174.8 bil</v>
      </c>
      <c r="L91" s="100">
        <f>'State data for spotlight'!L9</f>
        <v>4.1540468779463158E-2</v>
      </c>
      <c r="M91" s="101">
        <f>'State data for spotlight'!L9</f>
        <v>4.1540468779463158E-2</v>
      </c>
      <c r="N91" s="100">
        <f>'State data for spotlight'!N9</f>
        <v>0.18082674757676354</v>
      </c>
      <c r="O91" s="101">
        <f>'State data for spotlight'!N9</f>
        <v>0.18082674757676354</v>
      </c>
      <c r="S91" s="122" t="s">
        <v>54</v>
      </c>
      <c r="T91" s="122"/>
      <c r="U91" s="116"/>
      <c r="V91" s="116">
        <v>1130</v>
      </c>
      <c r="W91" s="116">
        <v>1224</v>
      </c>
      <c r="X91" s="116">
        <v>1322</v>
      </c>
      <c r="Y91" s="116">
        <v>1388</v>
      </c>
      <c r="Z91" s="116">
        <v>1430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203</v>
      </c>
      <c r="S93" s="119" t="s">
        <v>57</v>
      </c>
      <c r="T93" s="119"/>
      <c r="U93" s="116"/>
      <c r="V93" s="116">
        <v>74</v>
      </c>
      <c r="W93" s="116">
        <v>64</v>
      </c>
      <c r="X93" s="116">
        <v>77</v>
      </c>
      <c r="Y93" s="116">
        <v>82</v>
      </c>
      <c r="Z93" s="116">
        <v>80</v>
      </c>
    </row>
    <row r="94" spans="1:30" ht="15" customHeight="1" x14ac:dyDescent="0.25">
      <c r="A94" s="60" t="s">
        <v>204</v>
      </c>
      <c r="S94" s="119" t="s">
        <v>58</v>
      </c>
      <c r="T94" s="119"/>
      <c r="U94" s="116"/>
      <c r="V94" s="116">
        <v>164</v>
      </c>
      <c r="W94" s="116">
        <v>199</v>
      </c>
      <c r="X94" s="116">
        <v>218</v>
      </c>
      <c r="Y94" s="116">
        <v>235</v>
      </c>
      <c r="Z94" s="116">
        <v>245</v>
      </c>
    </row>
    <row r="95" spans="1:30" ht="15" customHeight="1" x14ac:dyDescent="0.25">
      <c r="A95" s="138" t="s">
        <v>287</v>
      </c>
      <c r="S95" s="119" t="s">
        <v>197</v>
      </c>
      <c r="T95" s="119"/>
      <c r="U95" s="116"/>
      <c r="V95" s="116">
        <v>45</v>
      </c>
      <c r="W95" s="116">
        <v>48</v>
      </c>
      <c r="X95" s="116">
        <v>53</v>
      </c>
      <c r="Y95" s="116">
        <v>55</v>
      </c>
      <c r="Z95" s="116">
        <v>61</v>
      </c>
    </row>
    <row r="96" spans="1:30" ht="15" customHeight="1" x14ac:dyDescent="0.25">
      <c r="A96" s="19" t="s">
        <v>278</v>
      </c>
      <c r="S96" s="119" t="s">
        <v>198</v>
      </c>
      <c r="T96" s="119"/>
      <c r="U96" s="116"/>
      <c r="V96" s="116">
        <v>118</v>
      </c>
      <c r="W96" s="116">
        <v>140</v>
      </c>
      <c r="X96" s="116">
        <v>142</v>
      </c>
      <c r="Y96" s="116">
        <v>134</v>
      </c>
      <c r="Z96" s="116">
        <v>159</v>
      </c>
    </row>
    <row r="97" spans="1:32" ht="15" customHeight="1" x14ac:dyDescent="0.25">
      <c r="S97" s="119" t="s">
        <v>199</v>
      </c>
      <c r="T97" s="119"/>
      <c r="U97" s="116"/>
      <c r="V97" s="116">
        <v>163</v>
      </c>
      <c r="W97" s="116">
        <v>174</v>
      </c>
      <c r="X97" s="116">
        <v>189</v>
      </c>
      <c r="Y97" s="116">
        <v>194</v>
      </c>
      <c r="Z97" s="116">
        <v>186</v>
      </c>
    </row>
    <row r="98" spans="1:32" ht="15" customHeight="1" x14ac:dyDescent="0.25">
      <c r="S98" s="119" t="s">
        <v>200</v>
      </c>
      <c r="T98" s="119"/>
      <c r="U98" s="116"/>
      <c r="V98" s="116">
        <v>64</v>
      </c>
      <c r="W98" s="116">
        <v>86</v>
      </c>
      <c r="X98" s="116">
        <v>97</v>
      </c>
      <c r="Y98" s="116">
        <v>105</v>
      </c>
      <c r="Z98" s="116">
        <v>105</v>
      </c>
    </row>
    <row r="99" spans="1:32" ht="15" customHeight="1" x14ac:dyDescent="0.25">
      <c r="S99" s="119" t="s">
        <v>201</v>
      </c>
      <c r="T99" s="119"/>
      <c r="U99" s="116"/>
      <c r="V99" s="116">
        <v>115</v>
      </c>
      <c r="W99" s="116">
        <v>129</v>
      </c>
      <c r="X99" s="116">
        <v>164</v>
      </c>
      <c r="Y99" s="116">
        <v>176</v>
      </c>
      <c r="Z99" s="116">
        <v>174</v>
      </c>
    </row>
    <row r="100" spans="1:32" ht="15" customHeight="1" x14ac:dyDescent="0.25">
      <c r="S100" s="119" t="s">
        <v>59</v>
      </c>
      <c r="T100" s="119"/>
      <c r="U100" s="116"/>
      <c r="V100" s="116">
        <v>61</v>
      </c>
      <c r="W100" s="116">
        <v>77</v>
      </c>
      <c r="X100" s="116">
        <v>84</v>
      </c>
      <c r="Y100" s="116">
        <v>87</v>
      </c>
      <c r="Z100" s="116">
        <v>84</v>
      </c>
    </row>
    <row r="101" spans="1:32" x14ac:dyDescent="0.25">
      <c r="A101" s="20"/>
      <c r="S101" s="122" t="s">
        <v>54</v>
      </c>
      <c r="T101" s="122"/>
      <c r="U101" s="116"/>
      <c r="V101" s="116">
        <v>928</v>
      </c>
      <c r="W101" s="116">
        <v>1046</v>
      </c>
      <c r="X101" s="116">
        <v>1150</v>
      </c>
      <c r="Y101" s="116">
        <v>1206</v>
      </c>
      <c r="Z101" s="116">
        <v>1209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205</v>
      </c>
      <c r="Z103" s="110" t="s">
        <v>282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2027</v>
      </c>
      <c r="W104" s="116">
        <v>2508</v>
      </c>
      <c r="X104" s="116">
        <v>2916</v>
      </c>
      <c r="Y104" s="116">
        <v>2853</v>
      </c>
      <c r="Z104" s="116">
        <v>2909</v>
      </c>
      <c r="AB104" s="113" t="str">
        <f>TEXT(Z104,"###,###")</f>
        <v>2,909</v>
      </c>
      <c r="AD104" s="134">
        <f>Z104/($Z$4)*100</f>
        <v>79.939543830722727</v>
      </c>
      <c r="AF104" s="113"/>
    </row>
    <row r="105" spans="1:32" x14ac:dyDescent="0.25">
      <c r="S105" s="119" t="s">
        <v>18</v>
      </c>
      <c r="T105" s="119"/>
      <c r="U105" s="116"/>
      <c r="V105" s="116">
        <v>516</v>
      </c>
      <c r="W105" s="116">
        <v>562</v>
      </c>
      <c r="X105" s="116">
        <v>597</v>
      </c>
      <c r="Y105" s="116">
        <v>609</v>
      </c>
      <c r="Z105" s="116">
        <v>610</v>
      </c>
      <c r="AB105" s="113" t="str">
        <f>TEXT(Z105,"###,###")</f>
        <v>610</v>
      </c>
      <c r="AD105" s="134">
        <f>Z105/($Z$4)*100</f>
        <v>16.762846935971421</v>
      </c>
      <c r="AF105" s="113"/>
    </row>
    <row r="106" spans="1:32" x14ac:dyDescent="0.25">
      <c r="S106" s="122" t="s">
        <v>54</v>
      </c>
      <c r="T106" s="122"/>
      <c r="U106" s="124"/>
      <c r="V106" s="124">
        <v>2543</v>
      </c>
      <c r="W106" s="124">
        <v>3070</v>
      </c>
      <c r="X106" s="124">
        <v>3513</v>
      </c>
      <c r="Y106" s="124">
        <v>3462</v>
      </c>
      <c r="Z106" s="124">
        <v>3519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185</v>
      </c>
      <c r="W108" s="116">
        <v>249</v>
      </c>
      <c r="X108" s="116">
        <v>366</v>
      </c>
      <c r="Y108" s="116">
        <v>337</v>
      </c>
      <c r="Z108" s="116">
        <v>321</v>
      </c>
      <c r="AB108" s="113" t="str">
        <f>TEXT(Z108,"###,###")</f>
        <v>321</v>
      </c>
      <c r="AD108" s="134">
        <f>Z108/($Z$4)*100</f>
        <v>8.8211046990931568</v>
      </c>
      <c r="AF108" s="113"/>
    </row>
    <row r="109" spans="1:32" x14ac:dyDescent="0.25">
      <c r="S109" s="119" t="s">
        <v>21</v>
      </c>
      <c r="T109" s="119"/>
      <c r="U109" s="116"/>
      <c r="V109" s="116">
        <v>251</v>
      </c>
      <c r="W109" s="116">
        <v>318</v>
      </c>
      <c r="X109" s="116">
        <v>343</v>
      </c>
      <c r="Y109" s="116">
        <v>353</v>
      </c>
      <c r="Z109" s="116">
        <v>318</v>
      </c>
      <c r="AB109" s="113" t="str">
        <f>TEXT(Z109,"###,###")</f>
        <v>318</v>
      </c>
      <c r="AD109" s="134">
        <f>Z109/($Z$4)*100</f>
        <v>8.7386644682605112</v>
      </c>
      <c r="AF109" s="113"/>
    </row>
    <row r="110" spans="1:32" x14ac:dyDescent="0.25">
      <c r="S110" s="119" t="s">
        <v>22</v>
      </c>
      <c r="T110" s="119"/>
      <c r="U110" s="116"/>
      <c r="V110" s="116">
        <v>425</v>
      </c>
      <c r="W110" s="116">
        <v>544</v>
      </c>
      <c r="X110" s="116">
        <v>648</v>
      </c>
      <c r="Y110" s="116">
        <v>579</v>
      </c>
      <c r="Z110" s="116">
        <v>610</v>
      </c>
      <c r="AB110" s="113" t="str">
        <f>TEXT(Z110,"###,###")</f>
        <v>610</v>
      </c>
      <c r="AD110" s="134">
        <f>Z110/($Z$4)*100</f>
        <v>16.762846935971421</v>
      </c>
      <c r="AF110" s="113"/>
    </row>
    <row r="111" spans="1:32" x14ac:dyDescent="0.25">
      <c r="S111" s="119" t="s">
        <v>23</v>
      </c>
      <c r="T111" s="119"/>
      <c r="U111" s="116"/>
      <c r="V111" s="116">
        <v>1679</v>
      </c>
      <c r="W111" s="116">
        <v>1959</v>
      </c>
      <c r="X111" s="116">
        <v>2156</v>
      </c>
      <c r="Y111" s="116">
        <v>2188</v>
      </c>
      <c r="Z111" s="116">
        <v>2263</v>
      </c>
      <c r="AB111" s="113" t="str">
        <f>TEXT(Z111,"###,###")</f>
        <v>2,263</v>
      </c>
      <c r="AD111" s="134">
        <f>Z111/($Z$4)*100</f>
        <v>62.187414124759556</v>
      </c>
      <c r="AF111" s="113"/>
    </row>
    <row r="112" spans="1:32" x14ac:dyDescent="0.25">
      <c r="S112" s="122" t="s">
        <v>54</v>
      </c>
      <c r="T112" s="122"/>
      <c r="U112" s="116"/>
      <c r="V112" s="116">
        <v>2708</v>
      </c>
      <c r="W112" s="116">
        <v>3209</v>
      </c>
      <c r="X112" s="116">
        <v>3642</v>
      </c>
      <c r="Y112" s="116">
        <v>3572</v>
      </c>
      <c r="Z112" s="116">
        <v>3637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35.26</v>
      </c>
      <c r="W118" s="135">
        <v>37.630000000000003</v>
      </c>
      <c r="X118" s="135">
        <v>37.83</v>
      </c>
      <c r="Y118" s="135">
        <v>37.96</v>
      </c>
      <c r="Z118" s="135">
        <v>38.07</v>
      </c>
      <c r="AB118" s="113" t="str">
        <f>TEXT(Z118,"##.0")</f>
        <v>38.1</v>
      </c>
    </row>
    <row r="120" spans="19:32" x14ac:dyDescent="0.25">
      <c r="S120" s="105" t="s">
        <v>102</v>
      </c>
      <c r="T120" s="116"/>
      <c r="U120" s="116"/>
      <c r="V120" s="116">
        <v>1888</v>
      </c>
      <c r="W120" s="116">
        <v>2091</v>
      </c>
      <c r="X120" s="116">
        <v>2305</v>
      </c>
      <c r="Y120" s="116">
        <v>2421</v>
      </c>
      <c r="Z120" s="116">
        <v>2455</v>
      </c>
      <c r="AB120" s="113" t="str">
        <f>TEXT(Z120,"###,###")</f>
        <v>2,455</v>
      </c>
    </row>
    <row r="121" spans="19:32" x14ac:dyDescent="0.25">
      <c r="S121" s="105" t="s">
        <v>103</v>
      </c>
      <c r="T121" s="116"/>
      <c r="U121" s="116"/>
      <c r="V121" s="116">
        <v>50</v>
      </c>
      <c r="W121" s="116">
        <v>48</v>
      </c>
      <c r="X121" s="116">
        <v>40</v>
      </c>
      <c r="Y121" s="116">
        <v>42</v>
      </c>
      <c r="Z121" s="116">
        <v>44</v>
      </c>
      <c r="AB121" s="113" t="str">
        <f>TEXT(Z121,"###,###")</f>
        <v>44</v>
      </c>
    </row>
    <row r="122" spans="19:32" x14ac:dyDescent="0.25">
      <c r="S122" s="105" t="s">
        <v>104</v>
      </c>
      <c r="T122" s="116"/>
      <c r="U122" s="116"/>
      <c r="V122" s="116">
        <v>120</v>
      </c>
      <c r="W122" s="116">
        <v>131</v>
      </c>
      <c r="X122" s="116">
        <v>123</v>
      </c>
      <c r="Y122" s="116">
        <v>132</v>
      </c>
      <c r="Z122" s="116">
        <v>143</v>
      </c>
      <c r="AB122" s="113" t="str">
        <f>TEXT(Z122,"###,###")</f>
        <v>143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2008</v>
      </c>
      <c r="W124" s="116">
        <v>2222</v>
      </c>
      <c r="X124" s="116">
        <v>2428</v>
      </c>
      <c r="Y124" s="116">
        <v>2553</v>
      </c>
      <c r="Z124" s="116">
        <v>2598</v>
      </c>
      <c r="AB124" s="113" t="str">
        <f>TEXT(Z124,"###,###")</f>
        <v>2,598</v>
      </c>
      <c r="AD124" s="131">
        <f>Z124/$Z$7*100</f>
        <v>98.334595003785012</v>
      </c>
    </row>
    <row r="125" spans="19:32" x14ac:dyDescent="0.25">
      <c r="S125" s="105" t="s">
        <v>106</v>
      </c>
      <c r="T125" s="116"/>
      <c r="U125" s="116"/>
      <c r="V125" s="116">
        <v>170</v>
      </c>
      <c r="W125" s="116">
        <v>179</v>
      </c>
      <c r="X125" s="116">
        <v>163</v>
      </c>
      <c r="Y125" s="116">
        <v>174</v>
      </c>
      <c r="Z125" s="116">
        <v>187</v>
      </c>
      <c r="AB125" s="113" t="str">
        <f>TEXT(Z125,"###,###")</f>
        <v>187</v>
      </c>
      <c r="AD125" s="131">
        <f>Z125/$Z$7*100</f>
        <v>7.0779712339137015</v>
      </c>
    </row>
    <row r="127" spans="19:32" x14ac:dyDescent="0.25">
      <c r="S127" s="105" t="s">
        <v>107</v>
      </c>
      <c r="T127" s="116"/>
      <c r="U127" s="116"/>
      <c r="V127" s="116">
        <v>1133</v>
      </c>
      <c r="W127" s="116">
        <v>1224</v>
      </c>
      <c r="X127" s="116">
        <v>1319</v>
      </c>
      <c r="Y127" s="116">
        <v>1391</v>
      </c>
      <c r="Z127" s="116">
        <v>1435</v>
      </c>
      <c r="AB127" s="113" t="str">
        <f>TEXT(Z127,"###,###")</f>
        <v>1,435</v>
      </c>
      <c r="AD127" s="131">
        <f>Z127/$Z$7*100</f>
        <v>54.314912944738836</v>
      </c>
    </row>
    <row r="128" spans="19:32" x14ac:dyDescent="0.25">
      <c r="S128" s="105" t="s">
        <v>108</v>
      </c>
      <c r="T128" s="116"/>
      <c r="U128" s="116"/>
      <c r="V128" s="116">
        <v>923</v>
      </c>
      <c r="W128" s="116">
        <v>1046</v>
      </c>
      <c r="X128" s="116">
        <v>1148</v>
      </c>
      <c r="Y128" s="116">
        <v>1207</v>
      </c>
      <c r="Z128" s="116">
        <v>1207</v>
      </c>
      <c r="AB128" s="113" t="str">
        <f>TEXT(Z128,"###,###")</f>
        <v>1,207</v>
      </c>
      <c r="AD128" s="131">
        <f>Z128/$Z$7*100</f>
        <v>45.685087055261164</v>
      </c>
    </row>
    <row r="130" spans="19:20" x14ac:dyDescent="0.25">
      <c r="S130" s="105" t="s">
        <v>283</v>
      </c>
      <c r="T130" s="131">
        <v>92.922028766086299</v>
      </c>
    </row>
    <row r="131" spans="19:20" x14ac:dyDescent="0.25">
      <c r="S131" s="105" t="s">
        <v>284</v>
      </c>
      <c r="T131" s="131">
        <v>1.6654049962149888</v>
      </c>
    </row>
    <row r="132" spans="19:20" x14ac:dyDescent="0.25">
      <c r="S132" s="105" t="s">
        <v>285</v>
      </c>
      <c r="T132" s="131">
        <v>5.4125662376987131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780E9DCC-FDC1-4C66-AEFA-B53F4B618D7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76CCBD3E-11BA-4BE5-8E60-721DEF57597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C105232E-1D3A-41EE-93E6-34577A21234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A3C7E333-9FBD-48AA-B0DA-E3ED15F3BBD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194359-E6CC-4BD4-8C87-7D4ACABDA882}">
  <sheetPr codeName="Sheet137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188</v>
      </c>
      <c r="T1" s="103"/>
      <c r="U1" s="103"/>
      <c r="V1" s="103"/>
      <c r="W1" s="103"/>
      <c r="X1" s="103"/>
      <c r="Y1" s="104" t="s">
        <v>271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205</v>
      </c>
      <c r="Z2" s="107" t="s">
        <v>282</v>
      </c>
      <c r="AB2" s="143" t="str">
        <f>$Z$2</f>
        <v>2019-20</v>
      </c>
      <c r="AC2" s="143"/>
      <c r="AD2" s="143"/>
      <c r="AE2" s="143"/>
      <c r="AF2" s="143"/>
    </row>
    <row r="3" spans="1:32" ht="15" customHeight="1" x14ac:dyDescent="0.25">
      <c r="A3" s="64" t="s">
        <v>281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188</v>
      </c>
      <c r="Y3" s="109" t="s">
        <v>271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9.73 Western Downs, Queensland,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22121</v>
      </c>
      <c r="W4" s="112">
        <v>24201</v>
      </c>
      <c r="X4" s="112">
        <v>27309</v>
      </c>
      <c r="Y4" s="112">
        <v>25428</v>
      </c>
      <c r="Z4" s="112">
        <v>25951</v>
      </c>
      <c r="AB4" s="113" t="str">
        <f>TEXT(Z4,"###,###")</f>
        <v>25,951</v>
      </c>
      <c r="AD4" s="114">
        <f>Z4/Y4-1</f>
        <v>2.056787792984105E-2</v>
      </c>
      <c r="AF4" s="114">
        <f>Z4/V4-1</f>
        <v>0.17313864653496669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12108</v>
      </c>
      <c r="W5" s="112">
        <v>13175</v>
      </c>
      <c r="X5" s="112">
        <v>15099</v>
      </c>
      <c r="Y5" s="112">
        <v>13553</v>
      </c>
      <c r="Z5" s="112">
        <v>13850</v>
      </c>
      <c r="AB5" s="113" t="str">
        <f>TEXT(Z5,"###,###")</f>
        <v>13,850</v>
      </c>
      <c r="AD5" s="114">
        <f t="shared" ref="AD5:AD9" si="0">Z5/Y5-1</f>
        <v>2.1913967387294342E-2</v>
      </c>
      <c r="AF5" s="114">
        <f t="shared" ref="AF5:AF9" si="1">Z5/V5-1</f>
        <v>0.14387182028410961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10013</v>
      </c>
      <c r="W6" s="112">
        <v>11026</v>
      </c>
      <c r="X6" s="112">
        <v>12210</v>
      </c>
      <c r="Y6" s="112">
        <v>11873</v>
      </c>
      <c r="Z6" s="112">
        <v>12100</v>
      </c>
      <c r="AB6" s="113" t="str">
        <f>TEXT(Z6,"###,###")</f>
        <v>12,100</v>
      </c>
      <c r="AD6" s="114">
        <f t="shared" si="0"/>
        <v>1.9119009517392316E-2</v>
      </c>
      <c r="AF6" s="114">
        <f t="shared" si="1"/>
        <v>0.20842904224508141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15492</v>
      </c>
      <c r="W7" s="112">
        <v>16485</v>
      </c>
      <c r="X7" s="112">
        <v>18514</v>
      </c>
      <c r="Y7" s="112">
        <v>17356</v>
      </c>
      <c r="Z7" s="112">
        <v>18286</v>
      </c>
      <c r="AB7" s="113" t="str">
        <f>TEXT(Z7,"###,###")</f>
        <v>18,286</v>
      </c>
      <c r="AD7" s="114">
        <f t="shared" si="0"/>
        <v>5.3583775063378747E-2</v>
      </c>
      <c r="AF7" s="114">
        <f t="shared" si="1"/>
        <v>0.18035114898011884</v>
      </c>
    </row>
    <row r="8" spans="1:32" ht="17.25" customHeight="1" x14ac:dyDescent="0.25">
      <c r="A8" s="68" t="s">
        <v>13</v>
      </c>
      <c r="B8" s="69"/>
      <c r="C8" s="31"/>
      <c r="D8" s="70" t="str">
        <f>AB4</f>
        <v>25,951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18,286</v>
      </c>
      <c r="P8" s="71"/>
      <c r="S8" s="111" t="s">
        <v>86</v>
      </c>
      <c r="T8" s="112"/>
      <c r="U8" s="112"/>
      <c r="V8" s="112">
        <v>41036.81</v>
      </c>
      <c r="W8" s="112">
        <v>40978.11</v>
      </c>
      <c r="X8" s="112">
        <v>42033.96</v>
      </c>
      <c r="Y8" s="112">
        <v>43053.82</v>
      </c>
      <c r="Z8" s="112">
        <v>44112.33</v>
      </c>
      <c r="AB8" s="113" t="str">
        <f>TEXT(Z8,"$###,###")</f>
        <v>$44,112</v>
      </c>
      <c r="AD8" s="114">
        <f t="shared" si="0"/>
        <v>2.4585739430322384E-2</v>
      </c>
      <c r="AF8" s="114">
        <f t="shared" si="1"/>
        <v>7.4945396584188861E-2</v>
      </c>
    </row>
    <row r="9" spans="1:32" x14ac:dyDescent="0.25">
      <c r="A9" s="32" t="s">
        <v>15</v>
      </c>
      <c r="B9" s="75"/>
      <c r="C9" s="76"/>
      <c r="D9" s="77">
        <f>AD104</f>
        <v>69.997302608762666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53.707754566334899</v>
      </c>
      <c r="P9" s="78" t="s">
        <v>87</v>
      </c>
      <c r="S9" s="111" t="s">
        <v>7</v>
      </c>
      <c r="T9" s="112"/>
      <c r="U9" s="112"/>
      <c r="V9" s="112">
        <v>778449895</v>
      </c>
      <c r="W9" s="112">
        <v>831957884</v>
      </c>
      <c r="X9" s="112">
        <v>885529285</v>
      </c>
      <c r="Y9" s="112">
        <v>869967913</v>
      </c>
      <c r="Z9" s="112">
        <v>861224648</v>
      </c>
      <c r="AB9" s="113" t="str">
        <f>TEXT(Z9/1000000,"$#,###.0")&amp;" mil"</f>
        <v>$861.2 mil</v>
      </c>
      <c r="AD9" s="114">
        <f t="shared" si="0"/>
        <v>-1.005010054893829E-2</v>
      </c>
      <c r="AF9" s="114">
        <f t="shared" si="1"/>
        <v>0.10633279486793423</v>
      </c>
    </row>
    <row r="10" spans="1:32" x14ac:dyDescent="0.25">
      <c r="A10" s="32" t="s">
        <v>18</v>
      </c>
      <c r="B10" s="75"/>
      <c r="C10" s="76"/>
      <c r="D10" s="77">
        <f>AD105</f>
        <v>14.604446842125544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46.319588756425681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73.608224871486385</v>
      </c>
      <c r="P11" s="78" t="s">
        <v>87</v>
      </c>
      <c r="S11" s="111" t="s">
        <v>30</v>
      </c>
      <c r="T11" s="116"/>
      <c r="U11" s="116"/>
      <c r="V11" s="116">
        <v>18437</v>
      </c>
      <c r="W11" s="116">
        <v>20070</v>
      </c>
      <c r="X11" s="116">
        <v>22166</v>
      </c>
      <c r="Y11" s="116">
        <v>21145</v>
      </c>
      <c r="Z11" s="116">
        <v>21123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14.327901126544898</v>
      </c>
      <c r="P12" s="78" t="s">
        <v>87</v>
      </c>
      <c r="S12" s="111" t="s">
        <v>31</v>
      </c>
      <c r="T12" s="116"/>
      <c r="U12" s="116"/>
      <c r="V12" s="116">
        <v>3683</v>
      </c>
      <c r="W12" s="116">
        <v>4131</v>
      </c>
      <c r="X12" s="116">
        <v>5141</v>
      </c>
      <c r="Y12" s="116">
        <v>4285</v>
      </c>
      <c r="Z12" s="116">
        <v>4834</v>
      </c>
    </row>
    <row r="13" spans="1:32" ht="15" customHeight="1" x14ac:dyDescent="0.25">
      <c r="A13" s="32" t="s">
        <v>20</v>
      </c>
      <c r="B13" s="76"/>
      <c r="C13" s="76"/>
      <c r="D13" s="77">
        <f>AD108</f>
        <v>16.88952256175099</v>
      </c>
      <c r="E13" s="78" t="s">
        <v>87</v>
      </c>
      <c r="F13" s="26"/>
      <c r="G13" s="144" t="s">
        <v>286</v>
      </c>
      <c r="H13" s="145"/>
      <c r="I13" s="145"/>
      <c r="J13" s="145"/>
      <c r="K13" s="145"/>
      <c r="L13" s="145"/>
      <c r="M13" s="85"/>
      <c r="N13" s="76"/>
      <c r="O13" s="77">
        <f>T132</f>
        <v>12.058405337416604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16.088012022658084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42.1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20.38457092212246</v>
      </c>
      <c r="E15" s="78" t="s">
        <v>87</v>
      </c>
      <c r="F15" s="26"/>
      <c r="G15" s="35" t="s">
        <v>279</v>
      </c>
      <c r="H15" s="76"/>
      <c r="I15" s="76"/>
      <c r="J15" s="76"/>
      <c r="K15" s="86"/>
      <c r="L15" s="76"/>
      <c r="M15" s="76"/>
      <c r="N15" s="76"/>
      <c r="O15" s="77">
        <f>AB38</f>
        <v>15.139420448332421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3173</v>
      </c>
      <c r="Z15" s="116">
        <v>3410</v>
      </c>
      <c r="AB15" s="121">
        <f t="shared" ref="AB15:AB34" si="2">IF(Z15="np",0,Z15/$Z$34)</f>
        <v>0.13137617506549545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30.888983083503526</v>
      </c>
      <c r="E16" s="89" t="s">
        <v>87</v>
      </c>
      <c r="F16" s="26"/>
      <c r="G16" s="90" t="s">
        <v>280</v>
      </c>
      <c r="H16" s="37"/>
      <c r="I16" s="37"/>
      <c r="J16" s="37"/>
      <c r="K16" s="38"/>
      <c r="L16" s="37"/>
      <c r="M16" s="37"/>
      <c r="N16" s="37"/>
      <c r="O16" s="88">
        <f>AB37</f>
        <v>84.860579551667584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701</v>
      </c>
      <c r="Z16" s="116">
        <v>860</v>
      </c>
      <c r="AB16" s="121">
        <f t="shared" si="2"/>
        <v>3.3132994298042839E-2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1109</v>
      </c>
      <c r="Z17" s="116">
        <v>1052</v>
      </c>
      <c r="AB17" s="121">
        <f t="shared" si="2"/>
        <v>4.0530127908768684E-2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445</v>
      </c>
      <c r="Z18" s="116">
        <v>381</v>
      </c>
      <c r="AB18" s="121">
        <f t="shared" si="2"/>
        <v>1.4678687008784096E-2</v>
      </c>
    </row>
    <row r="19" spans="1:28" x14ac:dyDescent="0.25">
      <c r="A19" s="67" t="str">
        <f>$S$1&amp;" ("&amp;$V$2&amp;" to "&amp;$Z$2&amp;")"</f>
        <v>Western Downs (2015-16 to 2019-20)</v>
      </c>
      <c r="B19" s="67"/>
      <c r="C19" s="67"/>
      <c r="D19" s="67"/>
      <c r="E19" s="67"/>
      <c r="F19" s="67"/>
      <c r="G19" s="67" t="str">
        <f>$S$1&amp;" ("&amp;$V$2&amp;" to "&amp;$Z$2&amp;")"</f>
        <v>Western Downs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2061</v>
      </c>
      <c r="Z19" s="116">
        <v>2077</v>
      </c>
      <c r="AB19" s="121">
        <f t="shared" si="2"/>
        <v>8.0020033903529048E-2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1219</v>
      </c>
      <c r="Z20" s="116">
        <v>1103</v>
      </c>
      <c r="AB20" s="121">
        <f t="shared" si="2"/>
        <v>4.2494991524117738E-2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2199</v>
      </c>
      <c r="Z21" s="116">
        <v>2199</v>
      </c>
      <c r="AB21" s="121">
        <f t="shared" si="2"/>
        <v>8.4720295885344424E-2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1427</v>
      </c>
      <c r="Z22" s="116">
        <v>1501</v>
      </c>
      <c r="AB22" s="121">
        <f t="shared" si="2"/>
        <v>5.7828633071351519E-2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862</v>
      </c>
      <c r="Z23" s="116">
        <v>1064</v>
      </c>
      <c r="AB23" s="121">
        <f t="shared" si="2"/>
        <v>4.0992448759439054E-2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61</v>
      </c>
      <c r="Z24" s="116">
        <v>58</v>
      </c>
      <c r="AB24" s="121">
        <f t="shared" si="2"/>
        <v>2.2345507782400987E-3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594</v>
      </c>
      <c r="Z25" s="116">
        <v>596</v>
      </c>
      <c r="AB25" s="121">
        <f t="shared" si="2"/>
        <v>2.2961935583294808E-2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483</v>
      </c>
      <c r="Z26" s="116">
        <v>507</v>
      </c>
      <c r="AB26" s="121">
        <f t="shared" si="2"/>
        <v>1.9533055940822931E-2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986</v>
      </c>
      <c r="Z27" s="116">
        <v>1004</v>
      </c>
      <c r="AB27" s="121">
        <f t="shared" si="2"/>
        <v>3.8680844506087227E-2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1546</v>
      </c>
      <c r="Z28" s="116">
        <v>1402</v>
      </c>
      <c r="AB28" s="121">
        <f t="shared" si="2"/>
        <v>5.4014486053321008E-2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1344</v>
      </c>
      <c r="Z29" s="116">
        <v>1206</v>
      </c>
      <c r="AB29" s="121">
        <f t="shared" si="2"/>
        <v>4.6463245492371706E-2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1686</v>
      </c>
      <c r="Z30" s="116">
        <v>1703</v>
      </c>
      <c r="AB30" s="121">
        <f t="shared" si="2"/>
        <v>6.5611034057636006E-2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1868</v>
      </c>
      <c r="Z31" s="116">
        <v>1963</v>
      </c>
      <c r="AB31" s="121">
        <f t="shared" si="2"/>
        <v>7.5627985822160584E-2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129</v>
      </c>
      <c r="Z32" s="116">
        <v>164</v>
      </c>
      <c r="AB32" s="121">
        <f t="shared" si="2"/>
        <v>6.3183849591616579E-3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1009</v>
      </c>
      <c r="Z33" s="116">
        <v>989</v>
      </c>
      <c r="AB33" s="121">
        <f t="shared" si="2"/>
        <v>3.8102943442749268E-2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25427</v>
      </c>
      <c r="Z34" s="124">
        <v>25956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15521</v>
      </c>
      <c r="AB37" s="136">
        <f>Z37/Z40*100</f>
        <v>84.860579551667584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2769</v>
      </c>
      <c r="AB38" s="136">
        <f>Z38/Z40*100</f>
        <v>15.139420448332421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18290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56</v>
      </c>
      <c r="W44" s="116">
        <v>79</v>
      </c>
      <c r="X44" s="116">
        <v>68</v>
      </c>
      <c r="Y44" s="116">
        <v>68</v>
      </c>
      <c r="Z44" s="116">
        <v>67</v>
      </c>
    </row>
    <row r="45" spans="19:32" x14ac:dyDescent="0.25">
      <c r="S45" s="119" t="s">
        <v>38</v>
      </c>
      <c r="T45" s="119"/>
      <c r="U45" s="116"/>
      <c r="V45" s="116">
        <v>448</v>
      </c>
      <c r="W45" s="116">
        <v>521</v>
      </c>
      <c r="X45" s="116">
        <v>550</v>
      </c>
      <c r="Y45" s="116">
        <v>494</v>
      </c>
      <c r="Z45" s="116">
        <v>445</v>
      </c>
    </row>
    <row r="46" spans="19:32" x14ac:dyDescent="0.25">
      <c r="S46" s="119" t="s">
        <v>39</v>
      </c>
      <c r="T46" s="119"/>
      <c r="U46" s="116"/>
      <c r="V46" s="116">
        <v>768</v>
      </c>
      <c r="W46" s="116">
        <v>870</v>
      </c>
      <c r="X46" s="116">
        <v>1252</v>
      </c>
      <c r="Y46" s="116">
        <v>1003</v>
      </c>
      <c r="Z46" s="116">
        <v>930</v>
      </c>
    </row>
    <row r="47" spans="19:32" x14ac:dyDescent="0.25">
      <c r="S47" s="119" t="s">
        <v>40</v>
      </c>
      <c r="T47" s="119"/>
      <c r="U47" s="116"/>
      <c r="V47" s="116">
        <v>1124</v>
      </c>
      <c r="W47" s="116">
        <v>1242</v>
      </c>
      <c r="X47" s="116">
        <v>1416</v>
      </c>
      <c r="Y47" s="116">
        <v>1239</v>
      </c>
      <c r="Z47" s="116">
        <v>1289</v>
      </c>
    </row>
    <row r="48" spans="19:32" x14ac:dyDescent="0.25">
      <c r="S48" s="119" t="s">
        <v>41</v>
      </c>
      <c r="T48" s="119"/>
      <c r="U48" s="116"/>
      <c r="V48" s="116">
        <v>1398</v>
      </c>
      <c r="W48" s="116">
        <v>1425</v>
      </c>
      <c r="X48" s="116">
        <v>1624</v>
      </c>
      <c r="Y48" s="116">
        <v>1491</v>
      </c>
      <c r="Z48" s="116">
        <v>1510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1275</v>
      </c>
      <c r="W49" s="116">
        <v>1356</v>
      </c>
      <c r="X49" s="116">
        <v>1463</v>
      </c>
      <c r="Y49" s="116">
        <v>1350</v>
      </c>
      <c r="Z49" s="116">
        <v>1328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Western Downs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1100</v>
      </c>
      <c r="W50" s="116">
        <v>1212</v>
      </c>
      <c r="X50" s="116">
        <v>1345</v>
      </c>
      <c r="Y50" s="116">
        <v>1292</v>
      </c>
      <c r="Z50" s="116">
        <v>1308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1216</v>
      </c>
      <c r="W51" s="116">
        <v>1255</v>
      </c>
      <c r="X51" s="116">
        <v>1319</v>
      </c>
      <c r="Y51" s="116">
        <v>1137</v>
      </c>
      <c r="Z51" s="116">
        <v>1132</v>
      </c>
    </row>
    <row r="52" spans="1:26" ht="15" customHeight="1" x14ac:dyDescent="0.25">
      <c r="S52" s="119" t="s">
        <v>45</v>
      </c>
      <c r="T52" s="119"/>
      <c r="U52" s="116"/>
      <c r="V52" s="116">
        <v>1156</v>
      </c>
      <c r="W52" s="116">
        <v>1239</v>
      </c>
      <c r="X52" s="116">
        <v>1388</v>
      </c>
      <c r="Y52" s="116">
        <v>1315</v>
      </c>
      <c r="Z52" s="116">
        <v>1351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1123</v>
      </c>
      <c r="W53" s="116">
        <v>1169</v>
      </c>
      <c r="X53" s="116">
        <v>1304</v>
      </c>
      <c r="Y53" s="116">
        <v>1208</v>
      </c>
      <c r="Z53" s="116">
        <v>1220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957</v>
      </c>
      <c r="W54" s="116">
        <v>1074</v>
      </c>
      <c r="X54" s="116">
        <v>1222</v>
      </c>
      <c r="Y54" s="116">
        <v>1102</v>
      </c>
      <c r="Z54" s="116">
        <v>1147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697</v>
      </c>
      <c r="W55" s="116">
        <v>786</v>
      </c>
      <c r="X55" s="116">
        <v>907</v>
      </c>
      <c r="Y55" s="116">
        <v>841</v>
      </c>
      <c r="Z55" s="116">
        <v>922</v>
      </c>
    </row>
    <row r="56" spans="1:26" ht="15" customHeight="1" x14ac:dyDescent="0.25">
      <c r="S56" s="119" t="s">
        <v>49</v>
      </c>
      <c r="T56" s="119"/>
      <c r="U56" s="116"/>
      <c r="V56" s="116">
        <v>437</v>
      </c>
      <c r="W56" s="116">
        <v>497</v>
      </c>
      <c r="X56" s="116">
        <v>603</v>
      </c>
      <c r="Y56" s="116">
        <v>513</v>
      </c>
      <c r="Z56" s="116">
        <v>596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177</v>
      </c>
      <c r="W57" s="116">
        <v>244</v>
      </c>
      <c r="X57" s="116">
        <v>311</v>
      </c>
      <c r="Y57" s="116">
        <v>269</v>
      </c>
      <c r="Z57" s="116">
        <v>311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97</v>
      </c>
      <c r="W58" s="116">
        <v>101</v>
      </c>
      <c r="X58" s="116">
        <v>155</v>
      </c>
      <c r="Y58" s="116">
        <v>111</v>
      </c>
      <c r="Z58" s="116">
        <v>159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52</v>
      </c>
      <c r="W59" s="116">
        <v>63</v>
      </c>
      <c r="X59" s="116">
        <v>80</v>
      </c>
      <c r="Y59" s="116">
        <v>59</v>
      </c>
      <c r="Z59" s="116">
        <v>92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31</v>
      </c>
      <c r="W60" s="116">
        <v>42</v>
      </c>
      <c r="X60" s="116">
        <v>48</v>
      </c>
      <c r="Y60" s="116">
        <v>41</v>
      </c>
      <c r="Z60" s="116">
        <v>46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12108</v>
      </c>
      <c r="W61" s="116">
        <v>13175</v>
      </c>
      <c r="X61" s="116">
        <v>15099</v>
      </c>
      <c r="Y61" s="116">
        <v>13556</v>
      </c>
      <c r="Z61" s="116">
        <v>13856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51</v>
      </c>
      <c r="W63" s="116">
        <v>54</v>
      </c>
      <c r="X63" s="116">
        <v>54</v>
      </c>
      <c r="Y63" s="116">
        <v>58</v>
      </c>
      <c r="Z63" s="116">
        <v>68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426</v>
      </c>
      <c r="W64" s="116">
        <v>465</v>
      </c>
      <c r="X64" s="116">
        <v>460</v>
      </c>
      <c r="Y64" s="116">
        <v>402</v>
      </c>
      <c r="Z64" s="116">
        <v>385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Western Downs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745</v>
      </c>
      <c r="W65" s="116">
        <v>796</v>
      </c>
      <c r="X65" s="116">
        <v>931</v>
      </c>
      <c r="Y65" s="116">
        <v>868</v>
      </c>
      <c r="Z65" s="116">
        <v>889</v>
      </c>
    </row>
    <row r="66" spans="1:26" x14ac:dyDescent="0.25">
      <c r="S66" s="119" t="s">
        <v>40</v>
      </c>
      <c r="T66" s="119"/>
      <c r="U66" s="116"/>
      <c r="V66" s="116">
        <v>947</v>
      </c>
      <c r="W66" s="116">
        <v>986</v>
      </c>
      <c r="X66" s="116">
        <v>1019</v>
      </c>
      <c r="Y66" s="116">
        <v>1131</v>
      </c>
      <c r="Z66" s="116">
        <v>1019</v>
      </c>
    </row>
    <row r="67" spans="1:26" x14ac:dyDescent="0.25">
      <c r="S67" s="119" t="s">
        <v>41</v>
      </c>
      <c r="T67" s="119"/>
      <c r="U67" s="116"/>
      <c r="V67" s="116">
        <v>1034</v>
      </c>
      <c r="W67" s="116">
        <v>1092</v>
      </c>
      <c r="X67" s="116">
        <v>1159</v>
      </c>
      <c r="Y67" s="116">
        <v>1158</v>
      </c>
      <c r="Z67" s="116">
        <v>1198</v>
      </c>
    </row>
    <row r="68" spans="1:26" x14ac:dyDescent="0.25">
      <c r="S68" s="119" t="s">
        <v>42</v>
      </c>
      <c r="T68" s="119"/>
      <c r="U68" s="116"/>
      <c r="V68" s="116">
        <v>991</v>
      </c>
      <c r="W68" s="116">
        <v>1091</v>
      </c>
      <c r="X68" s="116">
        <v>1173</v>
      </c>
      <c r="Y68" s="116">
        <v>1184</v>
      </c>
      <c r="Z68" s="116">
        <v>1158</v>
      </c>
    </row>
    <row r="69" spans="1:26" x14ac:dyDescent="0.25">
      <c r="S69" s="119" t="s">
        <v>43</v>
      </c>
      <c r="T69" s="119"/>
      <c r="U69" s="116"/>
      <c r="V69" s="116">
        <v>960</v>
      </c>
      <c r="W69" s="116">
        <v>1068</v>
      </c>
      <c r="X69" s="116">
        <v>1172</v>
      </c>
      <c r="Y69" s="116">
        <v>1181</v>
      </c>
      <c r="Z69" s="116">
        <v>1216</v>
      </c>
    </row>
    <row r="70" spans="1:26" x14ac:dyDescent="0.25">
      <c r="S70" s="119" t="s">
        <v>44</v>
      </c>
      <c r="T70" s="119"/>
      <c r="U70" s="116"/>
      <c r="V70" s="116">
        <v>1052</v>
      </c>
      <c r="W70" s="116">
        <v>1118</v>
      </c>
      <c r="X70" s="116">
        <v>1140</v>
      </c>
      <c r="Y70" s="116">
        <v>1080</v>
      </c>
      <c r="Z70" s="116">
        <v>1143</v>
      </c>
    </row>
    <row r="71" spans="1:26" x14ac:dyDescent="0.25">
      <c r="S71" s="119" t="s">
        <v>45</v>
      </c>
      <c r="T71" s="119"/>
      <c r="U71" s="116"/>
      <c r="V71" s="116">
        <v>1005</v>
      </c>
      <c r="W71" s="116">
        <v>1175</v>
      </c>
      <c r="X71" s="116">
        <v>1294</v>
      </c>
      <c r="Y71" s="116">
        <v>1288</v>
      </c>
      <c r="Z71" s="116">
        <v>1236</v>
      </c>
    </row>
    <row r="72" spans="1:26" x14ac:dyDescent="0.25">
      <c r="S72" s="119" t="s">
        <v>46</v>
      </c>
      <c r="T72" s="119"/>
      <c r="U72" s="116"/>
      <c r="V72" s="116">
        <v>988</v>
      </c>
      <c r="W72" s="116">
        <v>1057</v>
      </c>
      <c r="X72" s="116">
        <v>1170</v>
      </c>
      <c r="Y72" s="116">
        <v>1099</v>
      </c>
      <c r="Z72" s="116">
        <v>1138</v>
      </c>
    </row>
    <row r="73" spans="1:26" x14ac:dyDescent="0.25">
      <c r="S73" s="119" t="s">
        <v>47</v>
      </c>
      <c r="T73" s="119"/>
      <c r="U73" s="116"/>
      <c r="V73" s="116">
        <v>741</v>
      </c>
      <c r="W73" s="116">
        <v>899</v>
      </c>
      <c r="X73" s="116">
        <v>1060</v>
      </c>
      <c r="Y73" s="116">
        <v>1071</v>
      </c>
      <c r="Z73" s="116">
        <v>1038</v>
      </c>
    </row>
    <row r="74" spans="1:26" x14ac:dyDescent="0.25">
      <c r="S74" s="119" t="s">
        <v>48</v>
      </c>
      <c r="T74" s="119"/>
      <c r="U74" s="116"/>
      <c r="V74" s="116">
        <v>535</v>
      </c>
      <c r="W74" s="116">
        <v>619</v>
      </c>
      <c r="X74" s="116">
        <v>757</v>
      </c>
      <c r="Y74" s="116">
        <v>698</v>
      </c>
      <c r="Z74" s="116">
        <v>791</v>
      </c>
    </row>
    <row r="75" spans="1:26" x14ac:dyDescent="0.25">
      <c r="S75" s="119" t="s">
        <v>49</v>
      </c>
      <c r="T75" s="119"/>
      <c r="U75" s="116"/>
      <c r="V75" s="116">
        <v>265</v>
      </c>
      <c r="W75" s="116">
        <v>288</v>
      </c>
      <c r="X75" s="116">
        <v>414</v>
      </c>
      <c r="Y75" s="116">
        <v>340</v>
      </c>
      <c r="Z75" s="116">
        <v>399</v>
      </c>
    </row>
    <row r="76" spans="1:26" x14ac:dyDescent="0.25">
      <c r="S76" s="119" t="s">
        <v>50</v>
      </c>
      <c r="T76" s="119"/>
      <c r="U76" s="116"/>
      <c r="V76" s="116">
        <v>133</v>
      </c>
      <c r="W76" s="116">
        <v>165</v>
      </c>
      <c r="X76" s="116">
        <v>205</v>
      </c>
      <c r="Y76" s="116">
        <v>158</v>
      </c>
      <c r="Z76" s="116">
        <v>198</v>
      </c>
    </row>
    <row r="77" spans="1:26" x14ac:dyDescent="0.25">
      <c r="S77" s="119" t="s">
        <v>51</v>
      </c>
      <c r="T77" s="119"/>
      <c r="U77" s="116"/>
      <c r="V77" s="116">
        <v>61</v>
      </c>
      <c r="W77" s="116">
        <v>69</v>
      </c>
      <c r="X77" s="116">
        <v>96</v>
      </c>
      <c r="Y77" s="116">
        <v>78</v>
      </c>
      <c r="Z77" s="116">
        <v>126</v>
      </c>
    </row>
    <row r="78" spans="1:26" x14ac:dyDescent="0.25">
      <c r="S78" s="119" t="s">
        <v>52</v>
      </c>
      <c r="T78" s="119"/>
      <c r="U78" s="116"/>
      <c r="V78" s="116">
        <v>43</v>
      </c>
      <c r="W78" s="116">
        <v>44</v>
      </c>
      <c r="X78" s="116">
        <v>65</v>
      </c>
      <c r="Y78" s="116">
        <v>49</v>
      </c>
      <c r="Z78" s="116">
        <v>63</v>
      </c>
    </row>
    <row r="79" spans="1:26" x14ac:dyDescent="0.25">
      <c r="S79" s="119" t="s">
        <v>53</v>
      </c>
      <c r="T79" s="119"/>
      <c r="U79" s="116"/>
      <c r="V79" s="116">
        <v>37</v>
      </c>
      <c r="W79" s="116">
        <v>39</v>
      </c>
      <c r="X79" s="116">
        <v>48</v>
      </c>
      <c r="Y79" s="116">
        <v>30</v>
      </c>
      <c r="Z79" s="116">
        <v>44</v>
      </c>
    </row>
    <row r="80" spans="1:26" x14ac:dyDescent="0.25">
      <c r="S80" s="122" t="s">
        <v>54</v>
      </c>
      <c r="T80" s="122"/>
      <c r="U80" s="116"/>
      <c r="V80" s="116">
        <v>10013</v>
      </c>
      <c r="W80" s="116">
        <v>11026</v>
      </c>
      <c r="X80" s="116">
        <v>12210</v>
      </c>
      <c r="Y80" s="116">
        <v>11873</v>
      </c>
      <c r="Z80" s="116">
        <v>12099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6" t="str">
        <f>S1</f>
        <v>Western Downs</v>
      </c>
      <c r="D83" s="146"/>
      <c r="E83" s="146"/>
      <c r="F83" s="146"/>
      <c r="G83" s="146"/>
      <c r="H83" s="49"/>
      <c r="I83" s="49"/>
      <c r="J83" s="147" t="str">
        <f>'State data for spotlight'!A1</f>
        <v>Queensland</v>
      </c>
      <c r="K83" s="147"/>
      <c r="L83" s="147"/>
      <c r="M83" s="147"/>
      <c r="N83" s="147"/>
      <c r="O83" s="147"/>
      <c r="S83" s="119" t="s">
        <v>57</v>
      </c>
      <c r="T83" s="119"/>
      <c r="U83" s="116"/>
      <c r="V83" s="116">
        <v>808</v>
      </c>
      <c r="W83" s="116">
        <v>836</v>
      </c>
      <c r="X83" s="116">
        <v>961</v>
      </c>
      <c r="Y83" s="116">
        <v>901</v>
      </c>
      <c r="Z83" s="116">
        <v>1005</v>
      </c>
      <c r="AD83" s="121"/>
    </row>
    <row r="84" spans="1:30" ht="15" customHeight="1" x14ac:dyDescent="0.25">
      <c r="A84" s="48"/>
      <c r="B84" s="48"/>
      <c r="C84" s="50"/>
      <c r="D84" s="141" t="s">
        <v>0</v>
      </c>
      <c r="E84" s="141"/>
      <c r="F84" s="141" t="s">
        <v>202</v>
      </c>
      <c r="G84" s="141"/>
      <c r="H84" s="50"/>
      <c r="I84" s="50"/>
      <c r="J84" s="50"/>
      <c r="K84" s="50"/>
      <c r="L84" s="141" t="s">
        <v>0</v>
      </c>
      <c r="M84" s="141"/>
      <c r="N84" s="141" t="s">
        <v>202</v>
      </c>
      <c r="O84" s="141"/>
      <c r="S84" s="119" t="s">
        <v>58</v>
      </c>
      <c r="T84" s="119"/>
      <c r="U84" s="116"/>
      <c r="V84" s="116">
        <v>517</v>
      </c>
      <c r="W84" s="116">
        <v>549</v>
      </c>
      <c r="X84" s="116">
        <v>574</v>
      </c>
      <c r="Y84" s="116">
        <v>556</v>
      </c>
      <c r="Z84" s="116">
        <v>538</v>
      </c>
    </row>
    <row r="85" spans="1:30" ht="15" customHeight="1" x14ac:dyDescent="0.25">
      <c r="A85" s="48"/>
      <c r="B85" s="48"/>
      <c r="C85" s="62" t="s">
        <v>1</v>
      </c>
      <c r="D85" s="141" t="s">
        <v>2</v>
      </c>
      <c r="E85" s="141"/>
      <c r="F85" s="141" t="str">
        <f>"since "&amp;$V$2</f>
        <v>since 2015-16</v>
      </c>
      <c r="G85" s="141"/>
      <c r="H85" s="50"/>
      <c r="I85" s="50"/>
      <c r="J85" s="50"/>
      <c r="K85" s="62" t="s">
        <v>1</v>
      </c>
      <c r="L85" s="141" t="s">
        <v>2</v>
      </c>
      <c r="M85" s="141"/>
      <c r="N85" s="141" t="str">
        <f>"since "&amp;$V$2</f>
        <v>since 2015-16</v>
      </c>
      <c r="O85" s="141"/>
      <c r="S85" s="119" t="s">
        <v>197</v>
      </c>
      <c r="T85" s="119"/>
      <c r="U85" s="116"/>
      <c r="V85" s="116">
        <v>1684</v>
      </c>
      <c r="W85" s="116">
        <v>1745</v>
      </c>
      <c r="X85" s="116">
        <v>1862</v>
      </c>
      <c r="Y85" s="116">
        <v>1855</v>
      </c>
      <c r="Z85" s="116">
        <v>1885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25,951</v>
      </c>
      <c r="D86" s="100">
        <f t="shared" ref="D86:D91" si="4">AD4</f>
        <v>2.056787792984105E-2</v>
      </c>
      <c r="E86" s="101">
        <f t="shared" ref="E86:E91" si="5">AD4</f>
        <v>2.056787792984105E-2</v>
      </c>
      <c r="F86" s="100">
        <f t="shared" ref="F86:F91" si="6">AF4</f>
        <v>0.17313864653496669</v>
      </c>
      <c r="G86" s="101">
        <f t="shared" ref="G86:G91" si="7">AF4</f>
        <v>0.17313864653496669</v>
      </c>
      <c r="H86" s="61"/>
      <c r="I86" s="61"/>
      <c r="J86" s="142" t="str">
        <f>'State data for spotlight'!J4</f>
        <v>4,043,913</v>
      </c>
      <c r="K86" s="142"/>
      <c r="L86" s="100">
        <f>'State data for spotlight'!L4</f>
        <v>-5.435055282670076E-3</v>
      </c>
      <c r="M86" s="101">
        <f>'State data for spotlight'!L4</f>
        <v>-5.435055282670076E-3</v>
      </c>
      <c r="N86" s="100">
        <f>'State data for spotlight'!N4</f>
        <v>7.968076645100175E-2</v>
      </c>
      <c r="O86" s="101">
        <f>'State data for spotlight'!N4</f>
        <v>7.968076645100175E-2</v>
      </c>
      <c r="S86" s="119" t="s">
        <v>198</v>
      </c>
      <c r="T86" s="119"/>
      <c r="U86" s="116"/>
      <c r="V86" s="116">
        <v>235</v>
      </c>
      <c r="W86" s="116">
        <v>244</v>
      </c>
      <c r="X86" s="116">
        <v>244</v>
      </c>
      <c r="Y86" s="116">
        <v>261</v>
      </c>
      <c r="Z86" s="116">
        <v>274</v>
      </c>
    </row>
    <row r="87" spans="1:30" ht="15" customHeight="1" x14ac:dyDescent="0.25">
      <c r="A87" s="102" t="s">
        <v>4</v>
      </c>
      <c r="B87" s="51"/>
      <c r="C87" s="61" t="str">
        <f t="shared" si="3"/>
        <v>13,850</v>
      </c>
      <c r="D87" s="100">
        <f t="shared" si="4"/>
        <v>2.1913967387294342E-2</v>
      </c>
      <c r="E87" s="101">
        <f t="shared" si="5"/>
        <v>2.1913967387294342E-2</v>
      </c>
      <c r="F87" s="100">
        <f t="shared" si="6"/>
        <v>0.14387182028410961</v>
      </c>
      <c r="G87" s="101">
        <f t="shared" si="7"/>
        <v>0.14387182028410961</v>
      </c>
      <c r="H87" s="61"/>
      <c r="I87" s="61"/>
      <c r="J87" s="142" t="str">
        <f>'State data for spotlight'!J5</f>
        <v>2,078,086</v>
      </c>
      <c r="K87" s="142"/>
      <c r="L87" s="100">
        <f>'State data for spotlight'!L5</f>
        <v>-9.7722570444783718E-3</v>
      </c>
      <c r="M87" s="101">
        <f>'State data for spotlight'!L5</f>
        <v>-9.7722570444783718E-3</v>
      </c>
      <c r="N87" s="100">
        <f>'State data for spotlight'!N5</f>
        <v>6.0267974446456485E-2</v>
      </c>
      <c r="O87" s="101">
        <f>'State data for spotlight'!N5</f>
        <v>6.0267974446456485E-2</v>
      </c>
      <c r="S87" s="119" t="s">
        <v>199</v>
      </c>
      <c r="T87" s="119"/>
      <c r="U87" s="116"/>
      <c r="V87" s="116">
        <v>192</v>
      </c>
      <c r="W87" s="116">
        <v>204</v>
      </c>
      <c r="X87" s="116">
        <v>216</v>
      </c>
      <c r="Y87" s="116">
        <v>202</v>
      </c>
      <c r="Z87" s="116">
        <v>209</v>
      </c>
    </row>
    <row r="88" spans="1:30" ht="15" customHeight="1" x14ac:dyDescent="0.25">
      <c r="A88" s="102" t="s">
        <v>5</v>
      </c>
      <c r="B88" s="51"/>
      <c r="C88" s="61" t="str">
        <f t="shared" si="3"/>
        <v>12,100</v>
      </c>
      <c r="D88" s="100">
        <f t="shared" si="4"/>
        <v>1.9119009517392316E-2</v>
      </c>
      <c r="E88" s="101">
        <f t="shared" si="5"/>
        <v>1.9119009517392316E-2</v>
      </c>
      <c r="F88" s="100">
        <f t="shared" si="6"/>
        <v>0.20842904224508141</v>
      </c>
      <c r="G88" s="101">
        <f t="shared" si="7"/>
        <v>0.20842904224508141</v>
      </c>
      <c r="H88" s="61"/>
      <c r="I88" s="61"/>
      <c r="J88" s="142" t="str">
        <f>'State data for spotlight'!J6</f>
        <v>1,965,825</v>
      </c>
      <c r="K88" s="142"/>
      <c r="L88" s="100">
        <f>'State data for spotlight'!L6</f>
        <v>-8.0765919120229235E-4</v>
      </c>
      <c r="M88" s="101">
        <f>'State data for spotlight'!L6</f>
        <v>-8.0765919120229235E-4</v>
      </c>
      <c r="N88" s="100">
        <f>'State data for spotlight'!N6</f>
        <v>0.10099473592536312</v>
      </c>
      <c r="O88" s="101">
        <f>'State data for spotlight'!N6</f>
        <v>0.10099473592536312</v>
      </c>
      <c r="S88" s="119" t="s">
        <v>200</v>
      </c>
      <c r="T88" s="119"/>
      <c r="U88" s="116"/>
      <c r="V88" s="116">
        <v>326</v>
      </c>
      <c r="W88" s="116">
        <v>368</v>
      </c>
      <c r="X88" s="116">
        <v>395</v>
      </c>
      <c r="Y88" s="116">
        <v>393</v>
      </c>
      <c r="Z88" s="116">
        <v>385</v>
      </c>
    </row>
    <row r="89" spans="1:30" ht="15" customHeight="1" x14ac:dyDescent="0.25">
      <c r="A89" s="51" t="s">
        <v>6</v>
      </c>
      <c r="B89" s="51"/>
      <c r="C89" s="61" t="str">
        <f t="shared" si="3"/>
        <v>18,286</v>
      </c>
      <c r="D89" s="100">
        <f t="shared" si="4"/>
        <v>5.3583775063378747E-2</v>
      </c>
      <c r="E89" s="101">
        <f t="shared" si="5"/>
        <v>5.3583775063378747E-2</v>
      </c>
      <c r="F89" s="100">
        <f t="shared" si="6"/>
        <v>0.18035114898011884</v>
      </c>
      <c r="G89" s="101">
        <f t="shared" si="7"/>
        <v>0.18035114898011884</v>
      </c>
      <c r="H89" s="61"/>
      <c r="I89" s="61"/>
      <c r="J89" s="142" t="str">
        <f>'State data for spotlight'!J7</f>
        <v>2,876,116</v>
      </c>
      <c r="K89" s="142"/>
      <c r="L89" s="100">
        <f>'State data for spotlight'!L7</f>
        <v>1.3469152455414024E-2</v>
      </c>
      <c r="M89" s="101">
        <f>'State data for spotlight'!L7</f>
        <v>1.3469152455414024E-2</v>
      </c>
      <c r="N89" s="100">
        <f>'State data for spotlight'!N7</f>
        <v>8.3508134271230716E-2</v>
      </c>
      <c r="O89" s="101">
        <f>'State data for spotlight'!N7</f>
        <v>8.3508134271230716E-2</v>
      </c>
      <c r="S89" s="119" t="s">
        <v>201</v>
      </c>
      <c r="T89" s="119"/>
      <c r="U89" s="116"/>
      <c r="V89" s="116">
        <v>1101</v>
      </c>
      <c r="W89" s="116">
        <v>1179</v>
      </c>
      <c r="X89" s="116">
        <v>1308</v>
      </c>
      <c r="Y89" s="116">
        <v>1293</v>
      </c>
      <c r="Z89" s="116">
        <v>1310</v>
      </c>
    </row>
    <row r="90" spans="1:30" ht="15" customHeight="1" x14ac:dyDescent="0.25">
      <c r="A90" s="51" t="s">
        <v>100</v>
      </c>
      <c r="B90" s="51"/>
      <c r="C90" s="61" t="str">
        <f t="shared" si="3"/>
        <v>$44,112</v>
      </c>
      <c r="D90" s="100">
        <f t="shared" si="4"/>
        <v>2.4585739430322384E-2</v>
      </c>
      <c r="E90" s="101">
        <f t="shared" si="5"/>
        <v>2.4585739430322384E-2</v>
      </c>
      <c r="F90" s="100">
        <f t="shared" si="6"/>
        <v>7.4945396584188861E-2</v>
      </c>
      <c r="G90" s="101">
        <f t="shared" si="7"/>
        <v>7.4945396584188861E-2</v>
      </c>
      <c r="H90" s="61"/>
      <c r="I90" s="61"/>
      <c r="J90" s="61"/>
      <c r="K90" s="61" t="str">
        <f>'State data for spotlight'!J8</f>
        <v>$45,226</v>
      </c>
      <c r="L90" s="100">
        <f>'State data for spotlight'!L8</f>
        <v>1.6409018426646327E-3</v>
      </c>
      <c r="M90" s="101">
        <f>'State data for spotlight'!L8</f>
        <v>1.6409018426646327E-3</v>
      </c>
      <c r="N90" s="100">
        <f>'State data for spotlight'!N8</f>
        <v>6.7653739613496189E-2</v>
      </c>
      <c r="O90" s="101">
        <f>'State data for spotlight'!N8</f>
        <v>6.7653739613496189E-2</v>
      </c>
      <c r="S90" s="119" t="s">
        <v>59</v>
      </c>
      <c r="T90" s="119"/>
      <c r="U90" s="116"/>
      <c r="V90" s="116">
        <v>1314</v>
      </c>
      <c r="W90" s="116">
        <v>1441</v>
      </c>
      <c r="X90" s="116">
        <v>1655</v>
      </c>
      <c r="Y90" s="116">
        <v>1631</v>
      </c>
      <c r="Z90" s="116">
        <v>1667</v>
      </c>
    </row>
    <row r="91" spans="1:30" ht="15" customHeight="1" x14ac:dyDescent="0.25">
      <c r="A91" s="51" t="s">
        <v>7</v>
      </c>
      <c r="B91" s="51"/>
      <c r="C91" s="61" t="str">
        <f t="shared" si="3"/>
        <v>$861.2 mil</v>
      </c>
      <c r="D91" s="100">
        <f t="shared" si="4"/>
        <v>-1.005010054893829E-2</v>
      </c>
      <c r="E91" s="101">
        <f t="shared" si="5"/>
        <v>-1.005010054893829E-2</v>
      </c>
      <c r="F91" s="100">
        <f t="shared" si="6"/>
        <v>0.10633279486793423</v>
      </c>
      <c r="G91" s="101">
        <f t="shared" si="7"/>
        <v>0.10633279486793423</v>
      </c>
      <c r="H91" s="61"/>
      <c r="I91" s="61"/>
      <c r="J91" s="61"/>
      <c r="K91" s="61" t="str">
        <f>'State data for spotlight'!J9</f>
        <v>$174.8 bil</v>
      </c>
      <c r="L91" s="100">
        <f>'State data for spotlight'!L9</f>
        <v>4.1540468779463158E-2</v>
      </c>
      <c r="M91" s="101">
        <f>'State data for spotlight'!L9</f>
        <v>4.1540468779463158E-2</v>
      </c>
      <c r="N91" s="100">
        <f>'State data for spotlight'!N9</f>
        <v>0.18082674757676354</v>
      </c>
      <c r="O91" s="101">
        <f>'State data for spotlight'!N9</f>
        <v>0.18082674757676354</v>
      </c>
      <c r="S91" s="122" t="s">
        <v>54</v>
      </c>
      <c r="T91" s="122"/>
      <c r="U91" s="116"/>
      <c r="V91" s="116">
        <v>8392</v>
      </c>
      <c r="W91" s="116">
        <v>8948</v>
      </c>
      <c r="X91" s="116">
        <v>10152</v>
      </c>
      <c r="Y91" s="116">
        <v>9324</v>
      </c>
      <c r="Z91" s="116">
        <v>9819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203</v>
      </c>
      <c r="S93" s="119" t="s">
        <v>57</v>
      </c>
      <c r="T93" s="119"/>
      <c r="U93" s="116"/>
      <c r="V93" s="116">
        <v>421</v>
      </c>
      <c r="W93" s="116">
        <v>497</v>
      </c>
      <c r="X93" s="116">
        <v>575</v>
      </c>
      <c r="Y93" s="116">
        <v>549</v>
      </c>
      <c r="Z93" s="116">
        <v>579</v>
      </c>
    </row>
    <row r="94" spans="1:30" ht="15" customHeight="1" x14ac:dyDescent="0.25">
      <c r="A94" s="60" t="s">
        <v>204</v>
      </c>
      <c r="S94" s="119" t="s">
        <v>58</v>
      </c>
      <c r="T94" s="119"/>
      <c r="U94" s="116"/>
      <c r="V94" s="116">
        <v>1016</v>
      </c>
      <c r="W94" s="116">
        <v>1132</v>
      </c>
      <c r="X94" s="116">
        <v>1201</v>
      </c>
      <c r="Y94" s="116">
        <v>1214</v>
      </c>
      <c r="Z94" s="116">
        <v>1251</v>
      </c>
    </row>
    <row r="95" spans="1:30" ht="15" customHeight="1" x14ac:dyDescent="0.25">
      <c r="A95" s="138" t="s">
        <v>287</v>
      </c>
      <c r="S95" s="119" t="s">
        <v>197</v>
      </c>
      <c r="T95" s="119"/>
      <c r="U95" s="116"/>
      <c r="V95" s="116">
        <v>248</v>
      </c>
      <c r="W95" s="116">
        <v>227</v>
      </c>
      <c r="X95" s="116">
        <v>250</v>
      </c>
      <c r="Y95" s="116">
        <v>264</v>
      </c>
      <c r="Z95" s="116">
        <v>276</v>
      </c>
    </row>
    <row r="96" spans="1:30" ht="15" customHeight="1" x14ac:dyDescent="0.25">
      <c r="A96" s="19" t="s">
        <v>278</v>
      </c>
      <c r="S96" s="119" t="s">
        <v>198</v>
      </c>
      <c r="T96" s="119"/>
      <c r="U96" s="116"/>
      <c r="V96" s="116">
        <v>831</v>
      </c>
      <c r="W96" s="116">
        <v>934</v>
      </c>
      <c r="X96" s="116">
        <v>1097</v>
      </c>
      <c r="Y96" s="116">
        <v>1144</v>
      </c>
      <c r="Z96" s="116">
        <v>1162</v>
      </c>
    </row>
    <row r="97" spans="1:32" ht="15" customHeight="1" x14ac:dyDescent="0.25">
      <c r="S97" s="119" t="s">
        <v>199</v>
      </c>
      <c r="T97" s="119"/>
      <c r="U97" s="116"/>
      <c r="V97" s="116">
        <v>1312</v>
      </c>
      <c r="W97" s="116">
        <v>1446</v>
      </c>
      <c r="X97" s="116">
        <v>1465</v>
      </c>
      <c r="Y97" s="116">
        <v>1425</v>
      </c>
      <c r="Z97" s="116">
        <v>1419</v>
      </c>
    </row>
    <row r="98" spans="1:32" ht="15" customHeight="1" x14ac:dyDescent="0.25">
      <c r="S98" s="119" t="s">
        <v>200</v>
      </c>
      <c r="T98" s="119"/>
      <c r="U98" s="116"/>
      <c r="V98" s="116">
        <v>681</v>
      </c>
      <c r="W98" s="116">
        <v>767</v>
      </c>
      <c r="X98" s="116">
        <v>838</v>
      </c>
      <c r="Y98" s="116">
        <v>815</v>
      </c>
      <c r="Z98" s="116">
        <v>822</v>
      </c>
    </row>
    <row r="99" spans="1:32" ht="15" customHeight="1" x14ac:dyDescent="0.25">
      <c r="S99" s="119" t="s">
        <v>201</v>
      </c>
      <c r="T99" s="119"/>
      <c r="U99" s="116"/>
      <c r="V99" s="116">
        <v>101</v>
      </c>
      <c r="W99" s="116">
        <v>101</v>
      </c>
      <c r="X99" s="116">
        <v>116</v>
      </c>
      <c r="Y99" s="116">
        <v>120</v>
      </c>
      <c r="Z99" s="116">
        <v>118</v>
      </c>
    </row>
    <row r="100" spans="1:32" ht="15" customHeight="1" x14ac:dyDescent="0.25">
      <c r="S100" s="119" t="s">
        <v>59</v>
      </c>
      <c r="T100" s="119"/>
      <c r="U100" s="116"/>
      <c r="V100" s="116">
        <v>709</v>
      </c>
      <c r="W100" s="116">
        <v>738</v>
      </c>
      <c r="X100" s="116">
        <v>878</v>
      </c>
      <c r="Y100" s="116">
        <v>913</v>
      </c>
      <c r="Z100" s="116">
        <v>980</v>
      </c>
    </row>
    <row r="101" spans="1:32" x14ac:dyDescent="0.25">
      <c r="A101" s="20"/>
      <c r="S101" s="122" t="s">
        <v>54</v>
      </c>
      <c r="T101" s="122"/>
      <c r="U101" s="116"/>
      <c r="V101" s="116">
        <v>7098</v>
      </c>
      <c r="W101" s="116">
        <v>7537</v>
      </c>
      <c r="X101" s="116">
        <v>8360</v>
      </c>
      <c r="Y101" s="116">
        <v>8034</v>
      </c>
      <c r="Z101" s="116">
        <v>8472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205</v>
      </c>
      <c r="Z103" s="110" t="s">
        <v>282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15483</v>
      </c>
      <c r="W104" s="116">
        <v>17078</v>
      </c>
      <c r="X104" s="116">
        <v>18854</v>
      </c>
      <c r="Y104" s="116">
        <v>17743</v>
      </c>
      <c r="Z104" s="116">
        <v>18165</v>
      </c>
      <c r="AB104" s="113" t="str">
        <f>TEXT(Z104,"###,###")</f>
        <v>18,165</v>
      </c>
      <c r="AD104" s="134">
        <f>Z104/($Z$4)*100</f>
        <v>69.997302608762666</v>
      </c>
      <c r="AF104" s="113"/>
    </row>
    <row r="105" spans="1:32" x14ac:dyDescent="0.25">
      <c r="S105" s="119" t="s">
        <v>18</v>
      </c>
      <c r="T105" s="119"/>
      <c r="U105" s="116"/>
      <c r="V105" s="116">
        <v>3294</v>
      </c>
      <c r="W105" s="116">
        <v>3726</v>
      </c>
      <c r="X105" s="116">
        <v>3960</v>
      </c>
      <c r="Y105" s="116">
        <v>3981</v>
      </c>
      <c r="Z105" s="116">
        <v>3790</v>
      </c>
      <c r="AB105" s="113" t="str">
        <f>TEXT(Z105,"###,###")</f>
        <v>3,790</v>
      </c>
      <c r="AD105" s="134">
        <f>Z105/($Z$4)*100</f>
        <v>14.604446842125544</v>
      </c>
      <c r="AF105" s="113"/>
    </row>
    <row r="106" spans="1:32" x14ac:dyDescent="0.25">
      <c r="S106" s="122" t="s">
        <v>54</v>
      </c>
      <c r="T106" s="122"/>
      <c r="U106" s="124"/>
      <c r="V106" s="124">
        <v>18777</v>
      </c>
      <c r="W106" s="124">
        <v>20804</v>
      </c>
      <c r="X106" s="124">
        <v>22814</v>
      </c>
      <c r="Y106" s="124">
        <v>21724</v>
      </c>
      <c r="Z106" s="124">
        <v>21955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3842</v>
      </c>
      <c r="W108" s="116">
        <v>4252</v>
      </c>
      <c r="X108" s="116">
        <v>5131</v>
      </c>
      <c r="Y108" s="116">
        <v>4403</v>
      </c>
      <c r="Z108" s="116">
        <v>4383</v>
      </c>
      <c r="AB108" s="113" t="str">
        <f>TEXT(Z108,"###,###")</f>
        <v>4,383</v>
      </c>
      <c r="AD108" s="134">
        <f>Z108/($Z$4)*100</f>
        <v>16.88952256175099</v>
      </c>
      <c r="AF108" s="113"/>
    </row>
    <row r="109" spans="1:32" x14ac:dyDescent="0.25">
      <c r="S109" s="119" t="s">
        <v>21</v>
      </c>
      <c r="T109" s="119"/>
      <c r="U109" s="116"/>
      <c r="V109" s="116">
        <v>3588</v>
      </c>
      <c r="W109" s="116">
        <v>4076</v>
      </c>
      <c r="X109" s="116">
        <v>4311</v>
      </c>
      <c r="Y109" s="116">
        <v>4098</v>
      </c>
      <c r="Z109" s="116">
        <v>4175</v>
      </c>
      <c r="AB109" s="113" t="str">
        <f>TEXT(Z109,"###,###")</f>
        <v>4,175</v>
      </c>
      <c r="AD109" s="134">
        <f>Z109/($Z$4)*100</f>
        <v>16.088012022658084</v>
      </c>
      <c r="AF109" s="113"/>
    </row>
    <row r="110" spans="1:32" x14ac:dyDescent="0.25">
      <c r="S110" s="119" t="s">
        <v>22</v>
      </c>
      <c r="T110" s="119"/>
      <c r="U110" s="116"/>
      <c r="V110" s="116">
        <v>4681</v>
      </c>
      <c r="W110" s="116">
        <v>4863</v>
      </c>
      <c r="X110" s="116">
        <v>5382</v>
      </c>
      <c r="Y110" s="116">
        <v>4946</v>
      </c>
      <c r="Z110" s="116">
        <v>5290</v>
      </c>
      <c r="AB110" s="113" t="str">
        <f>TEXT(Z110,"###,###")</f>
        <v>5,290</v>
      </c>
      <c r="AD110" s="134">
        <f>Z110/($Z$4)*100</f>
        <v>20.38457092212246</v>
      </c>
      <c r="AF110" s="113"/>
    </row>
    <row r="111" spans="1:32" x14ac:dyDescent="0.25">
      <c r="S111" s="119" t="s">
        <v>23</v>
      </c>
      <c r="T111" s="119"/>
      <c r="U111" s="116"/>
      <c r="V111" s="116">
        <v>6666</v>
      </c>
      <c r="W111" s="116">
        <v>7613</v>
      </c>
      <c r="X111" s="116">
        <v>7990</v>
      </c>
      <c r="Y111" s="116">
        <v>8274</v>
      </c>
      <c r="Z111" s="116">
        <v>8016</v>
      </c>
      <c r="AB111" s="113" t="str">
        <f>TEXT(Z111,"###,###")</f>
        <v>8,016</v>
      </c>
      <c r="AD111" s="134">
        <f>Z111/($Z$4)*100</f>
        <v>30.888983083503526</v>
      </c>
      <c r="AF111" s="113"/>
    </row>
    <row r="112" spans="1:32" x14ac:dyDescent="0.25">
      <c r="S112" s="122" t="s">
        <v>54</v>
      </c>
      <c r="T112" s="122"/>
      <c r="U112" s="116"/>
      <c r="V112" s="116">
        <v>22121</v>
      </c>
      <c r="W112" s="116">
        <v>24201</v>
      </c>
      <c r="X112" s="116">
        <v>27309</v>
      </c>
      <c r="Y112" s="116">
        <v>25428</v>
      </c>
      <c r="Z112" s="116">
        <v>25951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41.76</v>
      </c>
      <c r="W118" s="135">
        <v>41.15</v>
      </c>
      <c r="X118" s="135">
        <v>41.77</v>
      </c>
      <c r="Y118" s="135">
        <v>41.31</v>
      </c>
      <c r="Z118" s="135">
        <v>42.12</v>
      </c>
      <c r="AB118" s="113" t="str">
        <f>TEXT(Z118,"##.0")</f>
        <v>42.1</v>
      </c>
    </row>
    <row r="120" spans="19:32" x14ac:dyDescent="0.25">
      <c r="S120" s="105" t="s">
        <v>102</v>
      </c>
      <c r="T120" s="116"/>
      <c r="U120" s="116"/>
      <c r="V120" s="116">
        <v>11808</v>
      </c>
      <c r="W120" s="116">
        <v>12354</v>
      </c>
      <c r="X120" s="116">
        <v>13371</v>
      </c>
      <c r="Y120" s="116">
        <v>13073</v>
      </c>
      <c r="Z120" s="116">
        <v>13460</v>
      </c>
      <c r="AB120" s="113" t="str">
        <f>TEXT(Z120,"###,###")</f>
        <v>13,460</v>
      </c>
    </row>
    <row r="121" spans="19:32" x14ac:dyDescent="0.25">
      <c r="S121" s="105" t="s">
        <v>103</v>
      </c>
      <c r="T121" s="116"/>
      <c r="U121" s="116"/>
      <c r="V121" s="116">
        <v>1888</v>
      </c>
      <c r="W121" s="116">
        <v>2080</v>
      </c>
      <c r="X121" s="116">
        <v>2809</v>
      </c>
      <c r="Y121" s="116">
        <v>2169</v>
      </c>
      <c r="Z121" s="116">
        <v>2620</v>
      </c>
      <c r="AB121" s="113" t="str">
        <f>TEXT(Z121,"###,###")</f>
        <v>2,620</v>
      </c>
    </row>
    <row r="122" spans="19:32" x14ac:dyDescent="0.25">
      <c r="S122" s="105" t="s">
        <v>104</v>
      </c>
      <c r="T122" s="116"/>
      <c r="U122" s="116"/>
      <c r="V122" s="116">
        <v>1794</v>
      </c>
      <c r="W122" s="116">
        <v>2051</v>
      </c>
      <c r="X122" s="116">
        <v>2330</v>
      </c>
      <c r="Y122" s="116">
        <v>2110</v>
      </c>
      <c r="Z122" s="116">
        <v>2205</v>
      </c>
      <c r="AB122" s="113" t="str">
        <f>TEXT(Z122,"###,###")</f>
        <v>2,205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13602</v>
      </c>
      <c r="W124" s="116">
        <v>14405</v>
      </c>
      <c r="X124" s="116">
        <v>15701</v>
      </c>
      <c r="Y124" s="116">
        <v>15183</v>
      </c>
      <c r="Z124" s="116">
        <v>15665</v>
      </c>
      <c r="AB124" s="113" t="str">
        <f>TEXT(Z124,"###,###")</f>
        <v>15,665</v>
      </c>
      <c r="AD124" s="131">
        <f>Z124/$Z$7*100</f>
        <v>85.666630208902987</v>
      </c>
    </row>
    <row r="125" spans="19:32" x14ac:dyDescent="0.25">
      <c r="S125" s="105" t="s">
        <v>106</v>
      </c>
      <c r="T125" s="116"/>
      <c r="U125" s="116"/>
      <c r="V125" s="116">
        <v>3682</v>
      </c>
      <c r="W125" s="116">
        <v>4131</v>
      </c>
      <c r="X125" s="116">
        <v>5139</v>
      </c>
      <c r="Y125" s="116">
        <v>4279</v>
      </c>
      <c r="Z125" s="116">
        <v>4825</v>
      </c>
      <c r="AB125" s="113" t="str">
        <f>TEXT(Z125,"###,###")</f>
        <v>4,825</v>
      </c>
      <c r="AD125" s="131">
        <f>Z125/$Z$7*100</f>
        <v>26.3863064639615</v>
      </c>
    </row>
    <row r="127" spans="19:32" x14ac:dyDescent="0.25">
      <c r="S127" s="105" t="s">
        <v>107</v>
      </c>
      <c r="T127" s="116"/>
      <c r="U127" s="116"/>
      <c r="V127" s="116">
        <v>8394</v>
      </c>
      <c r="W127" s="116">
        <v>8948</v>
      </c>
      <c r="X127" s="116">
        <v>10152</v>
      </c>
      <c r="Y127" s="116">
        <v>9325</v>
      </c>
      <c r="Z127" s="116">
        <v>9821</v>
      </c>
      <c r="AB127" s="113" t="str">
        <f>TEXT(Z127,"###,###")</f>
        <v>9,821</v>
      </c>
      <c r="AD127" s="131">
        <f>Z127/$Z$7*100</f>
        <v>53.707754566334899</v>
      </c>
    </row>
    <row r="128" spans="19:32" x14ac:dyDescent="0.25">
      <c r="S128" s="105" t="s">
        <v>108</v>
      </c>
      <c r="T128" s="116"/>
      <c r="U128" s="116"/>
      <c r="V128" s="116">
        <v>7096</v>
      </c>
      <c r="W128" s="116">
        <v>7537</v>
      </c>
      <c r="X128" s="116">
        <v>8363</v>
      </c>
      <c r="Y128" s="116">
        <v>8031</v>
      </c>
      <c r="Z128" s="116">
        <v>8470</v>
      </c>
      <c r="AB128" s="113" t="str">
        <f>TEXT(Z128,"###,###")</f>
        <v>8,470</v>
      </c>
      <c r="AD128" s="131">
        <f>Z128/$Z$7*100</f>
        <v>46.319588756425681</v>
      </c>
    </row>
    <row r="130" spans="19:20" x14ac:dyDescent="0.25">
      <c r="S130" s="105" t="s">
        <v>283</v>
      </c>
      <c r="T130" s="131">
        <v>73.608224871486385</v>
      </c>
    </row>
    <row r="131" spans="19:20" x14ac:dyDescent="0.25">
      <c r="S131" s="105" t="s">
        <v>284</v>
      </c>
      <c r="T131" s="131">
        <v>14.327901126544898</v>
      </c>
    </row>
    <row r="132" spans="19:20" x14ac:dyDescent="0.25">
      <c r="S132" s="105" t="s">
        <v>285</v>
      </c>
      <c r="T132" s="131">
        <v>12.058405337416604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6EDD339C-BBA3-4DC8-815D-81801C216F3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C7DFC892-C0E4-4151-9D71-88D1FD3E20A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10E76EC8-1D9F-4545-9F82-74FA2BBF232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89597DD4-103D-4035-A8C6-5D8B5221D5C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44255C-B3D8-4984-A7AD-3D77D2F53F7D}">
  <sheetPr codeName="Sheet138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189</v>
      </c>
      <c r="T1" s="103"/>
      <c r="U1" s="103"/>
      <c r="V1" s="103"/>
      <c r="W1" s="103"/>
      <c r="X1" s="103"/>
      <c r="Y1" s="104" t="s">
        <v>272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205</v>
      </c>
      <c r="Z2" s="107" t="s">
        <v>282</v>
      </c>
      <c r="AB2" s="143" t="str">
        <f>$Z$2</f>
        <v>2019-20</v>
      </c>
      <c r="AC2" s="143"/>
      <c r="AD2" s="143"/>
      <c r="AE2" s="143"/>
      <c r="AF2" s="143"/>
    </row>
    <row r="3" spans="1:32" ht="15" customHeight="1" x14ac:dyDescent="0.25">
      <c r="A3" s="64" t="s">
        <v>281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189</v>
      </c>
      <c r="Y3" s="109" t="s">
        <v>272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9.74 Whitsunday, Queensland,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29157</v>
      </c>
      <c r="W4" s="112">
        <v>31595</v>
      </c>
      <c r="X4" s="112">
        <v>35101</v>
      </c>
      <c r="Y4" s="112">
        <v>34083</v>
      </c>
      <c r="Z4" s="112">
        <v>35452</v>
      </c>
      <c r="AB4" s="113" t="str">
        <f>TEXT(Z4,"###,###")</f>
        <v>35,452</v>
      </c>
      <c r="AD4" s="114">
        <f>Z4/Y4-1</f>
        <v>4.0166651996596636E-2</v>
      </c>
      <c r="AF4" s="114">
        <f>Z4/V4-1</f>
        <v>0.21590012689920091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15788</v>
      </c>
      <c r="W5" s="112">
        <v>17093</v>
      </c>
      <c r="X5" s="112">
        <v>19119</v>
      </c>
      <c r="Y5" s="112">
        <v>18019</v>
      </c>
      <c r="Z5" s="112">
        <v>18876</v>
      </c>
      <c r="AB5" s="113" t="str">
        <f>TEXT(Z5,"###,###")</f>
        <v>18,876</v>
      </c>
      <c r="AD5" s="114">
        <f t="shared" ref="AD5:AD9" si="0">Z5/Y5-1</f>
        <v>4.7560907930517704E-2</v>
      </c>
      <c r="AF5" s="114">
        <f t="shared" ref="AF5:AF9" si="1">Z5/V5-1</f>
        <v>0.19559158854826442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13369</v>
      </c>
      <c r="W6" s="112">
        <v>14502</v>
      </c>
      <c r="X6" s="112">
        <v>15982</v>
      </c>
      <c r="Y6" s="112">
        <v>16064</v>
      </c>
      <c r="Z6" s="112">
        <v>16580</v>
      </c>
      <c r="AB6" s="113" t="str">
        <f>TEXT(Z6,"###,###")</f>
        <v>16,580</v>
      </c>
      <c r="AD6" s="114">
        <f t="shared" si="0"/>
        <v>3.2121513944223024E-2</v>
      </c>
      <c r="AF6" s="114">
        <f t="shared" si="1"/>
        <v>0.24018251178098593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19399</v>
      </c>
      <c r="W7" s="112">
        <v>20377</v>
      </c>
      <c r="X7" s="112">
        <v>22497</v>
      </c>
      <c r="Y7" s="112">
        <v>21873</v>
      </c>
      <c r="Z7" s="112">
        <v>23207</v>
      </c>
      <c r="AB7" s="113" t="str">
        <f>TEXT(Z7,"###,###")</f>
        <v>23,207</v>
      </c>
      <c r="AD7" s="114">
        <f t="shared" si="0"/>
        <v>6.0988433228180927E-2</v>
      </c>
      <c r="AF7" s="114">
        <f t="shared" si="1"/>
        <v>0.1962987782875405</v>
      </c>
    </row>
    <row r="8" spans="1:32" ht="17.25" customHeight="1" x14ac:dyDescent="0.25">
      <c r="A8" s="68" t="s">
        <v>13</v>
      </c>
      <c r="B8" s="69"/>
      <c r="C8" s="31"/>
      <c r="D8" s="70" t="str">
        <f>AB4</f>
        <v>35,452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23,207</v>
      </c>
      <c r="P8" s="71"/>
      <c r="S8" s="111" t="s">
        <v>86</v>
      </c>
      <c r="T8" s="112"/>
      <c r="U8" s="112"/>
      <c r="V8" s="112">
        <v>38215.449999999997</v>
      </c>
      <c r="W8" s="112">
        <v>38038.92</v>
      </c>
      <c r="X8" s="112">
        <v>39910.33</v>
      </c>
      <c r="Y8" s="112">
        <v>40880</v>
      </c>
      <c r="Z8" s="112">
        <v>38863.51</v>
      </c>
      <c r="AB8" s="113" t="str">
        <f>TEXT(Z8,"$###,###")</f>
        <v>$38,864</v>
      </c>
      <c r="AD8" s="114">
        <f t="shared" si="0"/>
        <v>-4.9327054794520486E-2</v>
      </c>
      <c r="AF8" s="114">
        <f t="shared" si="1"/>
        <v>1.6958062773040794E-2</v>
      </c>
    </row>
    <row r="9" spans="1:32" x14ac:dyDescent="0.25">
      <c r="A9" s="32" t="s">
        <v>15</v>
      </c>
      <c r="B9" s="75"/>
      <c r="C9" s="76"/>
      <c r="D9" s="77">
        <f>AD104</f>
        <v>82.545413516867882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53.772568621536607</v>
      </c>
      <c r="P9" s="78" t="s">
        <v>87</v>
      </c>
      <c r="S9" s="111" t="s">
        <v>7</v>
      </c>
      <c r="T9" s="112"/>
      <c r="U9" s="112"/>
      <c r="V9" s="112">
        <v>934919021</v>
      </c>
      <c r="W9" s="112">
        <v>989314152</v>
      </c>
      <c r="X9" s="112">
        <v>1140063303</v>
      </c>
      <c r="Y9" s="112">
        <v>1152545942</v>
      </c>
      <c r="Z9" s="112">
        <v>1234867750</v>
      </c>
      <c r="AB9" s="113" t="str">
        <f>TEXT(Z9/1000000,"$#,###.0")&amp;" mil"</f>
        <v>$1,234.9 mil</v>
      </c>
      <c r="AD9" s="114">
        <f t="shared" si="0"/>
        <v>7.1426053400654776E-2</v>
      </c>
      <c r="AF9" s="114">
        <f t="shared" si="1"/>
        <v>0.32082856617803257</v>
      </c>
    </row>
    <row r="10" spans="1:32" x14ac:dyDescent="0.25">
      <c r="A10" s="32" t="s">
        <v>18</v>
      </c>
      <c r="B10" s="75"/>
      <c r="C10" s="76"/>
      <c r="D10" s="77">
        <f>AD105</f>
        <v>9.2265598555793744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46.197268065669839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83.879863834187958</v>
      </c>
      <c r="P11" s="78" t="s">
        <v>87</v>
      </c>
      <c r="S11" s="111" t="s">
        <v>30</v>
      </c>
      <c r="T11" s="116"/>
      <c r="U11" s="116"/>
      <c r="V11" s="116">
        <v>26047</v>
      </c>
      <c r="W11" s="116">
        <v>28214</v>
      </c>
      <c r="X11" s="116">
        <v>31338</v>
      </c>
      <c r="Y11" s="116">
        <v>30569</v>
      </c>
      <c r="Z11" s="116">
        <v>31717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8.2992200629120525</v>
      </c>
      <c r="P12" s="78" t="s">
        <v>87</v>
      </c>
      <c r="S12" s="111" t="s">
        <v>31</v>
      </c>
      <c r="T12" s="116"/>
      <c r="U12" s="116"/>
      <c r="V12" s="116">
        <v>3112</v>
      </c>
      <c r="W12" s="116">
        <v>3381</v>
      </c>
      <c r="X12" s="116">
        <v>3762</v>
      </c>
      <c r="Y12" s="116">
        <v>3515</v>
      </c>
      <c r="Z12" s="116">
        <v>3737</v>
      </c>
    </row>
    <row r="13" spans="1:32" ht="15" customHeight="1" x14ac:dyDescent="0.25">
      <c r="A13" s="32" t="s">
        <v>20</v>
      </c>
      <c r="B13" s="76"/>
      <c r="C13" s="76"/>
      <c r="D13" s="77">
        <f>AD108</f>
        <v>14.707209748392192</v>
      </c>
      <c r="E13" s="78" t="s">
        <v>87</v>
      </c>
      <c r="F13" s="26"/>
      <c r="G13" s="144" t="s">
        <v>286</v>
      </c>
      <c r="H13" s="145"/>
      <c r="I13" s="145"/>
      <c r="J13" s="145"/>
      <c r="K13" s="145"/>
      <c r="L13" s="145"/>
      <c r="M13" s="85"/>
      <c r="N13" s="76"/>
      <c r="O13" s="77">
        <f>T132</f>
        <v>7.8036799241608144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16.8199255331152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40.6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27.882771070743541</v>
      </c>
      <c r="E15" s="78" t="s">
        <v>87</v>
      </c>
      <c r="F15" s="26"/>
      <c r="G15" s="35" t="s">
        <v>279</v>
      </c>
      <c r="H15" s="76"/>
      <c r="I15" s="76"/>
      <c r="J15" s="76"/>
      <c r="K15" s="86"/>
      <c r="L15" s="76"/>
      <c r="M15" s="76"/>
      <c r="N15" s="76"/>
      <c r="O15" s="77">
        <f>AB38</f>
        <v>20.285295638682985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2629</v>
      </c>
      <c r="Z15" s="116">
        <v>3241</v>
      </c>
      <c r="AB15" s="121">
        <f t="shared" ref="AB15:AB34" si="2">IF(Z15="np",0,Z15/$Z$34)</f>
        <v>9.1411648568608089E-2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32.082816202188873</v>
      </c>
      <c r="E16" s="89" t="s">
        <v>87</v>
      </c>
      <c r="F16" s="26"/>
      <c r="G16" s="90" t="s">
        <v>280</v>
      </c>
      <c r="H16" s="37"/>
      <c r="I16" s="37"/>
      <c r="J16" s="37"/>
      <c r="K16" s="38"/>
      <c r="L16" s="37"/>
      <c r="M16" s="37"/>
      <c r="N16" s="37"/>
      <c r="O16" s="88">
        <f>AB37</f>
        <v>79.714704361317018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1027</v>
      </c>
      <c r="Z16" s="116">
        <v>1118</v>
      </c>
      <c r="AB16" s="121">
        <f t="shared" si="2"/>
        <v>3.153292906501199E-2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1308</v>
      </c>
      <c r="Z17" s="116">
        <v>1357</v>
      </c>
      <c r="AB17" s="121">
        <f t="shared" si="2"/>
        <v>3.8273868283739951E-2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136</v>
      </c>
      <c r="Z18" s="116">
        <v>148</v>
      </c>
      <c r="AB18" s="121">
        <f t="shared" si="2"/>
        <v>4.1743054576223381E-3</v>
      </c>
    </row>
    <row r="19" spans="1:28" x14ac:dyDescent="0.25">
      <c r="A19" s="67" t="str">
        <f>$S$1&amp;" ("&amp;$V$2&amp;" to "&amp;$Z$2&amp;")"</f>
        <v>Whitsunday (2015-16 to 2019-20)</v>
      </c>
      <c r="B19" s="67"/>
      <c r="C19" s="67"/>
      <c r="D19" s="67"/>
      <c r="E19" s="67"/>
      <c r="F19" s="67"/>
      <c r="G19" s="67" t="str">
        <f>$S$1&amp;" ("&amp;$V$2&amp;" to "&amp;$Z$2&amp;")"</f>
        <v>Whitsunday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3415</v>
      </c>
      <c r="Z19" s="116">
        <v>3211</v>
      </c>
      <c r="AB19" s="121">
        <f t="shared" si="2"/>
        <v>9.0565505570441407E-2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627</v>
      </c>
      <c r="Z20" s="116">
        <v>705</v>
      </c>
      <c r="AB20" s="121">
        <f t="shared" si="2"/>
        <v>1.988436045691722E-2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2677</v>
      </c>
      <c r="Z21" s="116">
        <v>2785</v>
      </c>
      <c r="AB21" s="121">
        <f t="shared" si="2"/>
        <v>7.8550274996474406E-2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5063</v>
      </c>
      <c r="Z22" s="116">
        <v>4875</v>
      </c>
      <c r="AB22" s="121">
        <f t="shared" si="2"/>
        <v>0.13749823720208715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2159</v>
      </c>
      <c r="Z23" s="116">
        <v>2157</v>
      </c>
      <c r="AB23" s="121">
        <f t="shared" si="2"/>
        <v>6.0837681568185024E-2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96</v>
      </c>
      <c r="Z24" s="116">
        <v>96</v>
      </c>
      <c r="AB24" s="121">
        <f t="shared" si="2"/>
        <v>2.7076575941334087E-3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719</v>
      </c>
      <c r="Z25" s="116">
        <v>655</v>
      </c>
      <c r="AB25" s="121">
        <f t="shared" si="2"/>
        <v>1.8474122126639403E-2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993</v>
      </c>
      <c r="Z26" s="116">
        <v>1050</v>
      </c>
      <c r="AB26" s="121">
        <f t="shared" si="2"/>
        <v>2.9615004935834157E-2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1452</v>
      </c>
      <c r="Z27" s="116">
        <v>1489</v>
      </c>
      <c r="AB27" s="121">
        <f t="shared" si="2"/>
        <v>4.1996897475673388E-2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3952</v>
      </c>
      <c r="Z28" s="116">
        <v>4615</v>
      </c>
      <c r="AB28" s="121">
        <f t="shared" si="2"/>
        <v>0.1301649978846425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1219</v>
      </c>
      <c r="Z29" s="116">
        <v>1074</v>
      </c>
      <c r="AB29" s="121">
        <f t="shared" si="2"/>
        <v>3.0291919334367506E-2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1349</v>
      </c>
      <c r="Z30" s="116">
        <v>1542</v>
      </c>
      <c r="AB30" s="121">
        <f t="shared" si="2"/>
        <v>4.3491750105767876E-2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1975</v>
      </c>
      <c r="Z31" s="116">
        <v>1967</v>
      </c>
      <c r="AB31" s="121">
        <f t="shared" si="2"/>
        <v>5.5478775913129316E-2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328</v>
      </c>
      <c r="Z32" s="116">
        <v>298</v>
      </c>
      <c r="AB32" s="121">
        <f t="shared" si="2"/>
        <v>8.405020448455789E-3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1265</v>
      </c>
      <c r="Z33" s="116">
        <v>1333</v>
      </c>
      <c r="AB33" s="121">
        <f t="shared" si="2"/>
        <v>3.7596953885206598E-2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34085</v>
      </c>
      <c r="Z34" s="124">
        <v>35455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18497</v>
      </c>
      <c r="AB37" s="136">
        <f>Z37/Z40*100</f>
        <v>79.714704361317018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4707</v>
      </c>
      <c r="AB38" s="136">
        <f>Z38/Z40*100</f>
        <v>20.285295638682985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23204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21</v>
      </c>
      <c r="W44" s="116">
        <v>16</v>
      </c>
      <c r="X44" s="116">
        <v>22</v>
      </c>
      <c r="Y44" s="116">
        <v>20</v>
      </c>
      <c r="Z44" s="116">
        <v>20</v>
      </c>
    </row>
    <row r="45" spans="19:32" x14ac:dyDescent="0.25">
      <c r="S45" s="119" t="s">
        <v>38</v>
      </c>
      <c r="T45" s="119"/>
      <c r="U45" s="116"/>
      <c r="V45" s="116">
        <v>290</v>
      </c>
      <c r="W45" s="116">
        <v>396</v>
      </c>
      <c r="X45" s="116">
        <v>452</v>
      </c>
      <c r="Y45" s="116">
        <v>431</v>
      </c>
      <c r="Z45" s="116">
        <v>459</v>
      </c>
    </row>
    <row r="46" spans="19:32" x14ac:dyDescent="0.25">
      <c r="S46" s="119" t="s">
        <v>39</v>
      </c>
      <c r="T46" s="119"/>
      <c r="U46" s="116"/>
      <c r="V46" s="116">
        <v>856</v>
      </c>
      <c r="W46" s="116">
        <v>918</v>
      </c>
      <c r="X46" s="116">
        <v>1032</v>
      </c>
      <c r="Y46" s="116">
        <v>896</v>
      </c>
      <c r="Z46" s="116">
        <v>926</v>
      </c>
    </row>
    <row r="47" spans="19:32" x14ac:dyDescent="0.25">
      <c r="S47" s="119" t="s">
        <v>40</v>
      </c>
      <c r="T47" s="119"/>
      <c r="U47" s="116"/>
      <c r="V47" s="116">
        <v>1728</v>
      </c>
      <c r="W47" s="116">
        <v>1768</v>
      </c>
      <c r="X47" s="116">
        <v>2159</v>
      </c>
      <c r="Y47" s="116">
        <v>1843</v>
      </c>
      <c r="Z47" s="116">
        <v>1759</v>
      </c>
    </row>
    <row r="48" spans="19:32" x14ac:dyDescent="0.25">
      <c r="S48" s="119" t="s">
        <v>41</v>
      </c>
      <c r="T48" s="119"/>
      <c r="U48" s="116"/>
      <c r="V48" s="116">
        <v>2468</v>
      </c>
      <c r="W48" s="116">
        <v>2674</v>
      </c>
      <c r="X48" s="116">
        <v>3042</v>
      </c>
      <c r="Y48" s="116">
        <v>2938</v>
      </c>
      <c r="Z48" s="116">
        <v>2986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1941</v>
      </c>
      <c r="W49" s="116">
        <v>2028</v>
      </c>
      <c r="X49" s="116">
        <v>2138</v>
      </c>
      <c r="Y49" s="116">
        <v>2081</v>
      </c>
      <c r="Z49" s="116">
        <v>2238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Whitsunday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1472</v>
      </c>
      <c r="W50" s="116">
        <v>1545</v>
      </c>
      <c r="X50" s="116">
        <v>1714</v>
      </c>
      <c r="Y50" s="116">
        <v>1708</v>
      </c>
      <c r="Z50" s="116">
        <v>1854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1458</v>
      </c>
      <c r="W51" s="116">
        <v>1621</v>
      </c>
      <c r="X51" s="116">
        <v>1684</v>
      </c>
      <c r="Y51" s="116">
        <v>1559</v>
      </c>
      <c r="Z51" s="116">
        <v>1606</v>
      </c>
    </row>
    <row r="52" spans="1:26" ht="15" customHeight="1" x14ac:dyDescent="0.25">
      <c r="S52" s="119" t="s">
        <v>45</v>
      </c>
      <c r="T52" s="119"/>
      <c r="U52" s="116"/>
      <c r="V52" s="116">
        <v>1393</v>
      </c>
      <c r="W52" s="116">
        <v>1575</v>
      </c>
      <c r="X52" s="116">
        <v>1678</v>
      </c>
      <c r="Y52" s="116">
        <v>1670</v>
      </c>
      <c r="Z52" s="116">
        <v>1693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1385</v>
      </c>
      <c r="W53" s="116">
        <v>1445</v>
      </c>
      <c r="X53" s="116">
        <v>1468</v>
      </c>
      <c r="Y53" s="116">
        <v>1422</v>
      </c>
      <c r="Z53" s="116">
        <v>1554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1253</v>
      </c>
      <c r="W54" s="116">
        <v>1347</v>
      </c>
      <c r="X54" s="116">
        <v>1580</v>
      </c>
      <c r="Y54" s="116">
        <v>1463</v>
      </c>
      <c r="Z54" s="116">
        <v>1512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867</v>
      </c>
      <c r="W55" s="116">
        <v>1004</v>
      </c>
      <c r="X55" s="116">
        <v>1166</v>
      </c>
      <c r="Y55" s="116">
        <v>1101</v>
      </c>
      <c r="Z55" s="116">
        <v>1251</v>
      </c>
    </row>
    <row r="56" spans="1:26" ht="15" customHeight="1" x14ac:dyDescent="0.25">
      <c r="S56" s="119" t="s">
        <v>49</v>
      </c>
      <c r="T56" s="119"/>
      <c r="U56" s="116"/>
      <c r="V56" s="116">
        <v>417</v>
      </c>
      <c r="W56" s="116">
        <v>488</v>
      </c>
      <c r="X56" s="116">
        <v>596</v>
      </c>
      <c r="Y56" s="116">
        <v>561</v>
      </c>
      <c r="Z56" s="116">
        <v>617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157</v>
      </c>
      <c r="W57" s="116">
        <v>188</v>
      </c>
      <c r="X57" s="116">
        <v>235</v>
      </c>
      <c r="Y57" s="116">
        <v>214</v>
      </c>
      <c r="Z57" s="116">
        <v>244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58</v>
      </c>
      <c r="W58" s="116">
        <v>52</v>
      </c>
      <c r="X58" s="116">
        <v>74</v>
      </c>
      <c r="Y58" s="116">
        <v>81</v>
      </c>
      <c r="Z58" s="116">
        <v>100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11</v>
      </c>
      <c r="W59" s="116">
        <v>16</v>
      </c>
      <c r="X59" s="116">
        <v>36</v>
      </c>
      <c r="Y59" s="116">
        <v>20</v>
      </c>
      <c r="Z59" s="116">
        <v>42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14</v>
      </c>
      <c r="W60" s="116">
        <v>12</v>
      </c>
      <c r="X60" s="116">
        <v>27</v>
      </c>
      <c r="Y60" s="116">
        <v>10</v>
      </c>
      <c r="Z60" s="116">
        <v>16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15788</v>
      </c>
      <c r="W61" s="116">
        <v>17093</v>
      </c>
      <c r="X61" s="116">
        <v>19119</v>
      </c>
      <c r="Y61" s="116">
        <v>18016</v>
      </c>
      <c r="Z61" s="116">
        <v>18873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35</v>
      </c>
      <c r="W63" s="116">
        <v>30</v>
      </c>
      <c r="X63" s="116">
        <v>33</v>
      </c>
      <c r="Y63" s="116">
        <v>42</v>
      </c>
      <c r="Z63" s="116">
        <v>57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323</v>
      </c>
      <c r="W64" s="116">
        <v>408</v>
      </c>
      <c r="X64" s="116">
        <v>438</v>
      </c>
      <c r="Y64" s="116">
        <v>448</v>
      </c>
      <c r="Z64" s="116">
        <v>423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Whitsunday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736</v>
      </c>
      <c r="W65" s="116">
        <v>836</v>
      </c>
      <c r="X65" s="116">
        <v>939</v>
      </c>
      <c r="Y65" s="116">
        <v>910</v>
      </c>
      <c r="Z65" s="116">
        <v>884</v>
      </c>
    </row>
    <row r="66" spans="1:26" x14ac:dyDescent="0.25">
      <c r="S66" s="119" t="s">
        <v>40</v>
      </c>
      <c r="T66" s="119"/>
      <c r="U66" s="116"/>
      <c r="V66" s="116">
        <v>1595</v>
      </c>
      <c r="W66" s="116">
        <v>1692</v>
      </c>
      <c r="X66" s="116">
        <v>1591</v>
      </c>
      <c r="Y66" s="116">
        <v>1750</v>
      </c>
      <c r="Z66" s="116">
        <v>1708</v>
      </c>
    </row>
    <row r="67" spans="1:26" x14ac:dyDescent="0.25">
      <c r="S67" s="119" t="s">
        <v>41</v>
      </c>
      <c r="T67" s="119"/>
      <c r="U67" s="116"/>
      <c r="V67" s="116">
        <v>2303</v>
      </c>
      <c r="W67" s="116">
        <v>2420</v>
      </c>
      <c r="X67" s="116">
        <v>2917</v>
      </c>
      <c r="Y67" s="116">
        <v>2899</v>
      </c>
      <c r="Z67" s="116">
        <v>2945</v>
      </c>
    </row>
    <row r="68" spans="1:26" x14ac:dyDescent="0.25">
      <c r="S68" s="119" t="s">
        <v>42</v>
      </c>
      <c r="T68" s="119"/>
      <c r="U68" s="116"/>
      <c r="V68" s="116">
        <v>1524</v>
      </c>
      <c r="W68" s="116">
        <v>1655</v>
      </c>
      <c r="X68" s="116">
        <v>1780</v>
      </c>
      <c r="Y68" s="116">
        <v>1805</v>
      </c>
      <c r="Z68" s="116">
        <v>2035</v>
      </c>
    </row>
    <row r="69" spans="1:26" x14ac:dyDescent="0.25">
      <c r="S69" s="119" t="s">
        <v>43</v>
      </c>
      <c r="T69" s="119"/>
      <c r="U69" s="116"/>
      <c r="V69" s="116">
        <v>1209</v>
      </c>
      <c r="W69" s="116">
        <v>1287</v>
      </c>
      <c r="X69" s="116">
        <v>1404</v>
      </c>
      <c r="Y69" s="116">
        <v>1432</v>
      </c>
      <c r="Z69" s="116">
        <v>1506</v>
      </c>
    </row>
    <row r="70" spans="1:26" x14ac:dyDescent="0.25">
      <c r="S70" s="119" t="s">
        <v>44</v>
      </c>
      <c r="T70" s="119"/>
      <c r="U70" s="116"/>
      <c r="V70" s="116">
        <v>1251</v>
      </c>
      <c r="W70" s="116">
        <v>1278</v>
      </c>
      <c r="X70" s="116">
        <v>1408</v>
      </c>
      <c r="Y70" s="116">
        <v>1310</v>
      </c>
      <c r="Z70" s="116">
        <v>1380</v>
      </c>
    </row>
    <row r="71" spans="1:26" x14ac:dyDescent="0.25">
      <c r="S71" s="119" t="s">
        <v>45</v>
      </c>
      <c r="T71" s="119"/>
      <c r="U71" s="116"/>
      <c r="V71" s="116">
        <v>1159</v>
      </c>
      <c r="W71" s="116">
        <v>1362</v>
      </c>
      <c r="X71" s="116">
        <v>1458</v>
      </c>
      <c r="Y71" s="116">
        <v>1478</v>
      </c>
      <c r="Z71" s="116">
        <v>1483</v>
      </c>
    </row>
    <row r="72" spans="1:26" x14ac:dyDescent="0.25">
      <c r="S72" s="119" t="s">
        <v>46</v>
      </c>
      <c r="T72" s="119"/>
      <c r="U72" s="116"/>
      <c r="V72" s="116">
        <v>1172</v>
      </c>
      <c r="W72" s="116">
        <v>1190</v>
      </c>
      <c r="X72" s="116">
        <v>1291</v>
      </c>
      <c r="Y72" s="116">
        <v>1285</v>
      </c>
      <c r="Z72" s="116">
        <v>1316</v>
      </c>
    </row>
    <row r="73" spans="1:26" x14ac:dyDescent="0.25">
      <c r="S73" s="119" t="s">
        <v>47</v>
      </c>
      <c r="T73" s="119"/>
      <c r="U73" s="116"/>
      <c r="V73" s="116">
        <v>1002</v>
      </c>
      <c r="W73" s="116">
        <v>1095</v>
      </c>
      <c r="X73" s="116">
        <v>1245</v>
      </c>
      <c r="Y73" s="116">
        <v>1271</v>
      </c>
      <c r="Z73" s="116">
        <v>1255</v>
      </c>
    </row>
    <row r="74" spans="1:26" x14ac:dyDescent="0.25">
      <c r="S74" s="119" t="s">
        <v>48</v>
      </c>
      <c r="T74" s="119"/>
      <c r="U74" s="116"/>
      <c r="V74" s="116">
        <v>633</v>
      </c>
      <c r="W74" s="116">
        <v>768</v>
      </c>
      <c r="X74" s="116">
        <v>827</v>
      </c>
      <c r="Y74" s="116">
        <v>844</v>
      </c>
      <c r="Z74" s="116">
        <v>905</v>
      </c>
    </row>
    <row r="75" spans="1:26" x14ac:dyDescent="0.25">
      <c r="S75" s="119" t="s">
        <v>49</v>
      </c>
      <c r="T75" s="119"/>
      <c r="U75" s="116"/>
      <c r="V75" s="116">
        <v>277</v>
      </c>
      <c r="W75" s="116">
        <v>307</v>
      </c>
      <c r="X75" s="116">
        <v>372</v>
      </c>
      <c r="Y75" s="116">
        <v>368</v>
      </c>
      <c r="Z75" s="116">
        <v>415</v>
      </c>
    </row>
    <row r="76" spans="1:26" x14ac:dyDescent="0.25">
      <c r="S76" s="119" t="s">
        <v>50</v>
      </c>
      <c r="T76" s="119"/>
      <c r="U76" s="116"/>
      <c r="V76" s="116">
        <v>65</v>
      </c>
      <c r="W76" s="116">
        <v>96</v>
      </c>
      <c r="X76" s="116">
        <v>151</v>
      </c>
      <c r="Y76" s="116">
        <v>140</v>
      </c>
      <c r="Z76" s="116">
        <v>163</v>
      </c>
    </row>
    <row r="77" spans="1:26" x14ac:dyDescent="0.25">
      <c r="S77" s="119" t="s">
        <v>51</v>
      </c>
      <c r="T77" s="119"/>
      <c r="U77" s="116"/>
      <c r="V77" s="116">
        <v>51</v>
      </c>
      <c r="W77" s="116">
        <v>40</v>
      </c>
      <c r="X77" s="116">
        <v>56</v>
      </c>
      <c r="Y77" s="116">
        <v>46</v>
      </c>
      <c r="Z77" s="116">
        <v>65</v>
      </c>
    </row>
    <row r="78" spans="1:26" x14ac:dyDescent="0.25">
      <c r="S78" s="119" t="s">
        <v>52</v>
      </c>
      <c r="T78" s="119"/>
      <c r="U78" s="116"/>
      <c r="V78" s="116">
        <v>23</v>
      </c>
      <c r="W78" s="116">
        <v>24</v>
      </c>
      <c r="X78" s="116">
        <v>31</v>
      </c>
      <c r="Y78" s="116">
        <v>24</v>
      </c>
      <c r="Z78" s="116">
        <v>28</v>
      </c>
    </row>
    <row r="79" spans="1:26" x14ac:dyDescent="0.25">
      <c r="S79" s="119" t="s">
        <v>53</v>
      </c>
      <c r="T79" s="119"/>
      <c r="U79" s="116"/>
      <c r="V79" s="116">
        <v>14</v>
      </c>
      <c r="W79" s="116">
        <v>14</v>
      </c>
      <c r="X79" s="116">
        <v>21</v>
      </c>
      <c r="Y79" s="116">
        <v>11</v>
      </c>
      <c r="Z79" s="116">
        <v>16</v>
      </c>
    </row>
    <row r="80" spans="1:26" x14ac:dyDescent="0.25">
      <c r="S80" s="122" t="s">
        <v>54</v>
      </c>
      <c r="T80" s="122"/>
      <c r="U80" s="116"/>
      <c r="V80" s="116">
        <v>13369</v>
      </c>
      <c r="W80" s="116">
        <v>14502</v>
      </c>
      <c r="X80" s="116">
        <v>15982</v>
      </c>
      <c r="Y80" s="116">
        <v>16068</v>
      </c>
      <c r="Z80" s="116">
        <v>16578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6" t="str">
        <f>S1</f>
        <v>Whitsunday</v>
      </c>
      <c r="D83" s="146"/>
      <c r="E83" s="146"/>
      <c r="F83" s="146"/>
      <c r="G83" s="146"/>
      <c r="H83" s="49"/>
      <c r="I83" s="49"/>
      <c r="J83" s="147" t="str">
        <f>'State data for spotlight'!A1</f>
        <v>Queensland</v>
      </c>
      <c r="K83" s="147"/>
      <c r="L83" s="147"/>
      <c r="M83" s="147"/>
      <c r="N83" s="147"/>
      <c r="O83" s="147"/>
      <c r="S83" s="119" t="s">
        <v>57</v>
      </c>
      <c r="T83" s="119"/>
      <c r="U83" s="116"/>
      <c r="V83" s="116">
        <v>791</v>
      </c>
      <c r="W83" s="116">
        <v>827</v>
      </c>
      <c r="X83" s="116">
        <v>929</v>
      </c>
      <c r="Y83" s="116">
        <v>922</v>
      </c>
      <c r="Z83" s="116">
        <v>1007</v>
      </c>
      <c r="AD83" s="121"/>
    </row>
    <row r="84" spans="1:30" ht="15" customHeight="1" x14ac:dyDescent="0.25">
      <c r="A84" s="48"/>
      <c r="B84" s="48"/>
      <c r="C84" s="50"/>
      <c r="D84" s="141" t="s">
        <v>0</v>
      </c>
      <c r="E84" s="141"/>
      <c r="F84" s="141" t="s">
        <v>202</v>
      </c>
      <c r="G84" s="141"/>
      <c r="H84" s="50"/>
      <c r="I84" s="50"/>
      <c r="J84" s="50"/>
      <c r="K84" s="50"/>
      <c r="L84" s="141" t="s">
        <v>0</v>
      </c>
      <c r="M84" s="141"/>
      <c r="N84" s="141" t="s">
        <v>202</v>
      </c>
      <c r="O84" s="141"/>
      <c r="S84" s="119" t="s">
        <v>58</v>
      </c>
      <c r="T84" s="119"/>
      <c r="U84" s="116"/>
      <c r="V84" s="116">
        <v>715</v>
      </c>
      <c r="W84" s="116">
        <v>746</v>
      </c>
      <c r="X84" s="116">
        <v>774</v>
      </c>
      <c r="Y84" s="116">
        <v>772</v>
      </c>
      <c r="Z84" s="116">
        <v>809</v>
      </c>
    </row>
    <row r="85" spans="1:30" ht="15" customHeight="1" x14ac:dyDescent="0.25">
      <c r="A85" s="48"/>
      <c r="B85" s="48"/>
      <c r="C85" s="62" t="s">
        <v>1</v>
      </c>
      <c r="D85" s="141" t="s">
        <v>2</v>
      </c>
      <c r="E85" s="141"/>
      <c r="F85" s="141" t="str">
        <f>"since "&amp;$V$2</f>
        <v>since 2015-16</v>
      </c>
      <c r="G85" s="141"/>
      <c r="H85" s="50"/>
      <c r="I85" s="50"/>
      <c r="J85" s="50"/>
      <c r="K85" s="62" t="s">
        <v>1</v>
      </c>
      <c r="L85" s="141" t="s">
        <v>2</v>
      </c>
      <c r="M85" s="141"/>
      <c r="N85" s="141" t="str">
        <f>"since "&amp;$V$2</f>
        <v>since 2015-16</v>
      </c>
      <c r="O85" s="141"/>
      <c r="S85" s="119" t="s">
        <v>197</v>
      </c>
      <c r="T85" s="119"/>
      <c r="U85" s="116"/>
      <c r="V85" s="116">
        <v>2170</v>
      </c>
      <c r="W85" s="116">
        <v>2367</v>
      </c>
      <c r="X85" s="116">
        <v>2581</v>
      </c>
      <c r="Y85" s="116">
        <v>2586</v>
      </c>
      <c r="Z85" s="116">
        <v>2683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35,452</v>
      </c>
      <c r="D86" s="100">
        <f t="shared" ref="D86:D91" si="4">AD4</f>
        <v>4.0166651996596636E-2</v>
      </c>
      <c r="E86" s="101">
        <f t="shared" ref="E86:E91" si="5">AD4</f>
        <v>4.0166651996596636E-2</v>
      </c>
      <c r="F86" s="100">
        <f t="shared" ref="F86:F91" si="6">AF4</f>
        <v>0.21590012689920091</v>
      </c>
      <c r="G86" s="101">
        <f t="shared" ref="G86:G91" si="7">AF4</f>
        <v>0.21590012689920091</v>
      </c>
      <c r="H86" s="61"/>
      <c r="I86" s="61"/>
      <c r="J86" s="142" t="str">
        <f>'State data for spotlight'!J4</f>
        <v>4,043,913</v>
      </c>
      <c r="K86" s="142"/>
      <c r="L86" s="100">
        <f>'State data for spotlight'!L4</f>
        <v>-5.435055282670076E-3</v>
      </c>
      <c r="M86" s="101">
        <f>'State data for spotlight'!L4</f>
        <v>-5.435055282670076E-3</v>
      </c>
      <c r="N86" s="100">
        <f>'State data for spotlight'!N4</f>
        <v>7.968076645100175E-2</v>
      </c>
      <c r="O86" s="101">
        <f>'State data for spotlight'!N4</f>
        <v>7.968076645100175E-2</v>
      </c>
      <c r="S86" s="119" t="s">
        <v>198</v>
      </c>
      <c r="T86" s="119"/>
      <c r="U86" s="116"/>
      <c r="V86" s="116">
        <v>525</v>
      </c>
      <c r="W86" s="116">
        <v>579</v>
      </c>
      <c r="X86" s="116">
        <v>564</v>
      </c>
      <c r="Y86" s="116">
        <v>597</v>
      </c>
      <c r="Z86" s="116">
        <v>602</v>
      </c>
    </row>
    <row r="87" spans="1:30" ht="15" customHeight="1" x14ac:dyDescent="0.25">
      <c r="A87" s="102" t="s">
        <v>4</v>
      </c>
      <c r="B87" s="51"/>
      <c r="C87" s="61" t="str">
        <f t="shared" si="3"/>
        <v>18,876</v>
      </c>
      <c r="D87" s="100">
        <f t="shared" si="4"/>
        <v>4.7560907930517704E-2</v>
      </c>
      <c r="E87" s="101">
        <f t="shared" si="5"/>
        <v>4.7560907930517704E-2</v>
      </c>
      <c r="F87" s="100">
        <f t="shared" si="6"/>
        <v>0.19559158854826442</v>
      </c>
      <c r="G87" s="101">
        <f t="shared" si="7"/>
        <v>0.19559158854826442</v>
      </c>
      <c r="H87" s="61"/>
      <c r="I87" s="61"/>
      <c r="J87" s="142" t="str">
        <f>'State data for spotlight'!J5</f>
        <v>2,078,086</v>
      </c>
      <c r="K87" s="142"/>
      <c r="L87" s="100">
        <f>'State data for spotlight'!L5</f>
        <v>-9.7722570444783718E-3</v>
      </c>
      <c r="M87" s="101">
        <f>'State data for spotlight'!L5</f>
        <v>-9.7722570444783718E-3</v>
      </c>
      <c r="N87" s="100">
        <f>'State data for spotlight'!N5</f>
        <v>6.0267974446456485E-2</v>
      </c>
      <c r="O87" s="101">
        <f>'State data for spotlight'!N5</f>
        <v>6.0267974446456485E-2</v>
      </c>
      <c r="S87" s="119" t="s">
        <v>199</v>
      </c>
      <c r="T87" s="119"/>
      <c r="U87" s="116"/>
      <c r="V87" s="116">
        <v>177</v>
      </c>
      <c r="W87" s="116">
        <v>191</v>
      </c>
      <c r="X87" s="116">
        <v>210</v>
      </c>
      <c r="Y87" s="116">
        <v>195</v>
      </c>
      <c r="Z87" s="116">
        <v>209</v>
      </c>
    </row>
    <row r="88" spans="1:30" ht="15" customHeight="1" x14ac:dyDescent="0.25">
      <c r="A88" s="102" t="s">
        <v>5</v>
      </c>
      <c r="B88" s="51"/>
      <c r="C88" s="61" t="str">
        <f t="shared" si="3"/>
        <v>16,580</v>
      </c>
      <c r="D88" s="100">
        <f t="shared" si="4"/>
        <v>3.2121513944223024E-2</v>
      </c>
      <c r="E88" s="101">
        <f t="shared" si="5"/>
        <v>3.2121513944223024E-2</v>
      </c>
      <c r="F88" s="100">
        <f t="shared" si="6"/>
        <v>0.24018251178098593</v>
      </c>
      <c r="G88" s="101">
        <f t="shared" si="7"/>
        <v>0.24018251178098593</v>
      </c>
      <c r="H88" s="61"/>
      <c r="I88" s="61"/>
      <c r="J88" s="142" t="str">
        <f>'State data for spotlight'!J6</f>
        <v>1,965,825</v>
      </c>
      <c r="K88" s="142"/>
      <c r="L88" s="100">
        <f>'State data for spotlight'!L6</f>
        <v>-8.0765919120229235E-4</v>
      </c>
      <c r="M88" s="101">
        <f>'State data for spotlight'!L6</f>
        <v>-8.0765919120229235E-4</v>
      </c>
      <c r="N88" s="100">
        <f>'State data for spotlight'!N6</f>
        <v>0.10099473592536312</v>
      </c>
      <c r="O88" s="101">
        <f>'State data for spotlight'!N6</f>
        <v>0.10099473592536312</v>
      </c>
      <c r="S88" s="119" t="s">
        <v>200</v>
      </c>
      <c r="T88" s="119"/>
      <c r="U88" s="116"/>
      <c r="V88" s="116">
        <v>357</v>
      </c>
      <c r="W88" s="116">
        <v>355</v>
      </c>
      <c r="X88" s="116">
        <v>364</v>
      </c>
      <c r="Y88" s="116">
        <v>358</v>
      </c>
      <c r="Z88" s="116">
        <v>365</v>
      </c>
    </row>
    <row r="89" spans="1:30" ht="15" customHeight="1" x14ac:dyDescent="0.25">
      <c r="A89" s="51" t="s">
        <v>6</v>
      </c>
      <c r="B89" s="51"/>
      <c r="C89" s="61" t="str">
        <f t="shared" si="3"/>
        <v>23,207</v>
      </c>
      <c r="D89" s="100">
        <f t="shared" si="4"/>
        <v>6.0988433228180927E-2</v>
      </c>
      <c r="E89" s="101">
        <f t="shared" si="5"/>
        <v>6.0988433228180927E-2</v>
      </c>
      <c r="F89" s="100">
        <f t="shared" si="6"/>
        <v>0.1962987782875405</v>
      </c>
      <c r="G89" s="101">
        <f t="shared" si="7"/>
        <v>0.1962987782875405</v>
      </c>
      <c r="H89" s="61"/>
      <c r="I89" s="61"/>
      <c r="J89" s="142" t="str">
        <f>'State data for spotlight'!J7</f>
        <v>2,876,116</v>
      </c>
      <c r="K89" s="142"/>
      <c r="L89" s="100">
        <f>'State data for spotlight'!L7</f>
        <v>1.3469152455414024E-2</v>
      </c>
      <c r="M89" s="101">
        <f>'State data for spotlight'!L7</f>
        <v>1.3469152455414024E-2</v>
      </c>
      <c r="N89" s="100">
        <f>'State data for spotlight'!N7</f>
        <v>8.3508134271230716E-2</v>
      </c>
      <c r="O89" s="101">
        <f>'State data for spotlight'!N7</f>
        <v>8.3508134271230716E-2</v>
      </c>
      <c r="S89" s="119" t="s">
        <v>201</v>
      </c>
      <c r="T89" s="119"/>
      <c r="U89" s="116"/>
      <c r="V89" s="116">
        <v>1552</v>
      </c>
      <c r="W89" s="116">
        <v>1610</v>
      </c>
      <c r="X89" s="116">
        <v>1739</v>
      </c>
      <c r="Y89" s="116">
        <v>1789</v>
      </c>
      <c r="Z89" s="116">
        <v>1835</v>
      </c>
    </row>
    <row r="90" spans="1:30" ht="15" customHeight="1" x14ac:dyDescent="0.25">
      <c r="A90" s="51" t="s">
        <v>100</v>
      </c>
      <c r="B90" s="51"/>
      <c r="C90" s="61" t="str">
        <f t="shared" si="3"/>
        <v>$38,864</v>
      </c>
      <c r="D90" s="100">
        <f t="shared" si="4"/>
        <v>-4.9327054794520486E-2</v>
      </c>
      <c r="E90" s="101">
        <f t="shared" si="5"/>
        <v>-4.9327054794520486E-2</v>
      </c>
      <c r="F90" s="100">
        <f t="shared" si="6"/>
        <v>1.6958062773040794E-2</v>
      </c>
      <c r="G90" s="101">
        <f t="shared" si="7"/>
        <v>1.6958062773040794E-2</v>
      </c>
      <c r="H90" s="61"/>
      <c r="I90" s="61"/>
      <c r="J90" s="61"/>
      <c r="K90" s="61" t="str">
        <f>'State data for spotlight'!J8</f>
        <v>$45,226</v>
      </c>
      <c r="L90" s="100">
        <f>'State data for spotlight'!L8</f>
        <v>1.6409018426646327E-3</v>
      </c>
      <c r="M90" s="101">
        <f>'State data for spotlight'!L8</f>
        <v>1.6409018426646327E-3</v>
      </c>
      <c r="N90" s="100">
        <f>'State data for spotlight'!N8</f>
        <v>6.7653739613496189E-2</v>
      </c>
      <c r="O90" s="101">
        <f>'State data for spotlight'!N8</f>
        <v>6.7653739613496189E-2</v>
      </c>
      <c r="S90" s="119" t="s">
        <v>59</v>
      </c>
      <c r="T90" s="119"/>
      <c r="U90" s="116"/>
      <c r="V90" s="116">
        <v>1793</v>
      </c>
      <c r="W90" s="116">
        <v>1796</v>
      </c>
      <c r="X90" s="116">
        <v>1937</v>
      </c>
      <c r="Y90" s="116">
        <v>1905</v>
      </c>
      <c r="Z90" s="116">
        <v>1972</v>
      </c>
    </row>
    <row r="91" spans="1:30" ht="15" customHeight="1" x14ac:dyDescent="0.25">
      <c r="A91" s="51" t="s">
        <v>7</v>
      </c>
      <c r="B91" s="51"/>
      <c r="C91" s="61" t="str">
        <f t="shared" si="3"/>
        <v>$1,234.9 mil</v>
      </c>
      <c r="D91" s="100">
        <f t="shared" si="4"/>
        <v>7.1426053400654776E-2</v>
      </c>
      <c r="E91" s="101">
        <f t="shared" si="5"/>
        <v>7.1426053400654776E-2</v>
      </c>
      <c r="F91" s="100">
        <f t="shared" si="6"/>
        <v>0.32082856617803257</v>
      </c>
      <c r="G91" s="101">
        <f t="shared" si="7"/>
        <v>0.32082856617803257</v>
      </c>
      <c r="H91" s="61"/>
      <c r="I91" s="61"/>
      <c r="J91" s="61"/>
      <c r="K91" s="61" t="str">
        <f>'State data for spotlight'!J9</f>
        <v>$174.8 bil</v>
      </c>
      <c r="L91" s="100">
        <f>'State data for spotlight'!L9</f>
        <v>4.1540468779463158E-2</v>
      </c>
      <c r="M91" s="101">
        <f>'State data for spotlight'!L9</f>
        <v>4.1540468779463158E-2</v>
      </c>
      <c r="N91" s="100">
        <f>'State data for spotlight'!N9</f>
        <v>0.18082674757676354</v>
      </c>
      <c r="O91" s="101">
        <f>'State data for spotlight'!N9</f>
        <v>0.18082674757676354</v>
      </c>
      <c r="S91" s="122" t="s">
        <v>54</v>
      </c>
      <c r="T91" s="122"/>
      <c r="U91" s="116"/>
      <c r="V91" s="116">
        <v>10440</v>
      </c>
      <c r="W91" s="116">
        <v>10981</v>
      </c>
      <c r="X91" s="116">
        <v>12210</v>
      </c>
      <c r="Y91" s="116">
        <v>11719</v>
      </c>
      <c r="Z91" s="116">
        <v>12479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203</v>
      </c>
      <c r="S93" s="119" t="s">
        <v>57</v>
      </c>
      <c r="T93" s="119"/>
      <c r="U93" s="116"/>
      <c r="V93" s="116">
        <v>683</v>
      </c>
      <c r="W93" s="116">
        <v>775</v>
      </c>
      <c r="X93" s="116">
        <v>827</v>
      </c>
      <c r="Y93" s="116">
        <v>841</v>
      </c>
      <c r="Z93" s="116">
        <v>878</v>
      </c>
    </row>
    <row r="94" spans="1:30" ht="15" customHeight="1" x14ac:dyDescent="0.25">
      <c r="A94" s="60" t="s">
        <v>204</v>
      </c>
      <c r="S94" s="119" t="s">
        <v>58</v>
      </c>
      <c r="T94" s="119"/>
      <c r="U94" s="116"/>
      <c r="V94" s="116">
        <v>995</v>
      </c>
      <c r="W94" s="116">
        <v>1054</v>
      </c>
      <c r="X94" s="116">
        <v>1121</v>
      </c>
      <c r="Y94" s="116">
        <v>1144</v>
      </c>
      <c r="Z94" s="116">
        <v>1185</v>
      </c>
    </row>
    <row r="95" spans="1:30" ht="15" customHeight="1" x14ac:dyDescent="0.25">
      <c r="A95" s="138" t="s">
        <v>287</v>
      </c>
      <c r="S95" s="119" t="s">
        <v>197</v>
      </c>
      <c r="T95" s="119"/>
      <c r="U95" s="116"/>
      <c r="V95" s="116">
        <v>318</v>
      </c>
      <c r="W95" s="116">
        <v>320</v>
      </c>
      <c r="X95" s="116">
        <v>345</v>
      </c>
      <c r="Y95" s="116">
        <v>321</v>
      </c>
      <c r="Z95" s="116">
        <v>353</v>
      </c>
    </row>
    <row r="96" spans="1:30" ht="15" customHeight="1" x14ac:dyDescent="0.25">
      <c r="A96" s="19" t="s">
        <v>278</v>
      </c>
      <c r="S96" s="119" t="s">
        <v>198</v>
      </c>
      <c r="T96" s="119"/>
      <c r="U96" s="116"/>
      <c r="V96" s="116">
        <v>1207</v>
      </c>
      <c r="W96" s="116">
        <v>1378</v>
      </c>
      <c r="X96" s="116">
        <v>1494</v>
      </c>
      <c r="Y96" s="116">
        <v>1504</v>
      </c>
      <c r="Z96" s="116">
        <v>1547</v>
      </c>
    </row>
    <row r="97" spans="1:32" ht="15" customHeight="1" x14ac:dyDescent="0.25">
      <c r="S97" s="119" t="s">
        <v>199</v>
      </c>
      <c r="T97" s="119"/>
      <c r="U97" s="116"/>
      <c r="V97" s="116">
        <v>1322</v>
      </c>
      <c r="W97" s="116">
        <v>1419</v>
      </c>
      <c r="X97" s="116">
        <v>1470</v>
      </c>
      <c r="Y97" s="116">
        <v>1479</v>
      </c>
      <c r="Z97" s="116">
        <v>1508</v>
      </c>
    </row>
    <row r="98" spans="1:32" ht="15" customHeight="1" x14ac:dyDescent="0.25">
      <c r="S98" s="119" t="s">
        <v>200</v>
      </c>
      <c r="T98" s="119"/>
      <c r="U98" s="116"/>
      <c r="V98" s="116">
        <v>949</v>
      </c>
      <c r="W98" s="116">
        <v>1058</v>
      </c>
      <c r="X98" s="116">
        <v>1082</v>
      </c>
      <c r="Y98" s="116">
        <v>1112</v>
      </c>
      <c r="Z98" s="116">
        <v>1149</v>
      </c>
    </row>
    <row r="99" spans="1:32" ht="15" customHeight="1" x14ac:dyDescent="0.25">
      <c r="S99" s="119" t="s">
        <v>201</v>
      </c>
      <c r="T99" s="119"/>
      <c r="U99" s="116"/>
      <c r="V99" s="116">
        <v>178</v>
      </c>
      <c r="W99" s="116">
        <v>187</v>
      </c>
      <c r="X99" s="116">
        <v>232</v>
      </c>
      <c r="Y99" s="116">
        <v>251</v>
      </c>
      <c r="Z99" s="116">
        <v>273</v>
      </c>
    </row>
    <row r="100" spans="1:32" ht="15" customHeight="1" x14ac:dyDescent="0.25">
      <c r="S100" s="119" t="s">
        <v>59</v>
      </c>
      <c r="T100" s="119"/>
      <c r="U100" s="116"/>
      <c r="V100" s="116">
        <v>1386</v>
      </c>
      <c r="W100" s="116">
        <v>1338</v>
      </c>
      <c r="X100" s="116">
        <v>1445</v>
      </c>
      <c r="Y100" s="116">
        <v>1534</v>
      </c>
      <c r="Z100" s="116">
        <v>1554</v>
      </c>
    </row>
    <row r="101" spans="1:32" x14ac:dyDescent="0.25">
      <c r="A101" s="20"/>
      <c r="S101" s="122" t="s">
        <v>54</v>
      </c>
      <c r="T101" s="122"/>
      <c r="U101" s="116"/>
      <c r="V101" s="116">
        <v>8962</v>
      </c>
      <c r="W101" s="116">
        <v>9396</v>
      </c>
      <c r="X101" s="116">
        <v>10287</v>
      </c>
      <c r="Y101" s="116">
        <v>10151</v>
      </c>
      <c r="Z101" s="116">
        <v>10721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205</v>
      </c>
      <c r="Z103" s="110" t="s">
        <v>282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22955</v>
      </c>
      <c r="W104" s="116">
        <v>25746</v>
      </c>
      <c r="X104" s="116">
        <v>28911</v>
      </c>
      <c r="Y104" s="116">
        <v>28048</v>
      </c>
      <c r="Z104" s="116">
        <v>29264</v>
      </c>
      <c r="AB104" s="113" t="str">
        <f>TEXT(Z104,"###,###")</f>
        <v>29,264</v>
      </c>
      <c r="AD104" s="134">
        <f>Z104/($Z$4)*100</f>
        <v>82.545413516867882</v>
      </c>
      <c r="AF104" s="113"/>
    </row>
    <row r="105" spans="1:32" x14ac:dyDescent="0.25">
      <c r="S105" s="119" t="s">
        <v>18</v>
      </c>
      <c r="T105" s="119"/>
      <c r="U105" s="116"/>
      <c r="V105" s="116">
        <v>3163</v>
      </c>
      <c r="W105" s="116">
        <v>3127</v>
      </c>
      <c r="X105" s="116">
        <v>3102</v>
      </c>
      <c r="Y105" s="116">
        <v>3256</v>
      </c>
      <c r="Z105" s="116">
        <v>3271</v>
      </c>
      <c r="AB105" s="113" t="str">
        <f>TEXT(Z105,"###,###")</f>
        <v>3,271</v>
      </c>
      <c r="AD105" s="134">
        <f>Z105/($Z$4)*100</f>
        <v>9.2265598555793744</v>
      </c>
      <c r="AF105" s="113"/>
    </row>
    <row r="106" spans="1:32" x14ac:dyDescent="0.25">
      <c r="S106" s="122" t="s">
        <v>54</v>
      </c>
      <c r="T106" s="122"/>
      <c r="U106" s="124"/>
      <c r="V106" s="124">
        <v>26118</v>
      </c>
      <c r="W106" s="124">
        <v>28873</v>
      </c>
      <c r="X106" s="124">
        <v>32013</v>
      </c>
      <c r="Y106" s="124">
        <v>31304</v>
      </c>
      <c r="Z106" s="124">
        <v>32535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4046</v>
      </c>
      <c r="W108" s="116">
        <v>4799</v>
      </c>
      <c r="X108" s="116">
        <v>6628</v>
      </c>
      <c r="Y108" s="116">
        <v>4833</v>
      </c>
      <c r="Z108" s="116">
        <v>5214</v>
      </c>
      <c r="AB108" s="113" t="str">
        <f>TEXT(Z108,"###,###")</f>
        <v>5,214</v>
      </c>
      <c r="AD108" s="134">
        <f>Z108/($Z$4)*100</f>
        <v>14.707209748392192</v>
      </c>
      <c r="AF108" s="113"/>
    </row>
    <row r="109" spans="1:32" x14ac:dyDescent="0.25">
      <c r="S109" s="119" t="s">
        <v>21</v>
      </c>
      <c r="T109" s="119"/>
      <c r="U109" s="116"/>
      <c r="V109" s="116">
        <v>5487</v>
      </c>
      <c r="W109" s="116">
        <v>5930</v>
      </c>
      <c r="X109" s="116">
        <v>6852</v>
      </c>
      <c r="Y109" s="116">
        <v>6232</v>
      </c>
      <c r="Z109" s="116">
        <v>5963</v>
      </c>
      <c r="AB109" s="113" t="str">
        <f>TEXT(Z109,"###,###")</f>
        <v>5,963</v>
      </c>
      <c r="AD109" s="134">
        <f>Z109/($Z$4)*100</f>
        <v>16.8199255331152</v>
      </c>
      <c r="AF109" s="113"/>
    </row>
    <row r="110" spans="1:32" x14ac:dyDescent="0.25">
      <c r="S110" s="119" t="s">
        <v>22</v>
      </c>
      <c r="T110" s="119"/>
      <c r="U110" s="116"/>
      <c r="V110" s="116">
        <v>7029</v>
      </c>
      <c r="W110" s="116">
        <v>7957</v>
      </c>
      <c r="X110" s="116">
        <v>7939</v>
      </c>
      <c r="Y110" s="116">
        <v>9505</v>
      </c>
      <c r="Z110" s="116">
        <v>9885</v>
      </c>
      <c r="AB110" s="113" t="str">
        <f>TEXT(Z110,"###,###")</f>
        <v>9,885</v>
      </c>
      <c r="AD110" s="134">
        <f>Z110/($Z$4)*100</f>
        <v>27.882771070743541</v>
      </c>
      <c r="AF110" s="113"/>
    </row>
    <row r="111" spans="1:32" x14ac:dyDescent="0.25">
      <c r="S111" s="119" t="s">
        <v>23</v>
      </c>
      <c r="T111" s="119"/>
      <c r="U111" s="116"/>
      <c r="V111" s="116">
        <v>9556</v>
      </c>
      <c r="W111" s="116">
        <v>10187</v>
      </c>
      <c r="X111" s="116">
        <v>10587</v>
      </c>
      <c r="Y111" s="116">
        <v>10736</v>
      </c>
      <c r="Z111" s="116">
        <v>11374</v>
      </c>
      <c r="AB111" s="113" t="str">
        <f>TEXT(Z111,"###,###")</f>
        <v>11,374</v>
      </c>
      <c r="AD111" s="134">
        <f>Z111/($Z$4)*100</f>
        <v>32.082816202188873</v>
      </c>
      <c r="AF111" s="113"/>
    </row>
    <row r="112" spans="1:32" x14ac:dyDescent="0.25">
      <c r="S112" s="122" t="s">
        <v>54</v>
      </c>
      <c r="T112" s="122"/>
      <c r="U112" s="116"/>
      <c r="V112" s="116">
        <v>29157</v>
      </c>
      <c r="W112" s="116">
        <v>31595</v>
      </c>
      <c r="X112" s="116">
        <v>35101</v>
      </c>
      <c r="Y112" s="116">
        <v>34084</v>
      </c>
      <c r="Z112" s="116">
        <v>35450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39.72</v>
      </c>
      <c r="W118" s="135">
        <v>40.049999999999997</v>
      </c>
      <c r="X118" s="135">
        <v>40.28</v>
      </c>
      <c r="Y118" s="135">
        <v>40.18</v>
      </c>
      <c r="Z118" s="135">
        <v>40.64</v>
      </c>
      <c r="AB118" s="113" t="str">
        <f>TEXT(Z118,"##.0")</f>
        <v>40.6</v>
      </c>
    </row>
    <row r="120" spans="19:32" x14ac:dyDescent="0.25">
      <c r="S120" s="105" t="s">
        <v>102</v>
      </c>
      <c r="T120" s="116"/>
      <c r="U120" s="116"/>
      <c r="V120" s="116">
        <v>16289</v>
      </c>
      <c r="W120" s="116">
        <v>16996</v>
      </c>
      <c r="X120" s="116">
        <v>18734</v>
      </c>
      <c r="Y120" s="116">
        <v>18360</v>
      </c>
      <c r="Z120" s="116">
        <v>19466</v>
      </c>
      <c r="AB120" s="113" t="str">
        <f>TEXT(Z120,"###,###")</f>
        <v>19,466</v>
      </c>
    </row>
    <row r="121" spans="19:32" x14ac:dyDescent="0.25">
      <c r="S121" s="105" t="s">
        <v>103</v>
      </c>
      <c r="T121" s="116"/>
      <c r="U121" s="116"/>
      <c r="V121" s="116">
        <v>1558</v>
      </c>
      <c r="W121" s="116">
        <v>1682</v>
      </c>
      <c r="X121" s="116">
        <v>1967</v>
      </c>
      <c r="Y121" s="116">
        <v>1794</v>
      </c>
      <c r="Z121" s="116">
        <v>1926</v>
      </c>
      <c r="AB121" s="113" t="str">
        <f>TEXT(Z121,"###,###")</f>
        <v>1,926</v>
      </c>
    </row>
    <row r="122" spans="19:32" x14ac:dyDescent="0.25">
      <c r="S122" s="105" t="s">
        <v>104</v>
      </c>
      <c r="T122" s="116"/>
      <c r="U122" s="116"/>
      <c r="V122" s="116">
        <v>1555</v>
      </c>
      <c r="W122" s="116">
        <v>1699</v>
      </c>
      <c r="X122" s="116">
        <v>1795</v>
      </c>
      <c r="Y122" s="116">
        <v>1722</v>
      </c>
      <c r="Z122" s="116">
        <v>1811</v>
      </c>
      <c r="AB122" s="113" t="str">
        <f>TEXT(Z122,"###,###")</f>
        <v>1,811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17844</v>
      </c>
      <c r="W124" s="116">
        <v>18695</v>
      </c>
      <c r="X124" s="116">
        <v>20529</v>
      </c>
      <c r="Y124" s="116">
        <v>20082</v>
      </c>
      <c r="Z124" s="116">
        <v>21277</v>
      </c>
      <c r="AB124" s="113" t="str">
        <f>TEXT(Z124,"###,###")</f>
        <v>21,277</v>
      </c>
      <c r="AD124" s="131">
        <f>Z124/$Z$7*100</f>
        <v>91.683543758348776</v>
      </c>
    </row>
    <row r="125" spans="19:32" x14ac:dyDescent="0.25">
      <c r="S125" s="105" t="s">
        <v>106</v>
      </c>
      <c r="T125" s="116"/>
      <c r="U125" s="116"/>
      <c r="V125" s="116">
        <v>3113</v>
      </c>
      <c r="W125" s="116">
        <v>3381</v>
      </c>
      <c r="X125" s="116">
        <v>3762</v>
      </c>
      <c r="Y125" s="116">
        <v>3516</v>
      </c>
      <c r="Z125" s="116">
        <v>3737</v>
      </c>
      <c r="AB125" s="113" t="str">
        <f>TEXT(Z125,"###,###")</f>
        <v>3,737</v>
      </c>
      <c r="AD125" s="131">
        <f>Z125/$Z$7*100</f>
        <v>16.102899987072867</v>
      </c>
    </row>
    <row r="127" spans="19:32" x14ac:dyDescent="0.25">
      <c r="S127" s="105" t="s">
        <v>107</v>
      </c>
      <c r="T127" s="116"/>
      <c r="U127" s="116"/>
      <c r="V127" s="116">
        <v>10440</v>
      </c>
      <c r="W127" s="116">
        <v>10981</v>
      </c>
      <c r="X127" s="116">
        <v>12210</v>
      </c>
      <c r="Y127" s="116">
        <v>11718</v>
      </c>
      <c r="Z127" s="116">
        <v>12479</v>
      </c>
      <c r="AB127" s="113" t="str">
        <f>TEXT(Z127,"###,###")</f>
        <v>12,479</v>
      </c>
      <c r="AD127" s="131">
        <f>Z127/$Z$7*100</f>
        <v>53.772568621536607</v>
      </c>
    </row>
    <row r="128" spans="19:32" x14ac:dyDescent="0.25">
      <c r="S128" s="105" t="s">
        <v>108</v>
      </c>
      <c r="T128" s="116"/>
      <c r="U128" s="116"/>
      <c r="V128" s="116">
        <v>8961</v>
      </c>
      <c r="W128" s="116">
        <v>9396</v>
      </c>
      <c r="X128" s="116">
        <v>10287</v>
      </c>
      <c r="Y128" s="116">
        <v>10153</v>
      </c>
      <c r="Z128" s="116">
        <v>10721</v>
      </c>
      <c r="AB128" s="113" t="str">
        <f>TEXT(Z128,"###,###")</f>
        <v>10,721</v>
      </c>
      <c r="AD128" s="131">
        <f>Z128/$Z$7*100</f>
        <v>46.197268065669839</v>
      </c>
    </row>
    <row r="130" spans="19:20" x14ac:dyDescent="0.25">
      <c r="S130" s="105" t="s">
        <v>283</v>
      </c>
      <c r="T130" s="131">
        <v>83.879863834187958</v>
      </c>
    </row>
    <row r="131" spans="19:20" x14ac:dyDescent="0.25">
      <c r="S131" s="105" t="s">
        <v>284</v>
      </c>
      <c r="T131" s="131">
        <v>8.2992200629120525</v>
      </c>
    </row>
    <row r="132" spans="19:20" x14ac:dyDescent="0.25">
      <c r="S132" s="105" t="s">
        <v>285</v>
      </c>
      <c r="T132" s="131">
        <v>7.8036799241608144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DBE33FF3-01DA-433F-8499-4AF34D7966E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46F4D798-B653-481E-A713-0C552389AAA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16188A82-DB7C-4FCA-B598-1C10E2ED273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855B826C-3058-4EC7-9344-A77A506822E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C4C56D-936E-426E-A055-C12F137CD464}">
  <sheetPr codeName="Sheet139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190</v>
      </c>
      <c r="T1" s="103"/>
      <c r="U1" s="103"/>
      <c r="V1" s="103"/>
      <c r="W1" s="103"/>
      <c r="X1" s="103"/>
      <c r="Y1" s="104" t="s">
        <v>273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205</v>
      </c>
      <c r="Z2" s="107" t="s">
        <v>282</v>
      </c>
      <c r="AB2" s="143" t="str">
        <f>$Z$2</f>
        <v>2019-20</v>
      </c>
      <c r="AC2" s="143"/>
      <c r="AD2" s="143"/>
      <c r="AE2" s="143"/>
      <c r="AF2" s="143"/>
    </row>
    <row r="3" spans="1:32" ht="15" customHeight="1" x14ac:dyDescent="0.25">
      <c r="A3" s="64" t="s">
        <v>281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190</v>
      </c>
      <c r="Y3" s="109" t="s">
        <v>273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9.75 Winton, Queensland,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762</v>
      </c>
      <c r="W4" s="112">
        <v>769</v>
      </c>
      <c r="X4" s="112">
        <v>1105</v>
      </c>
      <c r="Y4" s="112">
        <v>907</v>
      </c>
      <c r="Z4" s="112">
        <v>1160</v>
      </c>
      <c r="AB4" s="113" t="str">
        <f>TEXT(Z4,"###,###")</f>
        <v>1,160</v>
      </c>
      <c r="AD4" s="114">
        <f>Z4/Y4-1</f>
        <v>0.27894156560088201</v>
      </c>
      <c r="AF4" s="114">
        <f>Z4/V4-1</f>
        <v>0.52230971128608927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339</v>
      </c>
      <c r="W5" s="112">
        <v>386</v>
      </c>
      <c r="X5" s="112">
        <v>563</v>
      </c>
      <c r="Y5" s="112">
        <v>438</v>
      </c>
      <c r="Z5" s="112">
        <v>589</v>
      </c>
      <c r="AB5" s="113" t="str">
        <f>TEXT(Z5,"###,###")</f>
        <v>589</v>
      </c>
      <c r="AD5" s="114">
        <f t="shared" ref="AD5:AD9" si="0">Z5/Y5-1</f>
        <v>0.34474885844748848</v>
      </c>
      <c r="AF5" s="114">
        <f t="shared" ref="AF5:AF9" si="1">Z5/V5-1</f>
        <v>0.73746312684365778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422</v>
      </c>
      <c r="W6" s="112">
        <v>383</v>
      </c>
      <c r="X6" s="112">
        <v>544</v>
      </c>
      <c r="Y6" s="112">
        <v>471</v>
      </c>
      <c r="Z6" s="112">
        <v>569</v>
      </c>
      <c r="AB6" s="113" t="str">
        <f>TEXT(Z6,"###,###")</f>
        <v>569</v>
      </c>
      <c r="AD6" s="114">
        <f t="shared" si="0"/>
        <v>0.20806794055201694</v>
      </c>
      <c r="AF6" s="114">
        <f t="shared" si="1"/>
        <v>0.34834123222748814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495</v>
      </c>
      <c r="W7" s="112">
        <v>506</v>
      </c>
      <c r="X7" s="112">
        <v>735</v>
      </c>
      <c r="Y7" s="112">
        <v>580</v>
      </c>
      <c r="Z7" s="112">
        <v>757</v>
      </c>
      <c r="AB7" s="113" t="str">
        <f>TEXT(Z7,"###,###")</f>
        <v>757</v>
      </c>
      <c r="AD7" s="114">
        <f t="shared" si="0"/>
        <v>0.30517241379310356</v>
      </c>
      <c r="AF7" s="114">
        <f t="shared" si="1"/>
        <v>0.52929292929292937</v>
      </c>
    </row>
    <row r="8" spans="1:32" ht="17.25" customHeight="1" x14ac:dyDescent="0.25">
      <c r="A8" s="68" t="s">
        <v>13</v>
      </c>
      <c r="B8" s="69"/>
      <c r="C8" s="31"/>
      <c r="D8" s="70" t="str">
        <f>AB4</f>
        <v>1,160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757</v>
      </c>
      <c r="P8" s="71"/>
      <c r="S8" s="111" t="s">
        <v>86</v>
      </c>
      <c r="T8" s="112"/>
      <c r="U8" s="112"/>
      <c r="V8" s="112">
        <v>39751.4</v>
      </c>
      <c r="W8" s="112">
        <v>42632</v>
      </c>
      <c r="X8" s="112">
        <v>38826.33</v>
      </c>
      <c r="Y8" s="112">
        <v>40981</v>
      </c>
      <c r="Z8" s="112">
        <v>42367.92</v>
      </c>
      <c r="AB8" s="113" t="str">
        <f>TEXT(Z8,"$###,###")</f>
        <v>$42,368</v>
      </c>
      <c r="AD8" s="114">
        <f t="shared" si="0"/>
        <v>3.3843000414826241E-2</v>
      </c>
      <c r="AF8" s="114">
        <f t="shared" si="1"/>
        <v>6.5822084253636337E-2</v>
      </c>
    </row>
    <row r="9" spans="1:32" x14ac:dyDescent="0.25">
      <c r="A9" s="32" t="s">
        <v>15</v>
      </c>
      <c r="B9" s="75"/>
      <c r="C9" s="76"/>
      <c r="D9" s="77">
        <f>AD104</f>
        <v>54.396551724137929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51.783355350066053</v>
      </c>
      <c r="P9" s="78" t="s">
        <v>87</v>
      </c>
      <c r="S9" s="111" t="s">
        <v>7</v>
      </c>
      <c r="T9" s="112"/>
      <c r="U9" s="112"/>
      <c r="V9" s="112">
        <v>23118567</v>
      </c>
      <c r="W9" s="112">
        <v>25107933</v>
      </c>
      <c r="X9" s="112">
        <v>30940519</v>
      </c>
      <c r="Y9" s="112">
        <v>29646607</v>
      </c>
      <c r="Z9" s="112">
        <v>48951215</v>
      </c>
      <c r="AB9" s="113" t="str">
        <f>TEXT(Z9/1000000,"$#,###.0")&amp;" mil"</f>
        <v>$49.0 mil</v>
      </c>
      <c r="AD9" s="114">
        <f t="shared" si="0"/>
        <v>0.65115741575418729</v>
      </c>
      <c r="AF9" s="114">
        <f t="shared" si="1"/>
        <v>1.1173983231746156</v>
      </c>
    </row>
    <row r="10" spans="1:32" x14ac:dyDescent="0.25">
      <c r="A10" s="32" t="s">
        <v>18</v>
      </c>
      <c r="B10" s="75"/>
      <c r="C10" s="76"/>
      <c r="D10" s="77">
        <f>AD105</f>
        <v>26.293103448275861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48.084544253632764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64.332892998678986</v>
      </c>
      <c r="P11" s="78" t="s">
        <v>87</v>
      </c>
      <c r="S11" s="111" t="s">
        <v>30</v>
      </c>
      <c r="T11" s="116"/>
      <c r="U11" s="116"/>
      <c r="V11" s="116">
        <v>617</v>
      </c>
      <c r="W11" s="116">
        <v>617</v>
      </c>
      <c r="X11" s="116">
        <v>811</v>
      </c>
      <c r="Y11" s="116">
        <v>759</v>
      </c>
      <c r="Z11" s="116">
        <v>883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19.154557463672393</v>
      </c>
      <c r="P12" s="78" t="s">
        <v>87</v>
      </c>
      <c r="S12" s="111" t="s">
        <v>31</v>
      </c>
      <c r="T12" s="116"/>
      <c r="U12" s="116"/>
      <c r="V12" s="116">
        <v>142</v>
      </c>
      <c r="W12" s="116">
        <v>152</v>
      </c>
      <c r="X12" s="116">
        <v>295</v>
      </c>
      <c r="Y12" s="116">
        <v>152</v>
      </c>
      <c r="Z12" s="116">
        <v>278</v>
      </c>
    </row>
    <row r="13" spans="1:32" ht="15" customHeight="1" x14ac:dyDescent="0.25">
      <c r="A13" s="32" t="s">
        <v>20</v>
      </c>
      <c r="B13" s="76"/>
      <c r="C13" s="76"/>
      <c r="D13" s="77">
        <f>AD108</f>
        <v>20.775862068965516</v>
      </c>
      <c r="E13" s="78" t="s">
        <v>87</v>
      </c>
      <c r="F13" s="26"/>
      <c r="G13" s="144" t="s">
        <v>286</v>
      </c>
      <c r="H13" s="145"/>
      <c r="I13" s="145"/>
      <c r="J13" s="145"/>
      <c r="K13" s="145"/>
      <c r="L13" s="145"/>
      <c r="M13" s="85"/>
      <c r="N13" s="76"/>
      <c r="O13" s="77">
        <f>T132</f>
        <v>16.512549537648614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18.103448275862068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43.1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21.551724137931032</v>
      </c>
      <c r="E15" s="78" t="s">
        <v>87</v>
      </c>
      <c r="F15" s="26"/>
      <c r="G15" s="35" t="s">
        <v>279</v>
      </c>
      <c r="H15" s="76"/>
      <c r="I15" s="76"/>
      <c r="J15" s="76"/>
      <c r="K15" s="86"/>
      <c r="L15" s="76"/>
      <c r="M15" s="76"/>
      <c r="N15" s="76"/>
      <c r="O15" s="77">
        <f>AB38</f>
        <v>18.217562254259501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85</v>
      </c>
      <c r="Z15" s="116">
        <v>226</v>
      </c>
      <c r="AB15" s="121">
        <f t="shared" ref="AB15:AB34" si="2">IF(Z15="np",0,Z15/$Z$34)</f>
        <v>0.19465977605512488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19.137931034482758</v>
      </c>
      <c r="E16" s="89" t="s">
        <v>87</v>
      </c>
      <c r="F16" s="26"/>
      <c r="G16" s="90" t="s">
        <v>280</v>
      </c>
      <c r="H16" s="37"/>
      <c r="I16" s="37"/>
      <c r="J16" s="37"/>
      <c r="K16" s="38"/>
      <c r="L16" s="37"/>
      <c r="M16" s="37"/>
      <c r="N16" s="37"/>
      <c r="O16" s="88">
        <f>AB37</f>
        <v>81.782437745740495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10</v>
      </c>
      <c r="Z16" s="116">
        <v>3</v>
      </c>
      <c r="AB16" s="121">
        <f t="shared" si="2"/>
        <v>2.5839793281653748E-3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14</v>
      </c>
      <c r="Z17" s="116">
        <v>9</v>
      </c>
      <c r="AB17" s="121">
        <f t="shared" si="2"/>
        <v>7.7519379844961239E-3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7</v>
      </c>
      <c r="Z18" s="116">
        <v>8</v>
      </c>
      <c r="AB18" s="121">
        <f t="shared" si="2"/>
        <v>6.8906115417743325E-3</v>
      </c>
    </row>
    <row r="19" spans="1:28" x14ac:dyDescent="0.25">
      <c r="A19" s="67" t="str">
        <f>$S$1&amp;" ("&amp;$V$2&amp;" to "&amp;$Z$2&amp;")"</f>
        <v>Winton (2015-16 to 2019-20)</v>
      </c>
      <c r="B19" s="67"/>
      <c r="C19" s="67"/>
      <c r="D19" s="67"/>
      <c r="E19" s="67"/>
      <c r="F19" s="67"/>
      <c r="G19" s="67" t="str">
        <f>$S$1&amp;" ("&amp;$V$2&amp;" to "&amp;$Z$2&amp;")"</f>
        <v>Winton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69</v>
      </c>
      <c r="Z19" s="116">
        <v>73</v>
      </c>
      <c r="AB19" s="121">
        <f t="shared" si="2"/>
        <v>6.2876830318690791E-2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15</v>
      </c>
      <c r="Z20" s="116">
        <v>33</v>
      </c>
      <c r="AB20" s="121">
        <f t="shared" si="2"/>
        <v>2.8423772609819122E-2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58</v>
      </c>
      <c r="Z21" s="116">
        <v>76</v>
      </c>
      <c r="AB21" s="121">
        <f t="shared" si="2"/>
        <v>6.5460809646856161E-2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70</v>
      </c>
      <c r="Z22" s="116">
        <v>65</v>
      </c>
      <c r="AB22" s="121">
        <f t="shared" si="2"/>
        <v>5.5986218776916452E-2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51</v>
      </c>
      <c r="Z23" s="116">
        <v>65</v>
      </c>
      <c r="AB23" s="121">
        <f t="shared" si="2"/>
        <v>5.5986218776916452E-2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67</v>
      </c>
      <c r="Z24" s="116">
        <v>0</v>
      </c>
      <c r="AB24" s="121">
        <f t="shared" si="2"/>
        <v>0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12</v>
      </c>
      <c r="Z25" s="116">
        <v>21</v>
      </c>
      <c r="AB25" s="121">
        <f t="shared" si="2"/>
        <v>1.8087855297157621E-2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5</v>
      </c>
      <c r="Z26" s="116">
        <v>10</v>
      </c>
      <c r="AB26" s="121">
        <f t="shared" si="2"/>
        <v>8.6132644272179162E-3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24</v>
      </c>
      <c r="Z27" s="116">
        <v>24</v>
      </c>
      <c r="AB27" s="121">
        <f t="shared" si="2"/>
        <v>2.0671834625322998E-2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23</v>
      </c>
      <c r="Z28" s="116">
        <v>42</v>
      </c>
      <c r="AB28" s="121">
        <f t="shared" si="2"/>
        <v>3.6175710594315243E-2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166</v>
      </c>
      <c r="Z29" s="116">
        <v>178</v>
      </c>
      <c r="AB29" s="121">
        <f t="shared" si="2"/>
        <v>0.15331610680447891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48</v>
      </c>
      <c r="Z30" s="116">
        <v>52</v>
      </c>
      <c r="AB30" s="121">
        <f t="shared" si="2"/>
        <v>4.4788975021533159E-2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54</v>
      </c>
      <c r="Z31" s="116">
        <v>76</v>
      </c>
      <c r="AB31" s="121">
        <f t="shared" si="2"/>
        <v>6.5460809646856161E-2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22</v>
      </c>
      <c r="Z32" s="116">
        <v>21</v>
      </c>
      <c r="AB32" s="121">
        <f t="shared" si="2"/>
        <v>1.8087855297157621E-2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20</v>
      </c>
      <c r="Z33" s="116">
        <v>19</v>
      </c>
      <c r="AB33" s="121">
        <f t="shared" si="2"/>
        <v>1.636520241171404E-2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913</v>
      </c>
      <c r="Z34" s="124">
        <v>1161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624</v>
      </c>
      <c r="AB37" s="136">
        <f>Z37/Z40*100</f>
        <v>81.782437745740495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139</v>
      </c>
      <c r="AB38" s="136">
        <f>Z38/Z40*100</f>
        <v>18.217562254259501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763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0</v>
      </c>
      <c r="Y44" s="116">
        <v>0</v>
      </c>
      <c r="Z44" s="116">
        <v>0</v>
      </c>
    </row>
    <row r="45" spans="19:32" x14ac:dyDescent="0.25">
      <c r="S45" s="119" t="s">
        <v>38</v>
      </c>
      <c r="T45" s="119"/>
      <c r="U45" s="116"/>
      <c r="V45" s="116">
        <v>11</v>
      </c>
      <c r="W45" s="116">
        <v>12</v>
      </c>
      <c r="X45" s="116">
        <v>17</v>
      </c>
      <c r="Y45" s="116">
        <v>19</v>
      </c>
      <c r="Z45" s="116">
        <v>23</v>
      </c>
    </row>
    <row r="46" spans="19:32" x14ac:dyDescent="0.25">
      <c r="S46" s="119" t="s">
        <v>39</v>
      </c>
      <c r="T46" s="119"/>
      <c r="U46" s="116"/>
      <c r="V46" s="116">
        <v>31</v>
      </c>
      <c r="W46" s="116">
        <v>31</v>
      </c>
      <c r="X46" s="116">
        <v>43</v>
      </c>
      <c r="Y46" s="116">
        <v>21</v>
      </c>
      <c r="Z46" s="116">
        <v>41</v>
      </c>
    </row>
    <row r="47" spans="19:32" x14ac:dyDescent="0.25">
      <c r="S47" s="119" t="s">
        <v>40</v>
      </c>
      <c r="T47" s="119"/>
      <c r="U47" s="116"/>
      <c r="V47" s="116">
        <v>22</v>
      </c>
      <c r="W47" s="116">
        <v>25</v>
      </c>
      <c r="X47" s="116">
        <v>44</v>
      </c>
      <c r="Y47" s="116">
        <v>38</v>
      </c>
      <c r="Z47" s="116">
        <v>55</v>
      </c>
    </row>
    <row r="48" spans="19:32" x14ac:dyDescent="0.25">
      <c r="S48" s="119" t="s">
        <v>41</v>
      </c>
      <c r="T48" s="119"/>
      <c r="U48" s="116"/>
      <c r="V48" s="116">
        <v>26</v>
      </c>
      <c r="W48" s="116">
        <v>25</v>
      </c>
      <c r="X48" s="116">
        <v>62</v>
      </c>
      <c r="Y48" s="116">
        <v>28</v>
      </c>
      <c r="Z48" s="116">
        <v>62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37</v>
      </c>
      <c r="W49" s="116">
        <v>39</v>
      </c>
      <c r="X49" s="116">
        <v>57</v>
      </c>
      <c r="Y49" s="116">
        <v>48</v>
      </c>
      <c r="Z49" s="116">
        <v>46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Winton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33</v>
      </c>
      <c r="W50" s="116">
        <v>33</v>
      </c>
      <c r="X50" s="116">
        <v>47</v>
      </c>
      <c r="Y50" s="116">
        <v>36</v>
      </c>
      <c r="Z50" s="116">
        <v>41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30</v>
      </c>
      <c r="W51" s="116">
        <v>39</v>
      </c>
      <c r="X51" s="116">
        <v>37</v>
      </c>
      <c r="Y51" s="116">
        <v>44</v>
      </c>
      <c r="Z51" s="116">
        <v>57</v>
      </c>
    </row>
    <row r="52" spans="1:26" ht="15" customHeight="1" x14ac:dyDescent="0.25">
      <c r="S52" s="119" t="s">
        <v>45</v>
      </c>
      <c r="T52" s="119"/>
      <c r="U52" s="116"/>
      <c r="V52" s="116">
        <v>31</v>
      </c>
      <c r="W52" s="116">
        <v>42</v>
      </c>
      <c r="X52" s="116">
        <v>42</v>
      </c>
      <c r="Y52" s="116">
        <v>41</v>
      </c>
      <c r="Z52" s="116">
        <v>41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22</v>
      </c>
      <c r="W53" s="116">
        <v>34</v>
      </c>
      <c r="X53" s="116">
        <v>50</v>
      </c>
      <c r="Y53" s="116">
        <v>37</v>
      </c>
      <c r="Z53" s="116">
        <v>58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40</v>
      </c>
      <c r="W54" s="116">
        <v>42</v>
      </c>
      <c r="X54" s="116">
        <v>54</v>
      </c>
      <c r="Y54" s="116">
        <v>37</v>
      </c>
      <c r="Z54" s="116">
        <v>40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28</v>
      </c>
      <c r="W55" s="116">
        <v>38</v>
      </c>
      <c r="X55" s="116">
        <v>65</v>
      </c>
      <c r="Y55" s="116">
        <v>54</v>
      </c>
      <c r="Z55" s="116">
        <v>65</v>
      </c>
    </row>
    <row r="56" spans="1:26" ht="15" customHeight="1" x14ac:dyDescent="0.25">
      <c r="S56" s="119" t="s">
        <v>49</v>
      </c>
      <c r="T56" s="119"/>
      <c r="U56" s="116"/>
      <c r="V56" s="116">
        <v>8</v>
      </c>
      <c r="W56" s="116">
        <v>14</v>
      </c>
      <c r="X56" s="116">
        <v>23</v>
      </c>
      <c r="Y56" s="116">
        <v>19</v>
      </c>
      <c r="Z56" s="116">
        <v>31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2</v>
      </c>
      <c r="W57" s="116">
        <v>8</v>
      </c>
      <c r="X57" s="116">
        <v>8</v>
      </c>
      <c r="Y57" s="116">
        <v>14</v>
      </c>
      <c r="Z57" s="116">
        <v>17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2</v>
      </c>
      <c r="W58" s="116">
        <v>9</v>
      </c>
      <c r="X58" s="116">
        <v>7</v>
      </c>
      <c r="Y58" s="116">
        <v>5</v>
      </c>
      <c r="Z58" s="116">
        <v>5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0</v>
      </c>
      <c r="X59" s="116">
        <v>0</v>
      </c>
      <c r="Y59" s="116">
        <v>0</v>
      </c>
      <c r="Z59" s="116">
        <v>5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0</v>
      </c>
      <c r="X60" s="116">
        <v>0</v>
      </c>
      <c r="Y60" s="116">
        <v>0</v>
      </c>
      <c r="Z60" s="116">
        <v>0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334</v>
      </c>
      <c r="W61" s="116">
        <v>386</v>
      </c>
      <c r="X61" s="116">
        <v>565</v>
      </c>
      <c r="Y61" s="116">
        <v>443</v>
      </c>
      <c r="Z61" s="116">
        <v>593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0</v>
      </c>
      <c r="W63" s="116">
        <v>4</v>
      </c>
      <c r="X63" s="116">
        <v>5</v>
      </c>
      <c r="Y63" s="116">
        <v>0</v>
      </c>
      <c r="Z63" s="116">
        <v>0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15</v>
      </c>
      <c r="W64" s="116">
        <v>5</v>
      </c>
      <c r="X64" s="116">
        <v>13</v>
      </c>
      <c r="Y64" s="116">
        <v>24</v>
      </c>
      <c r="Z64" s="116">
        <v>11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Winton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30</v>
      </c>
      <c r="W65" s="116">
        <v>24</v>
      </c>
      <c r="X65" s="116">
        <v>32</v>
      </c>
      <c r="Y65" s="116">
        <v>33</v>
      </c>
      <c r="Z65" s="116">
        <v>36</v>
      </c>
    </row>
    <row r="66" spans="1:26" x14ac:dyDescent="0.25">
      <c r="S66" s="119" t="s">
        <v>40</v>
      </c>
      <c r="T66" s="119"/>
      <c r="U66" s="116"/>
      <c r="V66" s="116">
        <v>36</v>
      </c>
      <c r="W66" s="116">
        <v>30</v>
      </c>
      <c r="X66" s="116">
        <v>45</v>
      </c>
      <c r="Y66" s="116">
        <v>31</v>
      </c>
      <c r="Z66" s="116">
        <v>61</v>
      </c>
    </row>
    <row r="67" spans="1:26" x14ac:dyDescent="0.25">
      <c r="S67" s="119" t="s">
        <v>41</v>
      </c>
      <c r="T67" s="119"/>
      <c r="U67" s="116"/>
      <c r="V67" s="116">
        <v>37</v>
      </c>
      <c r="W67" s="116">
        <v>34</v>
      </c>
      <c r="X67" s="116">
        <v>67</v>
      </c>
      <c r="Y67" s="116">
        <v>46</v>
      </c>
      <c r="Z67" s="116">
        <v>60</v>
      </c>
    </row>
    <row r="68" spans="1:26" x14ac:dyDescent="0.25">
      <c r="S68" s="119" t="s">
        <v>42</v>
      </c>
      <c r="T68" s="119"/>
      <c r="U68" s="116"/>
      <c r="V68" s="116">
        <v>69</v>
      </c>
      <c r="W68" s="116">
        <v>45</v>
      </c>
      <c r="X68" s="116">
        <v>64</v>
      </c>
      <c r="Y68" s="116">
        <v>44</v>
      </c>
      <c r="Z68" s="116">
        <v>47</v>
      </c>
    </row>
    <row r="69" spans="1:26" x14ac:dyDescent="0.25">
      <c r="S69" s="119" t="s">
        <v>43</v>
      </c>
      <c r="T69" s="119"/>
      <c r="U69" s="116"/>
      <c r="V69" s="116">
        <v>25</v>
      </c>
      <c r="W69" s="116">
        <v>42</v>
      </c>
      <c r="X69" s="116">
        <v>50</v>
      </c>
      <c r="Y69" s="116">
        <v>55</v>
      </c>
      <c r="Z69" s="116">
        <v>81</v>
      </c>
    </row>
    <row r="70" spans="1:26" x14ac:dyDescent="0.25">
      <c r="S70" s="119" t="s">
        <v>44</v>
      </c>
      <c r="T70" s="119"/>
      <c r="U70" s="116"/>
      <c r="V70" s="116">
        <v>31</v>
      </c>
      <c r="W70" s="116">
        <v>29</v>
      </c>
      <c r="X70" s="116">
        <v>46</v>
      </c>
      <c r="Y70" s="116">
        <v>39</v>
      </c>
      <c r="Z70" s="116">
        <v>40</v>
      </c>
    </row>
    <row r="71" spans="1:26" x14ac:dyDescent="0.25">
      <c r="S71" s="119" t="s">
        <v>45</v>
      </c>
      <c r="T71" s="119"/>
      <c r="U71" s="116"/>
      <c r="V71" s="116">
        <v>40</v>
      </c>
      <c r="W71" s="116">
        <v>42</v>
      </c>
      <c r="X71" s="116">
        <v>51</v>
      </c>
      <c r="Y71" s="116">
        <v>43</v>
      </c>
      <c r="Z71" s="116">
        <v>52</v>
      </c>
    </row>
    <row r="72" spans="1:26" x14ac:dyDescent="0.25">
      <c r="S72" s="119" t="s">
        <v>46</v>
      </c>
      <c r="T72" s="119"/>
      <c r="U72" s="116"/>
      <c r="V72" s="116">
        <v>43</v>
      </c>
      <c r="W72" s="116">
        <v>40</v>
      </c>
      <c r="X72" s="116">
        <v>62</v>
      </c>
      <c r="Y72" s="116">
        <v>41</v>
      </c>
      <c r="Z72" s="116">
        <v>40</v>
      </c>
    </row>
    <row r="73" spans="1:26" x14ac:dyDescent="0.25">
      <c r="S73" s="119" t="s">
        <v>47</v>
      </c>
      <c r="T73" s="119"/>
      <c r="U73" s="116"/>
      <c r="V73" s="116">
        <v>37</v>
      </c>
      <c r="W73" s="116">
        <v>38</v>
      </c>
      <c r="X73" s="116">
        <v>40</v>
      </c>
      <c r="Y73" s="116">
        <v>37</v>
      </c>
      <c r="Z73" s="116">
        <v>54</v>
      </c>
    </row>
    <row r="74" spans="1:26" x14ac:dyDescent="0.25">
      <c r="S74" s="119" t="s">
        <v>48</v>
      </c>
      <c r="T74" s="119"/>
      <c r="U74" s="116"/>
      <c r="V74" s="116">
        <v>25</v>
      </c>
      <c r="W74" s="116">
        <v>31</v>
      </c>
      <c r="X74" s="116">
        <v>41</v>
      </c>
      <c r="Y74" s="116">
        <v>39</v>
      </c>
      <c r="Z74" s="116">
        <v>39</v>
      </c>
    </row>
    <row r="75" spans="1:26" x14ac:dyDescent="0.25">
      <c r="S75" s="119" t="s">
        <v>49</v>
      </c>
      <c r="T75" s="119"/>
      <c r="U75" s="116"/>
      <c r="V75" s="116">
        <v>8</v>
      </c>
      <c r="W75" s="116">
        <v>6</v>
      </c>
      <c r="X75" s="116">
        <v>14</v>
      </c>
      <c r="Y75" s="116">
        <v>12</v>
      </c>
      <c r="Z75" s="116">
        <v>20</v>
      </c>
    </row>
    <row r="76" spans="1:26" x14ac:dyDescent="0.25">
      <c r="S76" s="119" t="s">
        <v>50</v>
      </c>
      <c r="T76" s="119"/>
      <c r="U76" s="116"/>
      <c r="V76" s="116">
        <v>4</v>
      </c>
      <c r="W76" s="116">
        <v>6</v>
      </c>
      <c r="X76" s="116">
        <v>5</v>
      </c>
      <c r="Y76" s="116">
        <v>8</v>
      </c>
      <c r="Z76" s="116">
        <v>8</v>
      </c>
    </row>
    <row r="77" spans="1:26" x14ac:dyDescent="0.25">
      <c r="S77" s="119" t="s">
        <v>51</v>
      </c>
      <c r="T77" s="119"/>
      <c r="U77" s="116"/>
      <c r="V77" s="116">
        <v>0</v>
      </c>
      <c r="W77" s="116">
        <v>5</v>
      </c>
      <c r="X77" s="116">
        <v>4</v>
      </c>
      <c r="Y77" s="116">
        <v>4</v>
      </c>
      <c r="Z77" s="116">
        <v>3</v>
      </c>
    </row>
    <row r="78" spans="1:26" x14ac:dyDescent="0.25">
      <c r="S78" s="119" t="s">
        <v>52</v>
      </c>
      <c r="T78" s="119"/>
      <c r="U78" s="116"/>
      <c r="V78" s="116">
        <v>4</v>
      </c>
      <c r="W78" s="116">
        <v>0</v>
      </c>
      <c r="X78" s="116">
        <v>7</v>
      </c>
      <c r="Y78" s="116">
        <v>3</v>
      </c>
      <c r="Z78" s="116">
        <v>3</v>
      </c>
    </row>
    <row r="79" spans="1:26" x14ac:dyDescent="0.25">
      <c r="S79" s="119" t="s">
        <v>53</v>
      </c>
      <c r="T79" s="119"/>
      <c r="U79" s="116"/>
      <c r="V79" s="116">
        <v>0</v>
      </c>
      <c r="W79" s="116">
        <v>4</v>
      </c>
      <c r="X79" s="116">
        <v>0</v>
      </c>
      <c r="Y79" s="116">
        <v>0</v>
      </c>
      <c r="Z79" s="116">
        <v>3</v>
      </c>
    </row>
    <row r="80" spans="1:26" x14ac:dyDescent="0.25">
      <c r="S80" s="122" t="s">
        <v>54</v>
      </c>
      <c r="T80" s="122"/>
      <c r="U80" s="116"/>
      <c r="V80" s="116">
        <v>425</v>
      </c>
      <c r="W80" s="116">
        <v>383</v>
      </c>
      <c r="X80" s="116">
        <v>549</v>
      </c>
      <c r="Y80" s="116">
        <v>468</v>
      </c>
      <c r="Z80" s="116">
        <v>571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6" t="str">
        <f>S1</f>
        <v>Winton</v>
      </c>
      <c r="D83" s="146"/>
      <c r="E83" s="146"/>
      <c r="F83" s="146"/>
      <c r="G83" s="146"/>
      <c r="H83" s="49"/>
      <c r="I83" s="49"/>
      <c r="J83" s="147" t="str">
        <f>'State data for spotlight'!A1</f>
        <v>Queensland</v>
      </c>
      <c r="K83" s="147"/>
      <c r="L83" s="147"/>
      <c r="M83" s="147"/>
      <c r="N83" s="147"/>
      <c r="O83" s="147"/>
      <c r="S83" s="119" t="s">
        <v>57</v>
      </c>
      <c r="T83" s="119"/>
      <c r="U83" s="116"/>
      <c r="V83" s="116">
        <v>17</v>
      </c>
      <c r="W83" s="116">
        <v>15</v>
      </c>
      <c r="X83" s="116">
        <v>28</v>
      </c>
      <c r="Y83" s="116">
        <v>19</v>
      </c>
      <c r="Z83" s="116">
        <v>35</v>
      </c>
      <c r="AD83" s="121"/>
    </row>
    <row r="84" spans="1:30" ht="15" customHeight="1" x14ac:dyDescent="0.25">
      <c r="A84" s="48"/>
      <c r="B84" s="48"/>
      <c r="C84" s="50"/>
      <c r="D84" s="141" t="s">
        <v>0</v>
      </c>
      <c r="E84" s="141"/>
      <c r="F84" s="141" t="s">
        <v>202</v>
      </c>
      <c r="G84" s="141"/>
      <c r="H84" s="50"/>
      <c r="I84" s="50"/>
      <c r="J84" s="50"/>
      <c r="K84" s="50"/>
      <c r="L84" s="141" t="s">
        <v>0</v>
      </c>
      <c r="M84" s="141"/>
      <c r="N84" s="141" t="s">
        <v>202</v>
      </c>
      <c r="O84" s="141"/>
      <c r="S84" s="119" t="s">
        <v>58</v>
      </c>
      <c r="T84" s="119"/>
      <c r="U84" s="116"/>
      <c r="V84" s="116">
        <v>4</v>
      </c>
      <c r="W84" s="116">
        <v>12</v>
      </c>
      <c r="X84" s="116">
        <v>10</v>
      </c>
      <c r="Y84" s="116">
        <v>14</v>
      </c>
      <c r="Z84" s="116">
        <v>15</v>
      </c>
    </row>
    <row r="85" spans="1:30" ht="15" customHeight="1" x14ac:dyDescent="0.25">
      <c r="A85" s="48"/>
      <c r="B85" s="48"/>
      <c r="C85" s="62" t="s">
        <v>1</v>
      </c>
      <c r="D85" s="141" t="s">
        <v>2</v>
      </c>
      <c r="E85" s="141"/>
      <c r="F85" s="141" t="str">
        <f>"since "&amp;$V$2</f>
        <v>since 2015-16</v>
      </c>
      <c r="G85" s="141"/>
      <c r="H85" s="50"/>
      <c r="I85" s="50"/>
      <c r="J85" s="50"/>
      <c r="K85" s="62" t="s">
        <v>1</v>
      </c>
      <c r="L85" s="141" t="s">
        <v>2</v>
      </c>
      <c r="M85" s="141"/>
      <c r="N85" s="141" t="str">
        <f>"since "&amp;$V$2</f>
        <v>since 2015-16</v>
      </c>
      <c r="O85" s="141"/>
      <c r="S85" s="119" t="s">
        <v>197</v>
      </c>
      <c r="T85" s="119"/>
      <c r="U85" s="116"/>
      <c r="V85" s="116">
        <v>43</v>
      </c>
      <c r="W85" s="116">
        <v>37</v>
      </c>
      <c r="X85" s="116">
        <v>53</v>
      </c>
      <c r="Y85" s="116">
        <v>55</v>
      </c>
      <c r="Z85" s="116">
        <v>59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1,160</v>
      </c>
      <c r="D86" s="100">
        <f t="shared" ref="D86:D91" si="4">AD4</f>
        <v>0.27894156560088201</v>
      </c>
      <c r="E86" s="101">
        <f t="shared" ref="E86:E91" si="5">AD4</f>
        <v>0.27894156560088201</v>
      </c>
      <c r="F86" s="100">
        <f t="shared" ref="F86:F91" si="6">AF4</f>
        <v>0.52230971128608927</v>
      </c>
      <c r="G86" s="101">
        <f t="shared" ref="G86:G91" si="7">AF4</f>
        <v>0.52230971128608927</v>
      </c>
      <c r="H86" s="61"/>
      <c r="I86" s="61"/>
      <c r="J86" s="142" t="str">
        <f>'State data for spotlight'!J4</f>
        <v>4,043,913</v>
      </c>
      <c r="K86" s="142"/>
      <c r="L86" s="100">
        <f>'State data for spotlight'!L4</f>
        <v>-5.435055282670076E-3</v>
      </c>
      <c r="M86" s="101">
        <f>'State data for spotlight'!L4</f>
        <v>-5.435055282670076E-3</v>
      </c>
      <c r="N86" s="100">
        <f>'State data for spotlight'!N4</f>
        <v>7.968076645100175E-2</v>
      </c>
      <c r="O86" s="101">
        <f>'State data for spotlight'!N4</f>
        <v>7.968076645100175E-2</v>
      </c>
      <c r="S86" s="119" t="s">
        <v>198</v>
      </c>
      <c r="T86" s="119"/>
      <c r="U86" s="116"/>
      <c r="V86" s="116">
        <v>7</v>
      </c>
      <c r="W86" s="116">
        <v>10</v>
      </c>
      <c r="X86" s="116">
        <v>10</v>
      </c>
      <c r="Y86" s="116">
        <v>14</v>
      </c>
      <c r="Z86" s="116">
        <v>9</v>
      </c>
    </row>
    <row r="87" spans="1:30" ht="15" customHeight="1" x14ac:dyDescent="0.25">
      <c r="A87" s="102" t="s">
        <v>4</v>
      </c>
      <c r="B87" s="51"/>
      <c r="C87" s="61" t="str">
        <f t="shared" si="3"/>
        <v>589</v>
      </c>
      <c r="D87" s="100">
        <f t="shared" si="4"/>
        <v>0.34474885844748848</v>
      </c>
      <c r="E87" s="101">
        <f t="shared" si="5"/>
        <v>0.34474885844748848</v>
      </c>
      <c r="F87" s="100">
        <f t="shared" si="6"/>
        <v>0.73746312684365778</v>
      </c>
      <c r="G87" s="101">
        <f t="shared" si="7"/>
        <v>0.73746312684365778</v>
      </c>
      <c r="H87" s="61"/>
      <c r="I87" s="61"/>
      <c r="J87" s="142" t="str">
        <f>'State data for spotlight'!J5</f>
        <v>2,078,086</v>
      </c>
      <c r="K87" s="142"/>
      <c r="L87" s="100">
        <f>'State data for spotlight'!L5</f>
        <v>-9.7722570444783718E-3</v>
      </c>
      <c r="M87" s="101">
        <f>'State data for spotlight'!L5</f>
        <v>-9.7722570444783718E-3</v>
      </c>
      <c r="N87" s="100">
        <f>'State data for spotlight'!N5</f>
        <v>6.0267974446456485E-2</v>
      </c>
      <c r="O87" s="101">
        <f>'State data for spotlight'!N5</f>
        <v>6.0267974446456485E-2</v>
      </c>
      <c r="S87" s="119" t="s">
        <v>199</v>
      </c>
      <c r="T87" s="119"/>
      <c r="U87" s="116"/>
      <c r="V87" s="116">
        <v>6</v>
      </c>
      <c r="W87" s="116">
        <v>4</v>
      </c>
      <c r="X87" s="116">
        <v>4</v>
      </c>
      <c r="Y87" s="116">
        <v>0</v>
      </c>
      <c r="Z87" s="116">
        <v>6</v>
      </c>
    </row>
    <row r="88" spans="1:30" ht="15" customHeight="1" x14ac:dyDescent="0.25">
      <c r="A88" s="102" t="s">
        <v>5</v>
      </c>
      <c r="B88" s="51"/>
      <c r="C88" s="61" t="str">
        <f t="shared" si="3"/>
        <v>569</v>
      </c>
      <c r="D88" s="100">
        <f t="shared" si="4"/>
        <v>0.20806794055201694</v>
      </c>
      <c r="E88" s="101">
        <f t="shared" si="5"/>
        <v>0.20806794055201694</v>
      </c>
      <c r="F88" s="100">
        <f t="shared" si="6"/>
        <v>0.34834123222748814</v>
      </c>
      <c r="G88" s="101">
        <f t="shared" si="7"/>
        <v>0.34834123222748814</v>
      </c>
      <c r="H88" s="61"/>
      <c r="I88" s="61"/>
      <c r="J88" s="142" t="str">
        <f>'State data for spotlight'!J6</f>
        <v>1,965,825</v>
      </c>
      <c r="K88" s="142"/>
      <c r="L88" s="100">
        <f>'State data for spotlight'!L6</f>
        <v>-8.0765919120229235E-4</v>
      </c>
      <c r="M88" s="101">
        <f>'State data for spotlight'!L6</f>
        <v>-8.0765919120229235E-4</v>
      </c>
      <c r="N88" s="100">
        <f>'State data for spotlight'!N6</f>
        <v>0.10099473592536312</v>
      </c>
      <c r="O88" s="101">
        <f>'State data for spotlight'!N6</f>
        <v>0.10099473592536312</v>
      </c>
      <c r="S88" s="119" t="s">
        <v>200</v>
      </c>
      <c r="T88" s="119"/>
      <c r="U88" s="116"/>
      <c r="V88" s="116">
        <v>7</v>
      </c>
      <c r="W88" s="116">
        <v>8</v>
      </c>
      <c r="X88" s="116">
        <v>9</v>
      </c>
      <c r="Y88" s="116">
        <v>4</v>
      </c>
      <c r="Z88" s="116">
        <v>12</v>
      </c>
    </row>
    <row r="89" spans="1:30" ht="15" customHeight="1" x14ac:dyDescent="0.25">
      <c r="A89" s="51" t="s">
        <v>6</v>
      </c>
      <c r="B89" s="51"/>
      <c r="C89" s="61" t="str">
        <f t="shared" si="3"/>
        <v>757</v>
      </c>
      <c r="D89" s="100">
        <f t="shared" si="4"/>
        <v>0.30517241379310356</v>
      </c>
      <c r="E89" s="101">
        <f t="shared" si="5"/>
        <v>0.30517241379310356</v>
      </c>
      <c r="F89" s="100">
        <f t="shared" si="6"/>
        <v>0.52929292929292937</v>
      </c>
      <c r="G89" s="101">
        <f t="shared" si="7"/>
        <v>0.52929292929292937</v>
      </c>
      <c r="H89" s="61"/>
      <c r="I89" s="61"/>
      <c r="J89" s="142" t="str">
        <f>'State data for spotlight'!J7</f>
        <v>2,876,116</v>
      </c>
      <c r="K89" s="142"/>
      <c r="L89" s="100">
        <f>'State data for spotlight'!L7</f>
        <v>1.3469152455414024E-2</v>
      </c>
      <c r="M89" s="101">
        <f>'State data for spotlight'!L7</f>
        <v>1.3469152455414024E-2</v>
      </c>
      <c r="N89" s="100">
        <f>'State data for spotlight'!N7</f>
        <v>8.3508134271230716E-2</v>
      </c>
      <c r="O89" s="101">
        <f>'State data for spotlight'!N7</f>
        <v>8.3508134271230716E-2</v>
      </c>
      <c r="S89" s="119" t="s">
        <v>201</v>
      </c>
      <c r="T89" s="119"/>
      <c r="U89" s="116"/>
      <c r="V89" s="116">
        <v>45</v>
      </c>
      <c r="W89" s="116">
        <v>44</v>
      </c>
      <c r="X89" s="116">
        <v>49</v>
      </c>
      <c r="Y89" s="116">
        <v>33</v>
      </c>
      <c r="Z89" s="116">
        <v>43</v>
      </c>
    </row>
    <row r="90" spans="1:30" ht="15" customHeight="1" x14ac:dyDescent="0.25">
      <c r="A90" s="51" t="s">
        <v>100</v>
      </c>
      <c r="B90" s="51"/>
      <c r="C90" s="61" t="str">
        <f t="shared" si="3"/>
        <v>$42,368</v>
      </c>
      <c r="D90" s="100">
        <f t="shared" si="4"/>
        <v>3.3843000414826241E-2</v>
      </c>
      <c r="E90" s="101">
        <f t="shared" si="5"/>
        <v>3.3843000414826241E-2</v>
      </c>
      <c r="F90" s="100">
        <f t="shared" si="6"/>
        <v>6.5822084253636337E-2</v>
      </c>
      <c r="G90" s="101">
        <f t="shared" si="7"/>
        <v>6.5822084253636337E-2</v>
      </c>
      <c r="H90" s="61"/>
      <c r="I90" s="61"/>
      <c r="J90" s="61"/>
      <c r="K90" s="61" t="str">
        <f>'State data for spotlight'!J8</f>
        <v>$45,226</v>
      </c>
      <c r="L90" s="100">
        <f>'State data for spotlight'!L8</f>
        <v>1.6409018426646327E-3</v>
      </c>
      <c r="M90" s="101">
        <f>'State data for spotlight'!L8</f>
        <v>1.6409018426646327E-3</v>
      </c>
      <c r="N90" s="100">
        <f>'State data for spotlight'!N8</f>
        <v>6.7653739613496189E-2</v>
      </c>
      <c r="O90" s="101">
        <f>'State data for spotlight'!N8</f>
        <v>6.7653739613496189E-2</v>
      </c>
      <c r="S90" s="119" t="s">
        <v>59</v>
      </c>
      <c r="T90" s="119"/>
      <c r="U90" s="116"/>
      <c r="V90" s="116">
        <v>40</v>
      </c>
      <c r="W90" s="116">
        <v>49</v>
      </c>
      <c r="X90" s="116">
        <v>74</v>
      </c>
      <c r="Y90" s="116">
        <v>52</v>
      </c>
      <c r="Z90" s="116">
        <v>73</v>
      </c>
    </row>
    <row r="91" spans="1:30" ht="15" customHeight="1" x14ac:dyDescent="0.25">
      <c r="A91" s="51" t="s">
        <v>7</v>
      </c>
      <c r="B91" s="51"/>
      <c r="C91" s="61" t="str">
        <f t="shared" si="3"/>
        <v>$49.0 mil</v>
      </c>
      <c r="D91" s="100">
        <f t="shared" si="4"/>
        <v>0.65115741575418729</v>
      </c>
      <c r="E91" s="101">
        <f t="shared" si="5"/>
        <v>0.65115741575418729</v>
      </c>
      <c r="F91" s="100">
        <f t="shared" si="6"/>
        <v>1.1173983231746156</v>
      </c>
      <c r="G91" s="101">
        <f t="shared" si="7"/>
        <v>1.1173983231746156</v>
      </c>
      <c r="H91" s="61"/>
      <c r="I91" s="61"/>
      <c r="J91" s="61"/>
      <c r="K91" s="61" t="str">
        <f>'State data for spotlight'!J9</f>
        <v>$174.8 bil</v>
      </c>
      <c r="L91" s="100">
        <f>'State data for spotlight'!L9</f>
        <v>4.1540468779463158E-2</v>
      </c>
      <c r="M91" s="101">
        <f>'State data for spotlight'!L9</f>
        <v>4.1540468779463158E-2</v>
      </c>
      <c r="N91" s="100">
        <f>'State data for spotlight'!N9</f>
        <v>0.18082674757676354</v>
      </c>
      <c r="O91" s="101">
        <f>'State data for spotlight'!N9</f>
        <v>0.18082674757676354</v>
      </c>
      <c r="S91" s="122" t="s">
        <v>54</v>
      </c>
      <c r="T91" s="122"/>
      <c r="U91" s="116"/>
      <c r="V91" s="116">
        <v>241</v>
      </c>
      <c r="W91" s="116">
        <v>265</v>
      </c>
      <c r="X91" s="116">
        <v>388</v>
      </c>
      <c r="Y91" s="116">
        <v>298</v>
      </c>
      <c r="Z91" s="116">
        <v>393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203</v>
      </c>
      <c r="S93" s="119" t="s">
        <v>57</v>
      </c>
      <c r="T93" s="119"/>
      <c r="U93" s="116"/>
      <c r="V93" s="116">
        <v>7</v>
      </c>
      <c r="W93" s="116">
        <v>15</v>
      </c>
      <c r="X93" s="116">
        <v>17</v>
      </c>
      <c r="Y93" s="116">
        <v>23</v>
      </c>
      <c r="Z93" s="116">
        <v>35</v>
      </c>
    </row>
    <row r="94" spans="1:30" ht="15" customHeight="1" x14ac:dyDescent="0.25">
      <c r="A94" s="60" t="s">
        <v>204</v>
      </c>
      <c r="S94" s="119" t="s">
        <v>58</v>
      </c>
      <c r="T94" s="119"/>
      <c r="U94" s="116"/>
      <c r="V94" s="116">
        <v>32</v>
      </c>
      <c r="W94" s="116">
        <v>29</v>
      </c>
      <c r="X94" s="116">
        <v>40</v>
      </c>
      <c r="Y94" s="116">
        <v>35</v>
      </c>
      <c r="Z94" s="116">
        <v>42</v>
      </c>
    </row>
    <row r="95" spans="1:30" ht="15" customHeight="1" x14ac:dyDescent="0.25">
      <c r="A95" s="138" t="s">
        <v>287</v>
      </c>
      <c r="S95" s="119" t="s">
        <v>197</v>
      </c>
      <c r="T95" s="119"/>
      <c r="U95" s="116"/>
      <c r="V95" s="116">
        <v>13</v>
      </c>
      <c r="W95" s="116">
        <v>13</v>
      </c>
      <c r="X95" s="116">
        <v>15</v>
      </c>
      <c r="Y95" s="116">
        <v>12</v>
      </c>
      <c r="Z95" s="116">
        <v>8</v>
      </c>
    </row>
    <row r="96" spans="1:30" ht="15" customHeight="1" x14ac:dyDescent="0.25">
      <c r="A96" s="19" t="s">
        <v>278</v>
      </c>
      <c r="S96" s="119" t="s">
        <v>198</v>
      </c>
      <c r="T96" s="119"/>
      <c r="U96" s="116"/>
      <c r="V96" s="116">
        <v>49</v>
      </c>
      <c r="W96" s="116">
        <v>47</v>
      </c>
      <c r="X96" s="116">
        <v>41</v>
      </c>
      <c r="Y96" s="116">
        <v>45</v>
      </c>
      <c r="Z96" s="116">
        <v>42</v>
      </c>
    </row>
    <row r="97" spans="1:32" ht="15" customHeight="1" x14ac:dyDescent="0.25">
      <c r="S97" s="119" t="s">
        <v>199</v>
      </c>
      <c r="T97" s="119"/>
      <c r="U97" s="116"/>
      <c r="V97" s="116">
        <v>47</v>
      </c>
      <c r="W97" s="116">
        <v>41</v>
      </c>
      <c r="X97" s="116">
        <v>47</v>
      </c>
      <c r="Y97" s="116">
        <v>43</v>
      </c>
      <c r="Z97" s="116">
        <v>50</v>
      </c>
    </row>
    <row r="98" spans="1:32" ht="15" customHeight="1" x14ac:dyDescent="0.25">
      <c r="S98" s="119" t="s">
        <v>200</v>
      </c>
      <c r="T98" s="119"/>
      <c r="U98" s="116"/>
      <c r="V98" s="116">
        <v>16</v>
      </c>
      <c r="W98" s="116">
        <v>17</v>
      </c>
      <c r="X98" s="116">
        <v>16</v>
      </c>
      <c r="Y98" s="116">
        <v>20</v>
      </c>
      <c r="Z98" s="116">
        <v>30</v>
      </c>
    </row>
    <row r="99" spans="1:32" ht="15" customHeight="1" x14ac:dyDescent="0.25">
      <c r="S99" s="119" t="s">
        <v>201</v>
      </c>
      <c r="T99" s="119"/>
      <c r="U99" s="116"/>
      <c r="V99" s="116">
        <v>7</v>
      </c>
      <c r="W99" s="116">
        <v>0</v>
      </c>
      <c r="X99" s="116">
        <v>0</v>
      </c>
      <c r="Y99" s="116">
        <v>6</v>
      </c>
      <c r="Z99" s="116">
        <v>4</v>
      </c>
    </row>
    <row r="100" spans="1:32" ht="15" customHeight="1" x14ac:dyDescent="0.25">
      <c r="S100" s="119" t="s">
        <v>59</v>
      </c>
      <c r="T100" s="119"/>
      <c r="U100" s="116"/>
      <c r="V100" s="116">
        <v>22</v>
      </c>
      <c r="W100" s="116">
        <v>21</v>
      </c>
      <c r="X100" s="116">
        <v>49</v>
      </c>
      <c r="Y100" s="116">
        <v>38</v>
      </c>
      <c r="Z100" s="116">
        <v>45</v>
      </c>
    </row>
    <row r="101" spans="1:32" x14ac:dyDescent="0.25">
      <c r="A101" s="20"/>
      <c r="S101" s="122" t="s">
        <v>54</v>
      </c>
      <c r="T101" s="122"/>
      <c r="U101" s="116"/>
      <c r="V101" s="116">
        <v>246</v>
      </c>
      <c r="W101" s="116">
        <v>241</v>
      </c>
      <c r="X101" s="116">
        <v>345</v>
      </c>
      <c r="Y101" s="116">
        <v>279</v>
      </c>
      <c r="Z101" s="116">
        <v>368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205</v>
      </c>
      <c r="Z103" s="110" t="s">
        <v>282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368</v>
      </c>
      <c r="W104" s="116">
        <v>394</v>
      </c>
      <c r="X104" s="116">
        <v>569</v>
      </c>
      <c r="Y104" s="116">
        <v>500</v>
      </c>
      <c r="Z104" s="116">
        <v>631</v>
      </c>
      <c r="AB104" s="113" t="str">
        <f>TEXT(Z104,"###,###")</f>
        <v>631</v>
      </c>
      <c r="AD104" s="134">
        <f>Z104/($Z$4)*100</f>
        <v>54.396551724137929</v>
      </c>
      <c r="AF104" s="113"/>
    </row>
    <row r="105" spans="1:32" x14ac:dyDescent="0.25">
      <c r="S105" s="119" t="s">
        <v>18</v>
      </c>
      <c r="T105" s="119"/>
      <c r="U105" s="116"/>
      <c r="V105" s="116">
        <v>270</v>
      </c>
      <c r="W105" s="116">
        <v>261</v>
      </c>
      <c r="X105" s="116">
        <v>282</v>
      </c>
      <c r="Y105" s="116">
        <v>278</v>
      </c>
      <c r="Z105" s="116">
        <v>305</v>
      </c>
      <c r="AB105" s="113" t="str">
        <f>TEXT(Z105,"###,###")</f>
        <v>305</v>
      </c>
      <c r="AD105" s="134">
        <f>Z105/($Z$4)*100</f>
        <v>26.293103448275861</v>
      </c>
      <c r="AF105" s="113"/>
    </row>
    <row r="106" spans="1:32" x14ac:dyDescent="0.25">
      <c r="S106" s="122" t="s">
        <v>54</v>
      </c>
      <c r="T106" s="122"/>
      <c r="U106" s="124"/>
      <c r="V106" s="124">
        <v>638</v>
      </c>
      <c r="W106" s="124">
        <v>655</v>
      </c>
      <c r="X106" s="124">
        <v>851</v>
      </c>
      <c r="Y106" s="124">
        <v>778</v>
      </c>
      <c r="Z106" s="124">
        <v>936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124</v>
      </c>
      <c r="W108" s="116">
        <v>121</v>
      </c>
      <c r="X108" s="116">
        <v>234</v>
      </c>
      <c r="Y108" s="116">
        <v>126</v>
      </c>
      <c r="Z108" s="116">
        <v>241</v>
      </c>
      <c r="AB108" s="113" t="str">
        <f>TEXT(Z108,"###,###")</f>
        <v>241</v>
      </c>
      <c r="AD108" s="134">
        <f>Z108/($Z$4)*100</f>
        <v>20.775862068965516</v>
      </c>
      <c r="AF108" s="113"/>
    </row>
    <row r="109" spans="1:32" x14ac:dyDescent="0.25">
      <c r="S109" s="119" t="s">
        <v>21</v>
      </c>
      <c r="T109" s="119"/>
      <c r="U109" s="116"/>
      <c r="V109" s="116">
        <v>106</v>
      </c>
      <c r="W109" s="116">
        <v>138</v>
      </c>
      <c r="X109" s="116">
        <v>181</v>
      </c>
      <c r="Y109" s="116">
        <v>161</v>
      </c>
      <c r="Z109" s="116">
        <v>210</v>
      </c>
      <c r="AB109" s="113" t="str">
        <f>TEXT(Z109,"###,###")</f>
        <v>210</v>
      </c>
      <c r="AD109" s="134">
        <f>Z109/($Z$4)*100</f>
        <v>18.103448275862068</v>
      </c>
      <c r="AF109" s="113"/>
    </row>
    <row r="110" spans="1:32" x14ac:dyDescent="0.25">
      <c r="S110" s="119" t="s">
        <v>22</v>
      </c>
      <c r="T110" s="119"/>
      <c r="U110" s="116"/>
      <c r="V110" s="116">
        <v>218</v>
      </c>
      <c r="W110" s="116">
        <v>211</v>
      </c>
      <c r="X110" s="116">
        <v>222</v>
      </c>
      <c r="Y110" s="116">
        <v>290</v>
      </c>
      <c r="Z110" s="116">
        <v>250</v>
      </c>
      <c r="AB110" s="113" t="str">
        <f>TEXT(Z110,"###,###")</f>
        <v>250</v>
      </c>
      <c r="AD110" s="134">
        <f>Z110/($Z$4)*100</f>
        <v>21.551724137931032</v>
      </c>
      <c r="AF110" s="113"/>
    </row>
    <row r="111" spans="1:32" x14ac:dyDescent="0.25">
      <c r="S111" s="119" t="s">
        <v>23</v>
      </c>
      <c r="T111" s="119"/>
      <c r="U111" s="116"/>
      <c r="V111" s="116">
        <v>184</v>
      </c>
      <c r="W111" s="116">
        <v>185</v>
      </c>
      <c r="X111" s="116">
        <v>213</v>
      </c>
      <c r="Y111" s="116">
        <v>197</v>
      </c>
      <c r="Z111" s="116">
        <v>222</v>
      </c>
      <c r="AB111" s="113" t="str">
        <f>TEXT(Z111,"###,###")</f>
        <v>222</v>
      </c>
      <c r="AD111" s="134">
        <f>Z111/($Z$4)*100</f>
        <v>19.137931034482758</v>
      </c>
      <c r="AF111" s="113"/>
    </row>
    <row r="112" spans="1:32" x14ac:dyDescent="0.25">
      <c r="S112" s="122" t="s">
        <v>54</v>
      </c>
      <c r="T112" s="122"/>
      <c r="U112" s="116"/>
      <c r="V112" s="116">
        <v>761</v>
      </c>
      <c r="W112" s="116">
        <v>769</v>
      </c>
      <c r="X112" s="116">
        <v>1110</v>
      </c>
      <c r="Y112" s="116">
        <v>907</v>
      </c>
      <c r="Z112" s="116">
        <v>1161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41.29</v>
      </c>
      <c r="W118" s="135">
        <v>43.56</v>
      </c>
      <c r="X118" s="135">
        <v>43.5</v>
      </c>
      <c r="Y118" s="135">
        <v>43.7</v>
      </c>
      <c r="Z118" s="135">
        <v>43.09</v>
      </c>
      <c r="AB118" s="113" t="str">
        <f>TEXT(Z118,"##.0")</f>
        <v>43.1</v>
      </c>
    </row>
    <row r="120" spans="19:32" x14ac:dyDescent="0.25">
      <c r="S120" s="105" t="s">
        <v>102</v>
      </c>
      <c r="T120" s="116"/>
      <c r="U120" s="116"/>
      <c r="V120" s="116">
        <v>349</v>
      </c>
      <c r="W120" s="116">
        <v>354</v>
      </c>
      <c r="X120" s="116">
        <v>438</v>
      </c>
      <c r="Y120" s="116">
        <v>422</v>
      </c>
      <c r="Z120" s="116">
        <v>487</v>
      </c>
      <c r="AB120" s="113" t="str">
        <f>TEXT(Z120,"###,###")</f>
        <v>487</v>
      </c>
    </row>
    <row r="121" spans="19:32" x14ac:dyDescent="0.25">
      <c r="S121" s="105" t="s">
        <v>103</v>
      </c>
      <c r="T121" s="116"/>
      <c r="U121" s="116"/>
      <c r="V121" s="116">
        <v>64</v>
      </c>
      <c r="W121" s="116">
        <v>76</v>
      </c>
      <c r="X121" s="116">
        <v>172</v>
      </c>
      <c r="Y121" s="116">
        <v>79</v>
      </c>
      <c r="Z121" s="116">
        <v>145</v>
      </c>
      <c r="AB121" s="113" t="str">
        <f>TEXT(Z121,"###,###")</f>
        <v>145</v>
      </c>
    </row>
    <row r="122" spans="19:32" x14ac:dyDescent="0.25">
      <c r="S122" s="105" t="s">
        <v>104</v>
      </c>
      <c r="T122" s="116"/>
      <c r="U122" s="116"/>
      <c r="V122" s="116">
        <v>83</v>
      </c>
      <c r="W122" s="116">
        <v>76</v>
      </c>
      <c r="X122" s="116">
        <v>122</v>
      </c>
      <c r="Y122" s="116">
        <v>78</v>
      </c>
      <c r="Z122" s="116">
        <v>125</v>
      </c>
      <c r="AB122" s="113" t="str">
        <f>TEXT(Z122,"###,###")</f>
        <v>125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432</v>
      </c>
      <c r="W124" s="116">
        <v>430</v>
      </c>
      <c r="X124" s="116">
        <v>560</v>
      </c>
      <c r="Y124" s="116">
        <v>500</v>
      </c>
      <c r="Z124" s="116">
        <v>612</v>
      </c>
      <c r="AB124" s="113" t="str">
        <f>TEXT(Z124,"###,###")</f>
        <v>612</v>
      </c>
      <c r="AD124" s="131">
        <f>Z124/$Z$7*100</f>
        <v>80.84544253632761</v>
      </c>
    </row>
    <row r="125" spans="19:32" x14ac:dyDescent="0.25">
      <c r="S125" s="105" t="s">
        <v>106</v>
      </c>
      <c r="T125" s="116"/>
      <c r="U125" s="116"/>
      <c r="V125" s="116">
        <v>147</v>
      </c>
      <c r="W125" s="116">
        <v>152</v>
      </c>
      <c r="X125" s="116">
        <v>294</v>
      </c>
      <c r="Y125" s="116">
        <v>157</v>
      </c>
      <c r="Z125" s="116">
        <v>270</v>
      </c>
      <c r="AB125" s="113" t="str">
        <f>TEXT(Z125,"###,###")</f>
        <v>270</v>
      </c>
      <c r="AD125" s="131">
        <f>Z125/$Z$7*100</f>
        <v>35.667107001321</v>
      </c>
    </row>
    <row r="127" spans="19:32" x14ac:dyDescent="0.25">
      <c r="S127" s="105" t="s">
        <v>107</v>
      </c>
      <c r="T127" s="116"/>
      <c r="U127" s="116"/>
      <c r="V127" s="116">
        <v>242</v>
      </c>
      <c r="W127" s="116">
        <v>265</v>
      </c>
      <c r="X127" s="116">
        <v>389</v>
      </c>
      <c r="Y127" s="116">
        <v>295</v>
      </c>
      <c r="Z127" s="116">
        <v>392</v>
      </c>
      <c r="AB127" s="113" t="str">
        <f>TEXT(Z127,"###,###")</f>
        <v>392</v>
      </c>
      <c r="AD127" s="131">
        <f>Z127/$Z$7*100</f>
        <v>51.783355350066053</v>
      </c>
    </row>
    <row r="128" spans="19:32" x14ac:dyDescent="0.25">
      <c r="S128" s="105" t="s">
        <v>108</v>
      </c>
      <c r="T128" s="116"/>
      <c r="U128" s="116"/>
      <c r="V128" s="116">
        <v>247</v>
      </c>
      <c r="W128" s="116">
        <v>241</v>
      </c>
      <c r="X128" s="116">
        <v>346</v>
      </c>
      <c r="Y128" s="116">
        <v>280</v>
      </c>
      <c r="Z128" s="116">
        <v>364</v>
      </c>
      <c r="AB128" s="113" t="str">
        <f>TEXT(Z128,"###,###")</f>
        <v>364</v>
      </c>
      <c r="AD128" s="131">
        <f>Z128/$Z$7*100</f>
        <v>48.084544253632764</v>
      </c>
    </row>
    <row r="130" spans="19:20" x14ac:dyDescent="0.25">
      <c r="S130" s="105" t="s">
        <v>283</v>
      </c>
      <c r="T130" s="131">
        <v>64.332892998678986</v>
      </c>
    </row>
    <row r="131" spans="19:20" x14ac:dyDescent="0.25">
      <c r="S131" s="105" t="s">
        <v>284</v>
      </c>
      <c r="T131" s="131">
        <v>19.154557463672393</v>
      </c>
    </row>
    <row r="132" spans="19:20" x14ac:dyDescent="0.25">
      <c r="S132" s="105" t="s">
        <v>285</v>
      </c>
      <c r="T132" s="131">
        <v>16.512549537648614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AC10C921-6DB1-4CBA-B502-0F3CECA9ECE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470436B2-57E5-4882-B936-A361F7220E2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81F0CAC8-3711-4080-B4BB-CFD45BB7CBE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C9F0CCE4-113F-47B7-A25D-B0741CEF573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05FA05-B7BD-4327-ADDB-A0DC097B5A4C}">
  <sheetPr codeName="Sheet140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191</v>
      </c>
      <c r="T1" s="103"/>
      <c r="U1" s="103"/>
      <c r="V1" s="103"/>
      <c r="W1" s="103"/>
      <c r="X1" s="103"/>
      <c r="Y1" s="104" t="s">
        <v>274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205</v>
      </c>
      <c r="Z2" s="107" t="s">
        <v>282</v>
      </c>
      <c r="AB2" s="143" t="str">
        <f>$Z$2</f>
        <v>2019-20</v>
      </c>
      <c r="AC2" s="143"/>
      <c r="AD2" s="143"/>
      <c r="AE2" s="143"/>
      <c r="AF2" s="143"/>
    </row>
    <row r="3" spans="1:32" ht="15" customHeight="1" x14ac:dyDescent="0.25">
      <c r="A3" s="64" t="s">
        <v>281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191</v>
      </c>
      <c r="Y3" s="109" t="s">
        <v>274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9.76 Woorabinda, Queensland,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396</v>
      </c>
      <c r="W4" s="112">
        <v>391</v>
      </c>
      <c r="X4" s="112">
        <v>377</v>
      </c>
      <c r="Y4" s="112">
        <v>461</v>
      </c>
      <c r="Z4" s="112">
        <v>450</v>
      </c>
      <c r="AB4" s="113" t="str">
        <f>TEXT(Z4,"###,###")</f>
        <v>450</v>
      </c>
      <c r="AD4" s="114">
        <f>Z4/Y4-1</f>
        <v>-2.386117136659438E-2</v>
      </c>
      <c r="AF4" s="114">
        <f>Z4/V4-1</f>
        <v>0.13636363636363646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211</v>
      </c>
      <c r="W5" s="112">
        <v>196</v>
      </c>
      <c r="X5" s="112">
        <v>192</v>
      </c>
      <c r="Y5" s="112">
        <v>249</v>
      </c>
      <c r="Z5" s="112">
        <v>251</v>
      </c>
      <c r="AB5" s="113" t="str">
        <f>TEXT(Z5,"###,###")</f>
        <v>251</v>
      </c>
      <c r="AD5" s="114">
        <f t="shared" ref="AD5:AD9" si="0">Z5/Y5-1</f>
        <v>8.0321285140563248E-3</v>
      </c>
      <c r="AF5" s="114">
        <f t="shared" ref="AF5:AF9" si="1">Z5/V5-1</f>
        <v>0.18957345971563977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188</v>
      </c>
      <c r="W6" s="112">
        <v>195</v>
      </c>
      <c r="X6" s="112">
        <v>188</v>
      </c>
      <c r="Y6" s="112">
        <v>211</v>
      </c>
      <c r="Z6" s="112">
        <v>199</v>
      </c>
      <c r="AB6" s="113" t="str">
        <f>TEXT(Z6,"###,###")</f>
        <v>199</v>
      </c>
      <c r="AD6" s="114">
        <f t="shared" si="0"/>
        <v>-5.6872037914691975E-2</v>
      </c>
      <c r="AF6" s="114">
        <f t="shared" si="1"/>
        <v>5.8510638297872397E-2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296</v>
      </c>
      <c r="W7" s="112">
        <v>313</v>
      </c>
      <c r="X7" s="112">
        <v>309</v>
      </c>
      <c r="Y7" s="112">
        <v>331</v>
      </c>
      <c r="Z7" s="112">
        <v>317</v>
      </c>
      <c r="AB7" s="113" t="str">
        <f>TEXT(Z7,"###,###")</f>
        <v>317</v>
      </c>
      <c r="AD7" s="114">
        <f t="shared" si="0"/>
        <v>-4.2296072507552851E-2</v>
      </c>
      <c r="AF7" s="114">
        <f t="shared" si="1"/>
        <v>7.0945945945946054E-2</v>
      </c>
    </row>
    <row r="8" spans="1:32" ht="17.25" customHeight="1" x14ac:dyDescent="0.25">
      <c r="A8" s="68" t="s">
        <v>13</v>
      </c>
      <c r="B8" s="69"/>
      <c r="C8" s="31"/>
      <c r="D8" s="70" t="str">
        <f>AB4</f>
        <v>450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317</v>
      </c>
      <c r="P8" s="71"/>
      <c r="S8" s="111" t="s">
        <v>86</v>
      </c>
      <c r="T8" s="112"/>
      <c r="U8" s="112"/>
      <c r="V8" s="112">
        <v>28165.25</v>
      </c>
      <c r="W8" s="112">
        <v>28008</v>
      </c>
      <c r="X8" s="112">
        <v>33146.29</v>
      </c>
      <c r="Y8" s="112">
        <v>30533</v>
      </c>
      <c r="Z8" s="112">
        <v>27942.639999999999</v>
      </c>
      <c r="AB8" s="113" t="str">
        <f>TEXT(Z8,"$###,###")</f>
        <v>$27,943</v>
      </c>
      <c r="AD8" s="114">
        <f t="shared" si="0"/>
        <v>-8.4838044083450748E-2</v>
      </c>
      <c r="AF8" s="114">
        <f t="shared" si="1"/>
        <v>-7.9037111334002708E-3</v>
      </c>
    </row>
    <row r="9" spans="1:32" x14ac:dyDescent="0.25">
      <c r="A9" s="32" t="s">
        <v>15</v>
      </c>
      <c r="B9" s="75"/>
      <c r="C9" s="76"/>
      <c r="D9" s="77">
        <f>AD104</f>
        <v>34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50.788643533123022</v>
      </c>
      <c r="P9" s="78" t="s">
        <v>87</v>
      </c>
      <c r="S9" s="111" t="s">
        <v>7</v>
      </c>
      <c r="T9" s="112"/>
      <c r="U9" s="112"/>
      <c r="V9" s="112">
        <v>9841429</v>
      </c>
      <c r="W9" s="112">
        <v>11613863</v>
      </c>
      <c r="X9" s="112">
        <v>13485576</v>
      </c>
      <c r="Y9" s="112">
        <v>12862657</v>
      </c>
      <c r="Z9" s="112">
        <v>11314560</v>
      </c>
      <c r="AB9" s="113" t="str">
        <f>TEXT(Z9/1000000,"$#,###.0")&amp;" mil"</f>
        <v>$11.3 mil</v>
      </c>
      <c r="AD9" s="114">
        <f t="shared" si="0"/>
        <v>-0.12035592646216098</v>
      </c>
      <c r="AF9" s="114">
        <f t="shared" si="1"/>
        <v>0.14968669692175807</v>
      </c>
    </row>
    <row r="10" spans="1:32" x14ac:dyDescent="0.25">
      <c r="A10" s="32" t="s">
        <v>18</v>
      </c>
      <c r="B10" s="75"/>
      <c r="C10" s="76"/>
      <c r="D10" s="77">
        <f>AD105</f>
        <v>46.666666666666664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48.264984227129339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99.053627760252354</v>
      </c>
      <c r="P11" s="78" t="s">
        <v>87</v>
      </c>
      <c r="S11" s="111" t="s">
        <v>30</v>
      </c>
      <c r="T11" s="116"/>
      <c r="U11" s="116"/>
      <c r="V11" s="116">
        <v>392</v>
      </c>
      <c r="W11" s="116">
        <v>382</v>
      </c>
      <c r="X11" s="116">
        <v>371</v>
      </c>
      <c r="Y11" s="116">
        <v>452</v>
      </c>
      <c r="Z11" s="116">
        <v>447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0</v>
      </c>
      <c r="P12" s="78" t="s">
        <v>87</v>
      </c>
      <c r="S12" s="111" t="s">
        <v>31</v>
      </c>
      <c r="T12" s="116"/>
      <c r="U12" s="116"/>
      <c r="V12" s="116">
        <v>0</v>
      </c>
      <c r="W12" s="116">
        <v>8</v>
      </c>
      <c r="X12" s="116">
        <v>10</v>
      </c>
      <c r="Y12" s="116">
        <v>9</v>
      </c>
      <c r="Z12" s="116">
        <v>5</v>
      </c>
    </row>
    <row r="13" spans="1:32" ht="15" customHeight="1" x14ac:dyDescent="0.25">
      <c r="A13" s="32" t="s">
        <v>20</v>
      </c>
      <c r="B13" s="76"/>
      <c r="C13" s="76"/>
      <c r="D13" s="77">
        <f>AD108</f>
        <v>10.444444444444445</v>
      </c>
      <c r="E13" s="78" t="s">
        <v>87</v>
      </c>
      <c r="F13" s="26"/>
      <c r="G13" s="144" t="s">
        <v>286</v>
      </c>
      <c r="H13" s="145"/>
      <c r="I13" s="145"/>
      <c r="J13" s="145"/>
      <c r="K13" s="145"/>
      <c r="L13" s="145"/>
      <c r="M13" s="85"/>
      <c r="N13" s="76"/>
      <c r="O13" s="77">
        <f>T132</f>
        <v>0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6.4444444444444446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38.1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31.333333333333336</v>
      </c>
      <c r="E15" s="78" t="s">
        <v>87</v>
      </c>
      <c r="F15" s="26"/>
      <c r="G15" s="35" t="s">
        <v>279</v>
      </c>
      <c r="H15" s="76"/>
      <c r="I15" s="76"/>
      <c r="J15" s="76"/>
      <c r="K15" s="86"/>
      <c r="L15" s="76"/>
      <c r="M15" s="76"/>
      <c r="N15" s="76"/>
      <c r="O15" s="77">
        <f>AB38</f>
        <v>18.068535825545169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4</v>
      </c>
      <c r="Z15" s="116">
        <v>6</v>
      </c>
      <c r="AB15" s="121">
        <f t="shared" ref="AB15:AB34" si="2">IF(Z15="np",0,Z15/$Z$34)</f>
        <v>1.3422818791946308E-2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32.222222222222221</v>
      </c>
      <c r="E16" s="89" t="s">
        <v>87</v>
      </c>
      <c r="F16" s="26"/>
      <c r="G16" s="90" t="s">
        <v>280</v>
      </c>
      <c r="H16" s="37"/>
      <c r="I16" s="37"/>
      <c r="J16" s="37"/>
      <c r="K16" s="38"/>
      <c r="L16" s="37"/>
      <c r="M16" s="37"/>
      <c r="N16" s="37"/>
      <c r="O16" s="88">
        <f>AB37</f>
        <v>81.931464174454831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0</v>
      </c>
      <c r="Z16" s="116">
        <v>0</v>
      </c>
      <c r="AB16" s="121">
        <f t="shared" si="2"/>
        <v>0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0</v>
      </c>
      <c r="Z17" s="116">
        <v>0</v>
      </c>
      <c r="AB17" s="121">
        <f t="shared" si="2"/>
        <v>0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0</v>
      </c>
      <c r="Z18" s="116">
        <v>0</v>
      </c>
      <c r="AB18" s="121">
        <f t="shared" si="2"/>
        <v>0</v>
      </c>
    </row>
    <row r="19" spans="1:28" x14ac:dyDescent="0.25">
      <c r="A19" s="67" t="str">
        <f>$S$1&amp;" ("&amp;$V$2&amp;" to "&amp;$Z$2&amp;")"</f>
        <v>Woorabinda (2015-16 to 2019-20)</v>
      </c>
      <c r="B19" s="67"/>
      <c r="C19" s="67"/>
      <c r="D19" s="67"/>
      <c r="E19" s="67"/>
      <c r="F19" s="67"/>
      <c r="G19" s="67" t="str">
        <f>$S$1&amp;" ("&amp;$V$2&amp;" to "&amp;$Z$2&amp;")"</f>
        <v>Woorabinda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26</v>
      </c>
      <c r="Z19" s="116">
        <v>25</v>
      </c>
      <c r="AB19" s="121">
        <f t="shared" si="2"/>
        <v>5.5928411633109618E-2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0</v>
      </c>
      <c r="Z20" s="116">
        <v>0</v>
      </c>
      <c r="AB20" s="121">
        <f t="shared" si="2"/>
        <v>0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24</v>
      </c>
      <c r="Z21" s="116">
        <v>9</v>
      </c>
      <c r="AB21" s="121">
        <f t="shared" si="2"/>
        <v>2.0134228187919462E-2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7</v>
      </c>
      <c r="Z22" s="116">
        <v>8</v>
      </c>
      <c r="AB22" s="121">
        <f t="shared" si="2"/>
        <v>1.7897091722595078E-2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0</v>
      </c>
      <c r="Z23" s="116">
        <v>0</v>
      </c>
      <c r="AB23" s="121">
        <f t="shared" si="2"/>
        <v>0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0</v>
      </c>
      <c r="Z24" s="116">
        <v>0</v>
      </c>
      <c r="AB24" s="121">
        <f t="shared" si="2"/>
        <v>0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4</v>
      </c>
      <c r="Z25" s="116">
        <v>0</v>
      </c>
      <c r="AB25" s="121">
        <f t="shared" si="2"/>
        <v>0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0</v>
      </c>
      <c r="Z26" s="116">
        <v>0</v>
      </c>
      <c r="AB26" s="121">
        <f t="shared" si="2"/>
        <v>0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30</v>
      </c>
      <c r="Z27" s="116">
        <v>25</v>
      </c>
      <c r="AB27" s="121">
        <f t="shared" si="2"/>
        <v>5.5928411633109618E-2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57</v>
      </c>
      <c r="Z28" s="116">
        <v>34</v>
      </c>
      <c r="AB28" s="121">
        <f t="shared" si="2"/>
        <v>7.6062639821029079E-2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97</v>
      </c>
      <c r="Z29" s="116">
        <v>96</v>
      </c>
      <c r="AB29" s="121">
        <f t="shared" si="2"/>
        <v>0.21476510067114093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83</v>
      </c>
      <c r="Z30" s="116">
        <v>67</v>
      </c>
      <c r="AB30" s="121">
        <f t="shared" si="2"/>
        <v>0.14988814317673377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67</v>
      </c>
      <c r="Z31" s="116">
        <v>60</v>
      </c>
      <c r="AB31" s="121">
        <f t="shared" si="2"/>
        <v>0.13422818791946309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7</v>
      </c>
      <c r="Z32" s="116">
        <v>0</v>
      </c>
      <c r="AB32" s="121">
        <f t="shared" si="2"/>
        <v>0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8</v>
      </c>
      <c r="Z33" s="116">
        <v>19</v>
      </c>
      <c r="AB33" s="121">
        <f t="shared" si="2"/>
        <v>4.2505592841163314E-2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460</v>
      </c>
      <c r="Z34" s="124">
        <v>447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263</v>
      </c>
      <c r="AB37" s="136">
        <f>Z37/Z40*100</f>
        <v>81.931464174454831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58</v>
      </c>
      <c r="AB38" s="136">
        <f>Z38/Z40*100</f>
        <v>18.068535825545169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321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0</v>
      </c>
      <c r="Y44" s="116">
        <v>0</v>
      </c>
      <c r="Z44" s="116">
        <v>0</v>
      </c>
    </row>
    <row r="45" spans="19:32" x14ac:dyDescent="0.25">
      <c r="S45" s="119" t="s">
        <v>38</v>
      </c>
      <c r="T45" s="119"/>
      <c r="U45" s="116"/>
      <c r="V45" s="116">
        <v>2</v>
      </c>
      <c r="W45" s="116">
        <v>7</v>
      </c>
      <c r="X45" s="116">
        <v>0</v>
      </c>
      <c r="Y45" s="116">
        <v>4</v>
      </c>
      <c r="Z45" s="116">
        <v>10</v>
      </c>
    </row>
    <row r="46" spans="19:32" x14ac:dyDescent="0.25">
      <c r="S46" s="119" t="s">
        <v>39</v>
      </c>
      <c r="T46" s="119"/>
      <c r="U46" s="116"/>
      <c r="V46" s="116">
        <v>8</v>
      </c>
      <c r="W46" s="116">
        <v>14</v>
      </c>
      <c r="X46" s="116">
        <v>14</v>
      </c>
      <c r="Y46" s="116">
        <v>14</v>
      </c>
      <c r="Z46" s="116">
        <v>17</v>
      </c>
    </row>
    <row r="47" spans="19:32" x14ac:dyDescent="0.25">
      <c r="S47" s="119" t="s">
        <v>40</v>
      </c>
      <c r="T47" s="119"/>
      <c r="U47" s="116"/>
      <c r="V47" s="116">
        <v>17</v>
      </c>
      <c r="W47" s="116">
        <v>27</v>
      </c>
      <c r="X47" s="116">
        <v>10</v>
      </c>
      <c r="Y47" s="116">
        <v>23</v>
      </c>
      <c r="Z47" s="116">
        <v>20</v>
      </c>
    </row>
    <row r="48" spans="19:32" x14ac:dyDescent="0.25">
      <c r="S48" s="119" t="s">
        <v>41</v>
      </c>
      <c r="T48" s="119"/>
      <c r="U48" s="116"/>
      <c r="V48" s="116">
        <v>24</v>
      </c>
      <c r="W48" s="116">
        <v>32</v>
      </c>
      <c r="X48" s="116">
        <v>33</v>
      </c>
      <c r="Y48" s="116">
        <v>41</v>
      </c>
      <c r="Z48" s="116">
        <v>46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28</v>
      </c>
      <c r="W49" s="116">
        <v>18</v>
      </c>
      <c r="X49" s="116">
        <v>21</v>
      </c>
      <c r="Y49" s="116">
        <v>33</v>
      </c>
      <c r="Z49" s="116">
        <v>23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Woorabinda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16</v>
      </c>
      <c r="W50" s="116">
        <v>16</v>
      </c>
      <c r="X50" s="116">
        <v>14</v>
      </c>
      <c r="Y50" s="116">
        <v>23</v>
      </c>
      <c r="Z50" s="116">
        <v>18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29</v>
      </c>
      <c r="W51" s="116">
        <v>15</v>
      </c>
      <c r="X51" s="116">
        <v>23</v>
      </c>
      <c r="Y51" s="116">
        <v>36</v>
      </c>
      <c r="Z51" s="116">
        <v>34</v>
      </c>
    </row>
    <row r="52" spans="1:26" ht="15" customHeight="1" x14ac:dyDescent="0.25">
      <c r="S52" s="119" t="s">
        <v>45</v>
      </c>
      <c r="T52" s="119"/>
      <c r="U52" s="116"/>
      <c r="V52" s="116">
        <v>24</v>
      </c>
      <c r="W52" s="116">
        <v>18</v>
      </c>
      <c r="X52" s="116">
        <v>23</v>
      </c>
      <c r="Y52" s="116">
        <v>25</v>
      </c>
      <c r="Z52" s="116">
        <v>29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20</v>
      </c>
      <c r="W53" s="116">
        <v>15</v>
      </c>
      <c r="X53" s="116">
        <v>12</v>
      </c>
      <c r="Y53" s="116">
        <v>18</v>
      </c>
      <c r="Z53" s="116">
        <v>20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20</v>
      </c>
      <c r="W54" s="116">
        <v>19</v>
      </c>
      <c r="X54" s="116">
        <v>11</v>
      </c>
      <c r="Y54" s="116">
        <v>14</v>
      </c>
      <c r="Z54" s="116">
        <v>4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13</v>
      </c>
      <c r="W55" s="116">
        <v>11</v>
      </c>
      <c r="X55" s="116">
        <v>15</v>
      </c>
      <c r="Y55" s="116">
        <v>15</v>
      </c>
      <c r="Z55" s="116">
        <v>11</v>
      </c>
    </row>
    <row r="56" spans="1:26" ht="15" customHeight="1" x14ac:dyDescent="0.25">
      <c r="S56" s="119" t="s">
        <v>49</v>
      </c>
      <c r="T56" s="119"/>
      <c r="U56" s="116"/>
      <c r="V56" s="116">
        <v>0</v>
      </c>
      <c r="W56" s="116">
        <v>7</v>
      </c>
      <c r="X56" s="116">
        <v>0</v>
      </c>
      <c r="Y56" s="116">
        <v>5</v>
      </c>
      <c r="Z56" s="116">
        <v>7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0</v>
      </c>
      <c r="X57" s="116">
        <v>0</v>
      </c>
      <c r="Y57" s="116">
        <v>0</v>
      </c>
      <c r="Z57" s="116">
        <v>0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0</v>
      </c>
      <c r="W58" s="116">
        <v>0</v>
      </c>
      <c r="X58" s="116">
        <v>0</v>
      </c>
      <c r="Y58" s="116">
        <v>0</v>
      </c>
      <c r="Z58" s="116">
        <v>0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0</v>
      </c>
      <c r="X59" s="116">
        <v>0</v>
      </c>
      <c r="Y59" s="116">
        <v>0</v>
      </c>
      <c r="Z59" s="116">
        <v>0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0</v>
      </c>
      <c r="X60" s="116">
        <v>0</v>
      </c>
      <c r="Y60" s="116">
        <v>0</v>
      </c>
      <c r="Z60" s="116">
        <v>0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207</v>
      </c>
      <c r="W61" s="116">
        <v>196</v>
      </c>
      <c r="X61" s="116">
        <v>193</v>
      </c>
      <c r="Y61" s="116">
        <v>251</v>
      </c>
      <c r="Z61" s="116">
        <v>248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0</v>
      </c>
      <c r="W63" s="116">
        <v>0</v>
      </c>
      <c r="X63" s="116">
        <v>0</v>
      </c>
      <c r="Y63" s="116">
        <v>0</v>
      </c>
      <c r="Z63" s="116">
        <v>0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0</v>
      </c>
      <c r="X64" s="116">
        <v>0</v>
      </c>
      <c r="Y64" s="116">
        <v>7</v>
      </c>
      <c r="Z64" s="116">
        <v>5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Woorabinda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10</v>
      </c>
      <c r="W65" s="116">
        <v>28</v>
      </c>
      <c r="X65" s="116">
        <v>17</v>
      </c>
      <c r="Y65" s="116">
        <v>14</v>
      </c>
      <c r="Z65" s="116">
        <v>12</v>
      </c>
    </row>
    <row r="66" spans="1:26" x14ac:dyDescent="0.25">
      <c r="S66" s="119" t="s">
        <v>40</v>
      </c>
      <c r="T66" s="119"/>
      <c r="U66" s="116"/>
      <c r="V66" s="116">
        <v>25</v>
      </c>
      <c r="W66" s="116">
        <v>25</v>
      </c>
      <c r="X66" s="116">
        <v>20</v>
      </c>
      <c r="Y66" s="116">
        <v>27</v>
      </c>
      <c r="Z66" s="116">
        <v>16</v>
      </c>
    </row>
    <row r="67" spans="1:26" x14ac:dyDescent="0.25">
      <c r="S67" s="119" t="s">
        <v>41</v>
      </c>
      <c r="T67" s="119"/>
      <c r="U67" s="116"/>
      <c r="V67" s="116">
        <v>18</v>
      </c>
      <c r="W67" s="116">
        <v>15</v>
      </c>
      <c r="X67" s="116">
        <v>19</v>
      </c>
      <c r="Y67" s="116">
        <v>24</v>
      </c>
      <c r="Z67" s="116">
        <v>31</v>
      </c>
    </row>
    <row r="68" spans="1:26" x14ac:dyDescent="0.25">
      <c r="S68" s="119" t="s">
        <v>42</v>
      </c>
      <c r="T68" s="119"/>
      <c r="U68" s="116"/>
      <c r="V68" s="116">
        <v>21</v>
      </c>
      <c r="W68" s="116">
        <v>25</v>
      </c>
      <c r="X68" s="116">
        <v>26</v>
      </c>
      <c r="Y68" s="116">
        <v>24</v>
      </c>
      <c r="Z68" s="116">
        <v>30</v>
      </c>
    </row>
    <row r="69" spans="1:26" x14ac:dyDescent="0.25">
      <c r="S69" s="119" t="s">
        <v>43</v>
      </c>
      <c r="T69" s="119"/>
      <c r="U69" s="116"/>
      <c r="V69" s="116">
        <v>17</v>
      </c>
      <c r="W69" s="116">
        <v>17</v>
      </c>
      <c r="X69" s="116">
        <v>31</v>
      </c>
      <c r="Y69" s="116">
        <v>28</v>
      </c>
      <c r="Z69" s="116">
        <v>18</v>
      </c>
    </row>
    <row r="70" spans="1:26" x14ac:dyDescent="0.25">
      <c r="S70" s="119" t="s">
        <v>44</v>
      </c>
      <c r="T70" s="119"/>
      <c r="U70" s="116"/>
      <c r="V70" s="116">
        <v>21</v>
      </c>
      <c r="W70" s="116">
        <v>20</v>
      </c>
      <c r="X70" s="116">
        <v>8</v>
      </c>
      <c r="Y70" s="116">
        <v>16</v>
      </c>
      <c r="Z70" s="116">
        <v>15</v>
      </c>
    </row>
    <row r="71" spans="1:26" x14ac:dyDescent="0.25">
      <c r="S71" s="119" t="s">
        <v>45</v>
      </c>
      <c r="T71" s="119"/>
      <c r="U71" s="116"/>
      <c r="V71" s="116">
        <v>15</v>
      </c>
      <c r="W71" s="116">
        <v>19</v>
      </c>
      <c r="X71" s="116">
        <v>26</v>
      </c>
      <c r="Y71" s="116">
        <v>21</v>
      </c>
      <c r="Z71" s="116">
        <v>21</v>
      </c>
    </row>
    <row r="72" spans="1:26" x14ac:dyDescent="0.25">
      <c r="S72" s="119" t="s">
        <v>46</v>
      </c>
      <c r="T72" s="119"/>
      <c r="U72" s="116"/>
      <c r="V72" s="116">
        <v>34</v>
      </c>
      <c r="W72" s="116">
        <v>17</v>
      </c>
      <c r="X72" s="116">
        <v>13</v>
      </c>
      <c r="Y72" s="116">
        <v>13</v>
      </c>
      <c r="Z72" s="116">
        <v>14</v>
      </c>
    </row>
    <row r="73" spans="1:26" x14ac:dyDescent="0.25">
      <c r="S73" s="119" t="s">
        <v>47</v>
      </c>
      <c r="T73" s="119"/>
      <c r="U73" s="116"/>
      <c r="V73" s="116">
        <v>7</v>
      </c>
      <c r="W73" s="116">
        <v>13</v>
      </c>
      <c r="X73" s="116">
        <v>15</v>
      </c>
      <c r="Y73" s="116">
        <v>15</v>
      </c>
      <c r="Z73" s="116">
        <v>16</v>
      </c>
    </row>
    <row r="74" spans="1:26" x14ac:dyDescent="0.25">
      <c r="S74" s="119" t="s">
        <v>48</v>
      </c>
      <c r="T74" s="119"/>
      <c r="U74" s="116"/>
      <c r="V74" s="116">
        <v>9</v>
      </c>
      <c r="W74" s="116">
        <v>12</v>
      </c>
      <c r="X74" s="116">
        <v>4</v>
      </c>
      <c r="Y74" s="116">
        <v>12</v>
      </c>
      <c r="Z74" s="116">
        <v>11</v>
      </c>
    </row>
    <row r="75" spans="1:26" x14ac:dyDescent="0.25">
      <c r="S75" s="119" t="s">
        <v>49</v>
      </c>
      <c r="T75" s="119"/>
      <c r="U75" s="116"/>
      <c r="V75" s="116">
        <v>5</v>
      </c>
      <c r="W75" s="116">
        <v>8</v>
      </c>
      <c r="X75" s="116">
        <v>9</v>
      </c>
      <c r="Y75" s="116">
        <v>5</v>
      </c>
      <c r="Z75" s="116">
        <v>6</v>
      </c>
    </row>
    <row r="76" spans="1:26" x14ac:dyDescent="0.25">
      <c r="S76" s="119" t="s">
        <v>50</v>
      </c>
      <c r="T76" s="119"/>
      <c r="U76" s="116"/>
      <c r="V76" s="116">
        <v>0</v>
      </c>
      <c r="W76" s="116">
        <v>0</v>
      </c>
      <c r="X76" s="116">
        <v>0</v>
      </c>
      <c r="Y76" s="116">
        <v>0</v>
      </c>
      <c r="Z76" s="116">
        <v>0</v>
      </c>
    </row>
    <row r="77" spans="1:26" x14ac:dyDescent="0.25">
      <c r="S77" s="119" t="s">
        <v>51</v>
      </c>
      <c r="T77" s="119"/>
      <c r="U77" s="116"/>
      <c r="V77" s="116">
        <v>0</v>
      </c>
      <c r="W77" s="116">
        <v>0</v>
      </c>
      <c r="X77" s="116">
        <v>0</v>
      </c>
      <c r="Y77" s="116">
        <v>0</v>
      </c>
      <c r="Z77" s="116">
        <v>0</v>
      </c>
    </row>
    <row r="78" spans="1:26" x14ac:dyDescent="0.25">
      <c r="S78" s="119" t="s">
        <v>52</v>
      </c>
      <c r="T78" s="119"/>
      <c r="U78" s="116"/>
      <c r="V78" s="116">
        <v>0</v>
      </c>
      <c r="W78" s="116">
        <v>0</v>
      </c>
      <c r="X78" s="116">
        <v>0</v>
      </c>
      <c r="Y78" s="116">
        <v>0</v>
      </c>
      <c r="Z78" s="116">
        <v>0</v>
      </c>
    </row>
    <row r="79" spans="1:26" x14ac:dyDescent="0.25">
      <c r="S79" s="119" t="s">
        <v>53</v>
      </c>
      <c r="T79" s="119"/>
      <c r="U79" s="116"/>
      <c r="V79" s="116">
        <v>0</v>
      </c>
      <c r="W79" s="116">
        <v>0</v>
      </c>
      <c r="X79" s="116">
        <v>0</v>
      </c>
      <c r="Y79" s="116">
        <v>0</v>
      </c>
      <c r="Z79" s="116">
        <v>0</v>
      </c>
    </row>
    <row r="80" spans="1:26" x14ac:dyDescent="0.25">
      <c r="S80" s="122" t="s">
        <v>54</v>
      </c>
      <c r="T80" s="122"/>
      <c r="U80" s="116"/>
      <c r="V80" s="116">
        <v>191</v>
      </c>
      <c r="W80" s="116">
        <v>195</v>
      </c>
      <c r="X80" s="116">
        <v>190</v>
      </c>
      <c r="Y80" s="116">
        <v>205</v>
      </c>
      <c r="Z80" s="116">
        <v>198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6" t="str">
        <f>S1</f>
        <v>Woorabinda</v>
      </c>
      <c r="D83" s="146"/>
      <c r="E83" s="146"/>
      <c r="F83" s="146"/>
      <c r="G83" s="146"/>
      <c r="H83" s="49"/>
      <c r="I83" s="49"/>
      <c r="J83" s="147" t="str">
        <f>'State data for spotlight'!A1</f>
        <v>Queensland</v>
      </c>
      <c r="K83" s="147"/>
      <c r="L83" s="147"/>
      <c r="M83" s="147"/>
      <c r="N83" s="147"/>
      <c r="O83" s="147"/>
      <c r="S83" s="119" t="s">
        <v>57</v>
      </c>
      <c r="T83" s="119"/>
      <c r="U83" s="116"/>
      <c r="V83" s="116">
        <v>6</v>
      </c>
      <c r="W83" s="116">
        <v>6</v>
      </c>
      <c r="X83" s="116">
        <v>11</v>
      </c>
      <c r="Y83" s="116">
        <v>6</v>
      </c>
      <c r="Z83" s="116">
        <v>3</v>
      </c>
      <c r="AD83" s="121"/>
    </row>
    <row r="84" spans="1:30" ht="15" customHeight="1" x14ac:dyDescent="0.25">
      <c r="A84" s="48"/>
      <c r="B84" s="48"/>
      <c r="C84" s="50"/>
      <c r="D84" s="141" t="s">
        <v>0</v>
      </c>
      <c r="E84" s="141"/>
      <c r="F84" s="141" t="s">
        <v>202</v>
      </c>
      <c r="G84" s="141"/>
      <c r="H84" s="50"/>
      <c r="I84" s="50"/>
      <c r="J84" s="50"/>
      <c r="K84" s="50"/>
      <c r="L84" s="141" t="s">
        <v>0</v>
      </c>
      <c r="M84" s="141"/>
      <c r="N84" s="141" t="s">
        <v>202</v>
      </c>
      <c r="O84" s="141"/>
      <c r="S84" s="119" t="s">
        <v>58</v>
      </c>
      <c r="T84" s="119"/>
      <c r="U84" s="116"/>
      <c r="V84" s="116">
        <v>4</v>
      </c>
      <c r="W84" s="116">
        <v>5</v>
      </c>
      <c r="X84" s="116">
        <v>9</v>
      </c>
      <c r="Y84" s="116">
        <v>10</v>
      </c>
      <c r="Z84" s="116">
        <v>6</v>
      </c>
    </row>
    <row r="85" spans="1:30" ht="15" customHeight="1" x14ac:dyDescent="0.25">
      <c r="A85" s="48"/>
      <c r="B85" s="48"/>
      <c r="C85" s="62" t="s">
        <v>1</v>
      </c>
      <c r="D85" s="141" t="s">
        <v>2</v>
      </c>
      <c r="E85" s="141"/>
      <c r="F85" s="141" t="str">
        <f>"since "&amp;$V$2</f>
        <v>since 2015-16</v>
      </c>
      <c r="G85" s="141"/>
      <c r="H85" s="50"/>
      <c r="I85" s="50"/>
      <c r="J85" s="50"/>
      <c r="K85" s="62" t="s">
        <v>1</v>
      </c>
      <c r="L85" s="141" t="s">
        <v>2</v>
      </c>
      <c r="M85" s="141"/>
      <c r="N85" s="141" t="str">
        <f>"since "&amp;$V$2</f>
        <v>since 2015-16</v>
      </c>
      <c r="O85" s="141"/>
      <c r="S85" s="119" t="s">
        <v>197</v>
      </c>
      <c r="T85" s="119"/>
      <c r="U85" s="116"/>
      <c r="V85" s="116">
        <v>14</v>
      </c>
      <c r="W85" s="116">
        <v>14</v>
      </c>
      <c r="X85" s="116">
        <v>13</v>
      </c>
      <c r="Y85" s="116">
        <v>15</v>
      </c>
      <c r="Z85" s="116">
        <v>11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450</v>
      </c>
      <c r="D86" s="100">
        <f t="shared" ref="D86:D91" si="4">AD4</f>
        <v>-2.386117136659438E-2</v>
      </c>
      <c r="E86" s="101">
        <f t="shared" ref="E86:E91" si="5">AD4</f>
        <v>-2.386117136659438E-2</v>
      </c>
      <c r="F86" s="100">
        <f t="shared" ref="F86:F91" si="6">AF4</f>
        <v>0.13636363636363646</v>
      </c>
      <c r="G86" s="101">
        <f t="shared" ref="G86:G91" si="7">AF4</f>
        <v>0.13636363636363646</v>
      </c>
      <c r="H86" s="61"/>
      <c r="I86" s="61"/>
      <c r="J86" s="142" t="str">
        <f>'State data for spotlight'!J4</f>
        <v>4,043,913</v>
      </c>
      <c r="K86" s="142"/>
      <c r="L86" s="100">
        <f>'State data for spotlight'!L4</f>
        <v>-5.435055282670076E-3</v>
      </c>
      <c r="M86" s="101">
        <f>'State data for spotlight'!L4</f>
        <v>-5.435055282670076E-3</v>
      </c>
      <c r="N86" s="100">
        <f>'State data for spotlight'!N4</f>
        <v>7.968076645100175E-2</v>
      </c>
      <c r="O86" s="101">
        <f>'State data for spotlight'!N4</f>
        <v>7.968076645100175E-2</v>
      </c>
      <c r="S86" s="119" t="s">
        <v>198</v>
      </c>
      <c r="T86" s="119"/>
      <c r="U86" s="116"/>
      <c r="V86" s="116">
        <v>26</v>
      </c>
      <c r="W86" s="116">
        <v>25</v>
      </c>
      <c r="X86" s="116">
        <v>28</v>
      </c>
      <c r="Y86" s="116">
        <v>30</v>
      </c>
      <c r="Z86" s="116">
        <v>23</v>
      </c>
    </row>
    <row r="87" spans="1:30" ht="15" customHeight="1" x14ac:dyDescent="0.25">
      <c r="A87" s="102" t="s">
        <v>4</v>
      </c>
      <c r="B87" s="51"/>
      <c r="C87" s="61" t="str">
        <f t="shared" si="3"/>
        <v>251</v>
      </c>
      <c r="D87" s="100">
        <f t="shared" si="4"/>
        <v>8.0321285140563248E-3</v>
      </c>
      <c r="E87" s="101">
        <f t="shared" si="5"/>
        <v>8.0321285140563248E-3</v>
      </c>
      <c r="F87" s="100">
        <f t="shared" si="6"/>
        <v>0.18957345971563977</v>
      </c>
      <c r="G87" s="101">
        <f t="shared" si="7"/>
        <v>0.18957345971563977</v>
      </c>
      <c r="H87" s="61"/>
      <c r="I87" s="61"/>
      <c r="J87" s="142" t="str">
        <f>'State data for spotlight'!J5</f>
        <v>2,078,086</v>
      </c>
      <c r="K87" s="142"/>
      <c r="L87" s="100">
        <f>'State data for spotlight'!L5</f>
        <v>-9.7722570444783718E-3</v>
      </c>
      <c r="M87" s="101">
        <f>'State data for spotlight'!L5</f>
        <v>-9.7722570444783718E-3</v>
      </c>
      <c r="N87" s="100">
        <f>'State data for spotlight'!N5</f>
        <v>6.0267974446456485E-2</v>
      </c>
      <c r="O87" s="101">
        <f>'State data for spotlight'!N5</f>
        <v>6.0267974446456485E-2</v>
      </c>
      <c r="S87" s="119" t="s">
        <v>199</v>
      </c>
      <c r="T87" s="119"/>
      <c r="U87" s="116"/>
      <c r="V87" s="116">
        <v>0</v>
      </c>
      <c r="W87" s="116">
        <v>0</v>
      </c>
      <c r="X87" s="116">
        <v>0</v>
      </c>
      <c r="Y87" s="116">
        <v>0</v>
      </c>
      <c r="Z87" s="116">
        <v>0</v>
      </c>
    </row>
    <row r="88" spans="1:30" ht="15" customHeight="1" x14ac:dyDescent="0.25">
      <c r="A88" s="102" t="s">
        <v>5</v>
      </c>
      <c r="B88" s="51"/>
      <c r="C88" s="61" t="str">
        <f t="shared" si="3"/>
        <v>199</v>
      </c>
      <c r="D88" s="100">
        <f t="shared" si="4"/>
        <v>-5.6872037914691975E-2</v>
      </c>
      <c r="E88" s="101">
        <f t="shared" si="5"/>
        <v>-5.6872037914691975E-2</v>
      </c>
      <c r="F88" s="100">
        <f t="shared" si="6"/>
        <v>5.8510638297872397E-2</v>
      </c>
      <c r="G88" s="101">
        <f t="shared" si="7"/>
        <v>5.8510638297872397E-2</v>
      </c>
      <c r="H88" s="61"/>
      <c r="I88" s="61"/>
      <c r="J88" s="142" t="str">
        <f>'State data for spotlight'!J6</f>
        <v>1,965,825</v>
      </c>
      <c r="K88" s="142"/>
      <c r="L88" s="100">
        <f>'State data for spotlight'!L6</f>
        <v>-8.0765919120229235E-4</v>
      </c>
      <c r="M88" s="101">
        <f>'State data for spotlight'!L6</f>
        <v>-8.0765919120229235E-4</v>
      </c>
      <c r="N88" s="100">
        <f>'State data for spotlight'!N6</f>
        <v>0.10099473592536312</v>
      </c>
      <c r="O88" s="101">
        <f>'State data for spotlight'!N6</f>
        <v>0.10099473592536312</v>
      </c>
      <c r="S88" s="119" t="s">
        <v>200</v>
      </c>
      <c r="T88" s="119"/>
      <c r="U88" s="116"/>
      <c r="V88" s="116">
        <v>0</v>
      </c>
      <c r="W88" s="116">
        <v>6</v>
      </c>
      <c r="X88" s="116">
        <v>0</v>
      </c>
      <c r="Y88" s="116">
        <v>0</v>
      </c>
      <c r="Z88" s="116">
        <v>4</v>
      </c>
    </row>
    <row r="89" spans="1:30" ht="15" customHeight="1" x14ac:dyDescent="0.25">
      <c r="A89" s="51" t="s">
        <v>6</v>
      </c>
      <c r="B89" s="51"/>
      <c r="C89" s="61" t="str">
        <f t="shared" si="3"/>
        <v>317</v>
      </c>
      <c r="D89" s="100">
        <f t="shared" si="4"/>
        <v>-4.2296072507552851E-2</v>
      </c>
      <c r="E89" s="101">
        <f t="shared" si="5"/>
        <v>-4.2296072507552851E-2</v>
      </c>
      <c r="F89" s="100">
        <f t="shared" si="6"/>
        <v>7.0945945945946054E-2</v>
      </c>
      <c r="G89" s="101">
        <f t="shared" si="7"/>
        <v>7.0945945945946054E-2</v>
      </c>
      <c r="H89" s="61"/>
      <c r="I89" s="61"/>
      <c r="J89" s="142" t="str">
        <f>'State data for spotlight'!J7</f>
        <v>2,876,116</v>
      </c>
      <c r="K89" s="142"/>
      <c r="L89" s="100">
        <f>'State data for spotlight'!L7</f>
        <v>1.3469152455414024E-2</v>
      </c>
      <c r="M89" s="101">
        <f>'State data for spotlight'!L7</f>
        <v>1.3469152455414024E-2</v>
      </c>
      <c r="N89" s="100">
        <f>'State data for spotlight'!N7</f>
        <v>8.3508134271230716E-2</v>
      </c>
      <c r="O89" s="101">
        <f>'State data for spotlight'!N7</f>
        <v>8.3508134271230716E-2</v>
      </c>
      <c r="S89" s="119" t="s">
        <v>201</v>
      </c>
      <c r="T89" s="119"/>
      <c r="U89" s="116"/>
      <c r="V89" s="116">
        <v>7</v>
      </c>
      <c r="W89" s="116">
        <v>12</v>
      </c>
      <c r="X89" s="116">
        <v>11</v>
      </c>
      <c r="Y89" s="116">
        <v>8</v>
      </c>
      <c r="Z89" s="116">
        <v>12</v>
      </c>
    </row>
    <row r="90" spans="1:30" ht="15" customHeight="1" x14ac:dyDescent="0.25">
      <c r="A90" s="51" t="s">
        <v>100</v>
      </c>
      <c r="B90" s="51"/>
      <c r="C90" s="61" t="str">
        <f t="shared" si="3"/>
        <v>$27,943</v>
      </c>
      <c r="D90" s="100">
        <f t="shared" si="4"/>
        <v>-8.4838044083450748E-2</v>
      </c>
      <c r="E90" s="101">
        <f t="shared" si="5"/>
        <v>-8.4838044083450748E-2</v>
      </c>
      <c r="F90" s="100">
        <f t="shared" si="6"/>
        <v>-7.9037111334002708E-3</v>
      </c>
      <c r="G90" s="101">
        <f t="shared" si="7"/>
        <v>-7.9037111334002708E-3</v>
      </c>
      <c r="H90" s="61"/>
      <c r="I90" s="61"/>
      <c r="J90" s="61"/>
      <c r="K90" s="61" t="str">
        <f>'State data for spotlight'!J8</f>
        <v>$45,226</v>
      </c>
      <c r="L90" s="100">
        <f>'State data for spotlight'!L8</f>
        <v>1.6409018426646327E-3</v>
      </c>
      <c r="M90" s="101">
        <f>'State data for spotlight'!L8</f>
        <v>1.6409018426646327E-3</v>
      </c>
      <c r="N90" s="100">
        <f>'State data for spotlight'!N8</f>
        <v>6.7653739613496189E-2</v>
      </c>
      <c r="O90" s="101">
        <f>'State data for spotlight'!N8</f>
        <v>6.7653739613496189E-2</v>
      </c>
      <c r="S90" s="119" t="s">
        <v>59</v>
      </c>
      <c r="T90" s="119"/>
      <c r="U90" s="116"/>
      <c r="V90" s="116">
        <v>30</v>
      </c>
      <c r="W90" s="116">
        <v>35</v>
      </c>
      <c r="X90" s="116">
        <v>41</v>
      </c>
      <c r="Y90" s="116">
        <v>49</v>
      </c>
      <c r="Z90" s="116">
        <v>32</v>
      </c>
    </row>
    <row r="91" spans="1:30" ht="15" customHeight="1" x14ac:dyDescent="0.25">
      <c r="A91" s="51" t="s">
        <v>7</v>
      </c>
      <c r="B91" s="51"/>
      <c r="C91" s="61" t="str">
        <f t="shared" si="3"/>
        <v>$11.3 mil</v>
      </c>
      <c r="D91" s="100">
        <f t="shared" si="4"/>
        <v>-0.12035592646216098</v>
      </c>
      <c r="E91" s="101">
        <f t="shared" si="5"/>
        <v>-0.12035592646216098</v>
      </c>
      <c r="F91" s="100">
        <f t="shared" si="6"/>
        <v>0.14968669692175807</v>
      </c>
      <c r="G91" s="101">
        <f t="shared" si="7"/>
        <v>0.14968669692175807</v>
      </c>
      <c r="H91" s="61"/>
      <c r="I91" s="61"/>
      <c r="J91" s="61"/>
      <c r="K91" s="61" t="str">
        <f>'State data for spotlight'!J9</f>
        <v>$174.8 bil</v>
      </c>
      <c r="L91" s="100">
        <f>'State data for spotlight'!L9</f>
        <v>4.1540468779463158E-2</v>
      </c>
      <c r="M91" s="101">
        <f>'State data for spotlight'!L9</f>
        <v>4.1540468779463158E-2</v>
      </c>
      <c r="N91" s="100">
        <f>'State data for spotlight'!N9</f>
        <v>0.18082674757676354</v>
      </c>
      <c r="O91" s="101">
        <f>'State data for spotlight'!N9</f>
        <v>0.18082674757676354</v>
      </c>
      <c r="S91" s="122" t="s">
        <v>54</v>
      </c>
      <c r="T91" s="122"/>
      <c r="U91" s="116"/>
      <c r="V91" s="116">
        <v>158</v>
      </c>
      <c r="W91" s="116">
        <v>155</v>
      </c>
      <c r="X91" s="116">
        <v>152</v>
      </c>
      <c r="Y91" s="116">
        <v>175</v>
      </c>
      <c r="Z91" s="116">
        <v>165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203</v>
      </c>
      <c r="S93" s="119" t="s">
        <v>57</v>
      </c>
      <c r="T93" s="119"/>
      <c r="U93" s="116"/>
      <c r="V93" s="116">
        <v>7</v>
      </c>
      <c r="W93" s="116">
        <v>8</v>
      </c>
      <c r="X93" s="116">
        <v>4</v>
      </c>
      <c r="Y93" s="116">
        <v>6</v>
      </c>
      <c r="Z93" s="116">
        <v>4</v>
      </c>
    </row>
    <row r="94" spans="1:30" ht="15" customHeight="1" x14ac:dyDescent="0.25">
      <c r="A94" s="60" t="s">
        <v>204</v>
      </c>
      <c r="S94" s="119" t="s">
        <v>58</v>
      </c>
      <c r="T94" s="119"/>
      <c r="U94" s="116"/>
      <c r="V94" s="116">
        <v>12</v>
      </c>
      <c r="W94" s="116">
        <v>24</v>
      </c>
      <c r="X94" s="116">
        <v>15</v>
      </c>
      <c r="Y94" s="116">
        <v>21</v>
      </c>
      <c r="Z94" s="116">
        <v>19</v>
      </c>
    </row>
    <row r="95" spans="1:30" ht="15" customHeight="1" x14ac:dyDescent="0.25">
      <c r="A95" s="138" t="s">
        <v>287</v>
      </c>
      <c r="S95" s="119" t="s">
        <v>197</v>
      </c>
      <c r="T95" s="119"/>
      <c r="U95" s="116"/>
      <c r="V95" s="116">
        <v>0</v>
      </c>
      <c r="W95" s="116">
        <v>5</v>
      </c>
      <c r="X95" s="116">
        <v>0</v>
      </c>
      <c r="Y95" s="116">
        <v>0</v>
      </c>
      <c r="Z95" s="116">
        <v>6</v>
      </c>
    </row>
    <row r="96" spans="1:30" ht="15" customHeight="1" x14ac:dyDescent="0.25">
      <c r="A96" s="19" t="s">
        <v>278</v>
      </c>
      <c r="S96" s="119" t="s">
        <v>198</v>
      </c>
      <c r="T96" s="119"/>
      <c r="U96" s="116"/>
      <c r="V96" s="116">
        <v>46</v>
      </c>
      <c r="W96" s="116">
        <v>57</v>
      </c>
      <c r="X96" s="116">
        <v>63</v>
      </c>
      <c r="Y96" s="116">
        <v>56</v>
      </c>
      <c r="Z96" s="116">
        <v>53</v>
      </c>
    </row>
    <row r="97" spans="1:32" ht="15" customHeight="1" x14ac:dyDescent="0.25">
      <c r="S97" s="119" t="s">
        <v>199</v>
      </c>
      <c r="T97" s="119"/>
      <c r="U97" s="116"/>
      <c r="V97" s="116">
        <v>5</v>
      </c>
      <c r="W97" s="116">
        <v>13</v>
      </c>
      <c r="X97" s="116">
        <v>17</v>
      </c>
      <c r="Y97" s="116">
        <v>14</v>
      </c>
      <c r="Z97" s="116">
        <v>19</v>
      </c>
    </row>
    <row r="98" spans="1:32" ht="15" customHeight="1" x14ac:dyDescent="0.25">
      <c r="S98" s="119" t="s">
        <v>200</v>
      </c>
      <c r="T98" s="119"/>
      <c r="U98" s="116"/>
      <c r="V98" s="116">
        <v>4</v>
      </c>
      <c r="W98" s="116">
        <v>0</v>
      </c>
      <c r="X98" s="116">
        <v>6</v>
      </c>
      <c r="Y98" s="116">
        <v>12</v>
      </c>
      <c r="Z98" s="116">
        <v>8</v>
      </c>
    </row>
    <row r="99" spans="1:32" ht="15" customHeight="1" x14ac:dyDescent="0.25">
      <c r="S99" s="119" t="s">
        <v>201</v>
      </c>
      <c r="T99" s="119"/>
      <c r="U99" s="116"/>
      <c r="V99" s="116">
        <v>0</v>
      </c>
      <c r="W99" s="116">
        <v>4</v>
      </c>
      <c r="X99" s="116">
        <v>0</v>
      </c>
      <c r="Y99" s="116">
        <v>0</v>
      </c>
      <c r="Z99" s="116">
        <v>0</v>
      </c>
    </row>
    <row r="100" spans="1:32" ht="15" customHeight="1" x14ac:dyDescent="0.25">
      <c r="S100" s="119" t="s">
        <v>59</v>
      </c>
      <c r="T100" s="119"/>
      <c r="U100" s="116"/>
      <c r="V100" s="116">
        <v>12</v>
      </c>
      <c r="W100" s="116">
        <v>15</v>
      </c>
      <c r="X100" s="116">
        <v>16</v>
      </c>
      <c r="Y100" s="116">
        <v>15</v>
      </c>
      <c r="Z100" s="116">
        <v>19</v>
      </c>
    </row>
    <row r="101" spans="1:32" x14ac:dyDescent="0.25">
      <c r="A101" s="20"/>
      <c r="S101" s="122" t="s">
        <v>54</v>
      </c>
      <c r="T101" s="122"/>
      <c r="U101" s="116"/>
      <c r="V101" s="116">
        <v>141</v>
      </c>
      <c r="W101" s="116">
        <v>158</v>
      </c>
      <c r="X101" s="116">
        <v>152</v>
      </c>
      <c r="Y101" s="116">
        <v>155</v>
      </c>
      <c r="Z101" s="116">
        <v>152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205</v>
      </c>
      <c r="Z103" s="110" t="s">
        <v>282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109</v>
      </c>
      <c r="W104" s="116">
        <v>140</v>
      </c>
      <c r="X104" s="116">
        <v>123</v>
      </c>
      <c r="Y104" s="116">
        <v>170</v>
      </c>
      <c r="Z104" s="116">
        <v>153</v>
      </c>
      <c r="AB104" s="113" t="str">
        <f>TEXT(Z104,"###,###")</f>
        <v>153</v>
      </c>
      <c r="AD104" s="134">
        <f>Z104/($Z$4)*100</f>
        <v>34</v>
      </c>
      <c r="AF104" s="113"/>
    </row>
    <row r="105" spans="1:32" x14ac:dyDescent="0.25">
      <c r="S105" s="119" t="s">
        <v>18</v>
      </c>
      <c r="T105" s="119"/>
      <c r="U105" s="116"/>
      <c r="V105" s="116">
        <v>285</v>
      </c>
      <c r="W105" s="116">
        <v>202</v>
      </c>
      <c r="X105" s="116">
        <v>160</v>
      </c>
      <c r="Y105" s="116">
        <v>238</v>
      </c>
      <c r="Z105" s="116">
        <v>210</v>
      </c>
      <c r="AB105" s="113" t="str">
        <f>TEXT(Z105,"###,###")</f>
        <v>210</v>
      </c>
      <c r="AD105" s="134">
        <f>Z105/($Z$4)*100</f>
        <v>46.666666666666664</v>
      </c>
      <c r="AF105" s="113"/>
    </row>
    <row r="106" spans="1:32" x14ac:dyDescent="0.25">
      <c r="S106" s="122" t="s">
        <v>54</v>
      </c>
      <c r="T106" s="122"/>
      <c r="U106" s="124"/>
      <c r="V106" s="124">
        <v>394</v>
      </c>
      <c r="W106" s="124">
        <v>342</v>
      </c>
      <c r="X106" s="124">
        <v>283</v>
      </c>
      <c r="Y106" s="124">
        <v>408</v>
      </c>
      <c r="Z106" s="124">
        <v>363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72</v>
      </c>
      <c r="W108" s="116">
        <v>81</v>
      </c>
      <c r="X108" s="116">
        <v>49</v>
      </c>
      <c r="Y108" s="116">
        <v>39</v>
      </c>
      <c r="Z108" s="116">
        <v>47</v>
      </c>
      <c r="AB108" s="113" t="str">
        <f>TEXT(Z108,"###,###")</f>
        <v>47</v>
      </c>
      <c r="AD108" s="134">
        <f>Z108/($Z$4)*100</f>
        <v>10.444444444444445</v>
      </c>
      <c r="AF108" s="113"/>
    </row>
    <row r="109" spans="1:32" x14ac:dyDescent="0.25">
      <c r="S109" s="119" t="s">
        <v>21</v>
      </c>
      <c r="T109" s="119"/>
      <c r="U109" s="116"/>
      <c r="V109" s="116">
        <v>17</v>
      </c>
      <c r="W109" s="116">
        <v>19</v>
      </c>
      <c r="X109" s="116">
        <v>35</v>
      </c>
      <c r="Y109" s="116">
        <v>36</v>
      </c>
      <c r="Z109" s="116">
        <v>29</v>
      </c>
      <c r="AB109" s="113" t="str">
        <f>TEXT(Z109,"###,###")</f>
        <v>29</v>
      </c>
      <c r="AD109" s="134">
        <f>Z109/($Z$4)*100</f>
        <v>6.4444444444444446</v>
      </c>
      <c r="AF109" s="113"/>
    </row>
    <row r="110" spans="1:32" x14ac:dyDescent="0.25">
      <c r="S110" s="119" t="s">
        <v>22</v>
      </c>
      <c r="T110" s="119"/>
      <c r="U110" s="116"/>
      <c r="V110" s="116">
        <v>146</v>
      </c>
      <c r="W110" s="116">
        <v>53</v>
      </c>
      <c r="X110" s="116">
        <v>39</v>
      </c>
      <c r="Y110" s="116">
        <v>175</v>
      </c>
      <c r="Z110" s="116">
        <v>141</v>
      </c>
      <c r="AB110" s="113" t="str">
        <f>TEXT(Z110,"###,###")</f>
        <v>141</v>
      </c>
      <c r="AD110" s="134">
        <f>Z110/($Z$4)*100</f>
        <v>31.333333333333336</v>
      </c>
      <c r="AF110" s="113"/>
    </row>
    <row r="111" spans="1:32" x14ac:dyDescent="0.25">
      <c r="S111" s="119" t="s">
        <v>23</v>
      </c>
      <c r="T111" s="119"/>
      <c r="U111" s="116"/>
      <c r="V111" s="116">
        <v>164</v>
      </c>
      <c r="W111" s="116">
        <v>189</v>
      </c>
      <c r="X111" s="116">
        <v>165</v>
      </c>
      <c r="Y111" s="116">
        <v>168</v>
      </c>
      <c r="Z111" s="116">
        <v>145</v>
      </c>
      <c r="AB111" s="113" t="str">
        <f>TEXT(Z111,"###,###")</f>
        <v>145</v>
      </c>
      <c r="AD111" s="134">
        <f>Z111/($Z$4)*100</f>
        <v>32.222222222222221</v>
      </c>
      <c r="AF111" s="113"/>
    </row>
    <row r="112" spans="1:32" x14ac:dyDescent="0.25">
      <c r="S112" s="122" t="s">
        <v>54</v>
      </c>
      <c r="T112" s="122"/>
      <c r="U112" s="116"/>
      <c r="V112" s="116">
        <v>397</v>
      </c>
      <c r="W112" s="116">
        <v>391</v>
      </c>
      <c r="X112" s="116">
        <v>375</v>
      </c>
      <c r="Y112" s="116">
        <v>459</v>
      </c>
      <c r="Z112" s="116">
        <v>445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41.25</v>
      </c>
      <c r="W118" s="135">
        <v>36.99</v>
      </c>
      <c r="X118" s="135">
        <v>38.61</v>
      </c>
      <c r="Y118" s="135">
        <v>38.07</v>
      </c>
      <c r="Z118" s="135">
        <v>38.049999999999997</v>
      </c>
      <c r="AB118" s="113" t="str">
        <f>TEXT(Z118,"##.0")</f>
        <v>38.1</v>
      </c>
    </row>
    <row r="120" spans="19:32" x14ac:dyDescent="0.25">
      <c r="S120" s="105" t="s">
        <v>102</v>
      </c>
      <c r="T120" s="116"/>
      <c r="U120" s="116"/>
      <c r="V120" s="116">
        <v>299</v>
      </c>
      <c r="W120" s="116">
        <v>304</v>
      </c>
      <c r="X120" s="116">
        <v>297</v>
      </c>
      <c r="Y120" s="116">
        <v>325</v>
      </c>
      <c r="Z120" s="116">
        <v>314</v>
      </c>
      <c r="AB120" s="113" t="str">
        <f>TEXT(Z120,"###,###")</f>
        <v>314</v>
      </c>
    </row>
    <row r="121" spans="19:32" x14ac:dyDescent="0.25">
      <c r="S121" s="105" t="s">
        <v>103</v>
      </c>
      <c r="T121" s="116"/>
      <c r="U121" s="116"/>
      <c r="V121" s="116">
        <v>0</v>
      </c>
      <c r="W121" s="116">
        <v>7</v>
      </c>
      <c r="X121" s="116">
        <v>0</v>
      </c>
      <c r="Y121" s="116">
        <v>0</v>
      </c>
      <c r="Z121" s="116">
        <v>0</v>
      </c>
      <c r="AB121" s="113" t="str">
        <f>TEXT(Z121,"###,###")</f>
        <v/>
      </c>
    </row>
    <row r="122" spans="19:32" x14ac:dyDescent="0.25">
      <c r="S122" s="105" t="s">
        <v>104</v>
      </c>
      <c r="T122" s="116"/>
      <c r="U122" s="116"/>
      <c r="V122" s="116">
        <v>0</v>
      </c>
      <c r="W122" s="116">
        <v>0</v>
      </c>
      <c r="X122" s="116">
        <v>5</v>
      </c>
      <c r="Y122" s="116">
        <v>5</v>
      </c>
      <c r="Z122" s="116">
        <v>0</v>
      </c>
      <c r="AB122" s="113" t="str">
        <f>TEXT(Z122,"###,###")</f>
        <v/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299</v>
      </c>
      <c r="W124" s="116">
        <v>304</v>
      </c>
      <c r="X124" s="116">
        <v>302</v>
      </c>
      <c r="Y124" s="116">
        <v>330</v>
      </c>
      <c r="Z124" s="116">
        <v>314</v>
      </c>
      <c r="AB124" s="113" t="str">
        <f>TEXT(Z124,"###,###")</f>
        <v>314</v>
      </c>
      <c r="AD124" s="131">
        <f>Z124/$Z$7*100</f>
        <v>99.053627760252354</v>
      </c>
    </row>
    <row r="125" spans="19:32" x14ac:dyDescent="0.25">
      <c r="S125" s="105" t="s">
        <v>106</v>
      </c>
      <c r="T125" s="116"/>
      <c r="U125" s="116"/>
      <c r="V125" s="116">
        <v>0</v>
      </c>
      <c r="W125" s="116">
        <v>7</v>
      </c>
      <c r="X125" s="116">
        <v>5</v>
      </c>
      <c r="Y125" s="116">
        <v>5</v>
      </c>
      <c r="Z125" s="116">
        <v>0</v>
      </c>
      <c r="AB125" s="113" t="str">
        <f>TEXT(Z125,"###,###")</f>
        <v/>
      </c>
      <c r="AD125" s="131">
        <f>Z125/$Z$7*100</f>
        <v>0</v>
      </c>
    </row>
    <row r="127" spans="19:32" x14ac:dyDescent="0.25">
      <c r="S127" s="105" t="s">
        <v>107</v>
      </c>
      <c r="T127" s="116"/>
      <c r="U127" s="116"/>
      <c r="V127" s="116">
        <v>156</v>
      </c>
      <c r="W127" s="116">
        <v>155</v>
      </c>
      <c r="X127" s="116">
        <v>152</v>
      </c>
      <c r="Y127" s="116">
        <v>173</v>
      </c>
      <c r="Z127" s="116">
        <v>161</v>
      </c>
      <c r="AB127" s="113" t="str">
        <f>TEXT(Z127,"###,###")</f>
        <v>161</v>
      </c>
      <c r="AD127" s="131">
        <f>Z127/$Z$7*100</f>
        <v>50.788643533123022</v>
      </c>
    </row>
    <row r="128" spans="19:32" x14ac:dyDescent="0.25">
      <c r="S128" s="105" t="s">
        <v>108</v>
      </c>
      <c r="T128" s="116"/>
      <c r="U128" s="116"/>
      <c r="V128" s="116">
        <v>141</v>
      </c>
      <c r="W128" s="116">
        <v>158</v>
      </c>
      <c r="X128" s="116">
        <v>156</v>
      </c>
      <c r="Y128" s="116">
        <v>157</v>
      </c>
      <c r="Z128" s="116">
        <v>153</v>
      </c>
      <c r="AB128" s="113" t="str">
        <f>TEXT(Z128,"###,###")</f>
        <v>153</v>
      </c>
      <c r="AD128" s="131">
        <f>Z128/$Z$7*100</f>
        <v>48.264984227129339</v>
      </c>
    </row>
    <row r="130" spans="19:20" x14ac:dyDescent="0.25">
      <c r="S130" s="105" t="s">
        <v>283</v>
      </c>
      <c r="T130" s="131">
        <v>99.053627760252354</v>
      </c>
    </row>
    <row r="131" spans="19:20" x14ac:dyDescent="0.25">
      <c r="S131" s="105" t="s">
        <v>284</v>
      </c>
      <c r="T131" s="131">
        <v>0</v>
      </c>
    </row>
    <row r="132" spans="19:20" x14ac:dyDescent="0.25">
      <c r="S132" s="105" t="s">
        <v>285</v>
      </c>
      <c r="T132" s="131">
        <v>0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432A9F09-F7DE-4875-8A4F-F70EAA337A0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BC4ECD8E-60E4-4E02-B440-3F9E5ED8892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31E066FF-548D-43EE-9F1A-F28D7817A70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66068214-767E-4893-BFCE-89C6A559913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9563C1-CE69-4CE1-A808-BFCC28721D96}">
  <sheetPr codeName="Sheet141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192</v>
      </c>
      <c r="T1" s="103"/>
      <c r="U1" s="103"/>
      <c r="V1" s="103"/>
      <c r="W1" s="103"/>
      <c r="X1" s="103"/>
      <c r="Y1" s="104" t="s">
        <v>275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205</v>
      </c>
      <c r="Z2" s="107" t="s">
        <v>282</v>
      </c>
      <c r="AB2" s="143" t="str">
        <f>$Z$2</f>
        <v>2019-20</v>
      </c>
      <c r="AC2" s="143"/>
      <c r="AD2" s="143"/>
      <c r="AE2" s="143"/>
      <c r="AF2" s="143"/>
    </row>
    <row r="3" spans="1:32" ht="15" customHeight="1" x14ac:dyDescent="0.25">
      <c r="A3" s="64" t="s">
        <v>281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192</v>
      </c>
      <c r="Y3" s="109" t="s">
        <v>275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9.77 Wujal Wujal, Queensland,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77</v>
      </c>
      <c r="W4" s="112">
        <v>174</v>
      </c>
      <c r="X4" s="112">
        <v>154</v>
      </c>
      <c r="Y4" s="112">
        <v>142</v>
      </c>
      <c r="Z4" s="112">
        <v>143</v>
      </c>
      <c r="AB4" s="113" t="str">
        <f>TEXT(Z4,"###,###")</f>
        <v>143</v>
      </c>
      <c r="AD4" s="114">
        <f>Z4/Y4-1</f>
        <v>7.0422535211267512E-3</v>
      </c>
      <c r="AF4" s="114">
        <f>Z4/V4-1</f>
        <v>0.85714285714285721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41</v>
      </c>
      <c r="W5" s="112">
        <v>80</v>
      </c>
      <c r="X5" s="112">
        <v>85</v>
      </c>
      <c r="Y5" s="112">
        <v>80</v>
      </c>
      <c r="Z5" s="112">
        <v>82</v>
      </c>
      <c r="AB5" s="113" t="str">
        <f>TEXT(Z5,"###,###")</f>
        <v>82</v>
      </c>
      <c r="AD5" s="114">
        <f t="shared" ref="AD5:AD9" si="0">Z5/Y5-1</f>
        <v>2.4999999999999911E-2</v>
      </c>
      <c r="AF5" s="114">
        <f t="shared" ref="AF5:AF9" si="1">Z5/V5-1</f>
        <v>1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38</v>
      </c>
      <c r="W6" s="112">
        <v>94</v>
      </c>
      <c r="X6" s="112">
        <v>71</v>
      </c>
      <c r="Y6" s="112">
        <v>63</v>
      </c>
      <c r="Z6" s="112">
        <v>60</v>
      </c>
      <c r="AB6" s="113" t="str">
        <f>TEXT(Z6,"###,###")</f>
        <v>60</v>
      </c>
      <c r="AD6" s="114">
        <f t="shared" si="0"/>
        <v>-4.7619047619047672E-2</v>
      </c>
      <c r="AF6" s="114">
        <f t="shared" si="1"/>
        <v>0.57894736842105265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63</v>
      </c>
      <c r="W7" s="112">
        <v>120</v>
      </c>
      <c r="X7" s="112">
        <v>107</v>
      </c>
      <c r="Y7" s="112">
        <v>116</v>
      </c>
      <c r="Z7" s="112">
        <v>100</v>
      </c>
      <c r="AB7" s="113" t="str">
        <f>TEXT(Z7,"###,###")</f>
        <v>100</v>
      </c>
      <c r="AD7" s="114">
        <f t="shared" si="0"/>
        <v>-0.13793103448275867</v>
      </c>
      <c r="AF7" s="114">
        <f t="shared" si="1"/>
        <v>0.58730158730158721</v>
      </c>
    </row>
    <row r="8" spans="1:32" ht="17.25" customHeight="1" x14ac:dyDescent="0.25">
      <c r="A8" s="68" t="s">
        <v>13</v>
      </c>
      <c r="B8" s="69"/>
      <c r="C8" s="31"/>
      <c r="D8" s="70" t="str">
        <f>AB4</f>
        <v>143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100</v>
      </c>
      <c r="P8" s="71"/>
      <c r="S8" s="111" t="s">
        <v>86</v>
      </c>
      <c r="T8" s="112"/>
      <c r="U8" s="112"/>
      <c r="V8" s="112">
        <v>22829.43</v>
      </c>
      <c r="W8" s="112">
        <v>10599.76</v>
      </c>
      <c r="X8" s="112">
        <v>34634.129999999997</v>
      </c>
      <c r="Y8" s="112">
        <v>36288.089999999997</v>
      </c>
      <c r="Z8" s="112">
        <v>36066.559999999998</v>
      </c>
      <c r="AB8" s="113" t="str">
        <f>TEXT(Z8,"$###,###")</f>
        <v>$36,067</v>
      </c>
      <c r="AD8" s="114">
        <f t="shared" si="0"/>
        <v>-6.1047577869212111E-3</v>
      </c>
      <c r="AF8" s="114">
        <f t="shared" si="1"/>
        <v>0.57982744203425129</v>
      </c>
    </row>
    <row r="9" spans="1:32" x14ac:dyDescent="0.25">
      <c r="A9" s="32" t="s">
        <v>15</v>
      </c>
      <c r="B9" s="75"/>
      <c r="C9" s="76"/>
      <c r="D9" s="77">
        <f>AD104</f>
        <v>48.251748251748253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59</v>
      </c>
      <c r="P9" s="78" t="s">
        <v>87</v>
      </c>
      <c r="S9" s="111" t="s">
        <v>7</v>
      </c>
      <c r="T9" s="112"/>
      <c r="U9" s="112"/>
      <c r="V9" s="112">
        <v>2486933</v>
      </c>
      <c r="W9" s="112">
        <v>4422734</v>
      </c>
      <c r="X9" s="112">
        <v>4395924</v>
      </c>
      <c r="Y9" s="112">
        <v>4341480</v>
      </c>
      <c r="Z9" s="112">
        <v>4498405</v>
      </c>
      <c r="AB9" s="113" t="str">
        <f>TEXT(Z9/1000000,"$#,###.0")&amp;" mil"</f>
        <v>$4.5 mil</v>
      </c>
      <c r="AD9" s="114">
        <f t="shared" si="0"/>
        <v>3.6145507983452729E-2</v>
      </c>
      <c r="AF9" s="114">
        <f t="shared" si="1"/>
        <v>0.80881632114737312</v>
      </c>
    </row>
    <row r="10" spans="1:32" x14ac:dyDescent="0.25">
      <c r="A10" s="32" t="s">
        <v>18</v>
      </c>
      <c r="B10" s="75"/>
      <c r="C10" s="76"/>
      <c r="D10" s="77">
        <f>AD105</f>
        <v>52.447552447552447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46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102</v>
      </c>
      <c r="P11" s="78" t="s">
        <v>87</v>
      </c>
      <c r="S11" s="111" t="s">
        <v>30</v>
      </c>
      <c r="T11" s="116"/>
      <c r="U11" s="116"/>
      <c r="V11" s="116">
        <v>80</v>
      </c>
      <c r="W11" s="116">
        <v>170</v>
      </c>
      <c r="X11" s="116">
        <v>154</v>
      </c>
      <c r="Y11" s="116">
        <v>137</v>
      </c>
      <c r="Z11" s="116">
        <v>143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0</v>
      </c>
      <c r="P12" s="78" t="s">
        <v>87</v>
      </c>
      <c r="S12" s="111" t="s">
        <v>31</v>
      </c>
      <c r="T12" s="116"/>
      <c r="U12" s="116"/>
      <c r="V12" s="116">
        <v>0</v>
      </c>
      <c r="W12" s="116">
        <v>0</v>
      </c>
      <c r="X12" s="116">
        <v>0</v>
      </c>
      <c r="Y12" s="116">
        <v>0</v>
      </c>
      <c r="Z12" s="116">
        <v>0</v>
      </c>
    </row>
    <row r="13" spans="1:32" ht="15" customHeight="1" x14ac:dyDescent="0.25">
      <c r="A13" s="32" t="s">
        <v>20</v>
      </c>
      <c r="B13" s="76"/>
      <c r="C13" s="76"/>
      <c r="D13" s="77">
        <f>AD108</f>
        <v>4.1958041958041958</v>
      </c>
      <c r="E13" s="78" t="s">
        <v>87</v>
      </c>
      <c r="F13" s="26"/>
      <c r="G13" s="144" t="s">
        <v>286</v>
      </c>
      <c r="H13" s="145"/>
      <c r="I13" s="145"/>
      <c r="J13" s="145"/>
      <c r="K13" s="145"/>
      <c r="L13" s="145"/>
      <c r="M13" s="85"/>
      <c r="N13" s="76"/>
      <c r="O13" s="77">
        <f>T132</f>
        <v>0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18.88111888111888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42.3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67.132867132867133</v>
      </c>
      <c r="E15" s="78" t="s">
        <v>87</v>
      </c>
      <c r="F15" s="26"/>
      <c r="G15" s="35" t="s">
        <v>279</v>
      </c>
      <c r="H15" s="76"/>
      <c r="I15" s="76"/>
      <c r="J15" s="76"/>
      <c r="K15" s="86"/>
      <c r="L15" s="76"/>
      <c r="M15" s="76"/>
      <c r="N15" s="76"/>
      <c r="O15" s="77">
        <f>AB38</f>
        <v>27.884615384615387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0</v>
      </c>
      <c r="Z15" s="116">
        <v>0</v>
      </c>
      <c r="AB15" s="121">
        <f t="shared" ref="AB15:AB34" si="2">IF(Z15="np",0,Z15/$Z$34)</f>
        <v>0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16.083916083916083</v>
      </c>
      <c r="E16" s="89" t="s">
        <v>87</v>
      </c>
      <c r="F16" s="26"/>
      <c r="G16" s="90" t="s">
        <v>280</v>
      </c>
      <c r="H16" s="37"/>
      <c r="I16" s="37"/>
      <c r="J16" s="37"/>
      <c r="K16" s="38"/>
      <c r="L16" s="37"/>
      <c r="M16" s="37"/>
      <c r="N16" s="37"/>
      <c r="O16" s="88">
        <f>AB37</f>
        <v>72.115384615384613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0</v>
      </c>
      <c r="Z16" s="116">
        <v>0</v>
      </c>
      <c r="AB16" s="121">
        <f t="shared" si="2"/>
        <v>0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0</v>
      </c>
      <c r="Z17" s="116">
        <v>0</v>
      </c>
      <c r="AB17" s="121">
        <f t="shared" si="2"/>
        <v>0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0</v>
      </c>
      <c r="Z18" s="116">
        <v>0</v>
      </c>
      <c r="AB18" s="121">
        <f t="shared" si="2"/>
        <v>0</v>
      </c>
    </row>
    <row r="19" spans="1:28" x14ac:dyDescent="0.25">
      <c r="A19" s="67" t="str">
        <f>$S$1&amp;" ("&amp;$V$2&amp;" to "&amp;$Z$2&amp;")"</f>
        <v>Wujal Wujal (2015-16 to 2019-20)</v>
      </c>
      <c r="B19" s="67"/>
      <c r="C19" s="67"/>
      <c r="D19" s="67"/>
      <c r="E19" s="67"/>
      <c r="F19" s="67"/>
      <c r="G19" s="67" t="str">
        <f>$S$1&amp;" ("&amp;$V$2&amp;" to "&amp;$Z$2&amp;")"</f>
        <v>Wujal Wujal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0</v>
      </c>
      <c r="Z19" s="116">
        <v>4</v>
      </c>
      <c r="AB19" s="121">
        <f t="shared" si="2"/>
        <v>2.8571428571428571E-2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0</v>
      </c>
      <c r="Z20" s="116">
        <v>0</v>
      </c>
      <c r="AB20" s="121">
        <f t="shared" si="2"/>
        <v>0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0</v>
      </c>
      <c r="Z21" s="116">
        <v>0</v>
      </c>
      <c r="AB21" s="121">
        <f t="shared" si="2"/>
        <v>0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0</v>
      </c>
      <c r="Z22" s="116">
        <v>0</v>
      </c>
      <c r="AB22" s="121">
        <f t="shared" si="2"/>
        <v>0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0</v>
      </c>
      <c r="Z23" s="116">
        <v>0</v>
      </c>
      <c r="AB23" s="121">
        <f t="shared" si="2"/>
        <v>0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0</v>
      </c>
      <c r="Z24" s="116">
        <v>0</v>
      </c>
      <c r="AB24" s="121">
        <f t="shared" si="2"/>
        <v>0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0</v>
      </c>
      <c r="Z25" s="116">
        <v>0</v>
      </c>
      <c r="AB25" s="121">
        <f t="shared" si="2"/>
        <v>0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0</v>
      </c>
      <c r="Z26" s="116">
        <v>0</v>
      </c>
      <c r="AB26" s="121">
        <f t="shared" si="2"/>
        <v>0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0</v>
      </c>
      <c r="Z27" s="116">
        <v>0</v>
      </c>
      <c r="AB27" s="121">
        <f t="shared" si="2"/>
        <v>0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0</v>
      </c>
      <c r="Z28" s="116">
        <v>0</v>
      </c>
      <c r="AB28" s="121">
        <f t="shared" si="2"/>
        <v>0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77</v>
      </c>
      <c r="Z29" s="116">
        <v>60</v>
      </c>
      <c r="AB29" s="121">
        <f t="shared" si="2"/>
        <v>0.42857142857142855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3</v>
      </c>
      <c r="Z30" s="116">
        <v>5</v>
      </c>
      <c r="AB30" s="121">
        <f t="shared" si="2"/>
        <v>3.5714285714285712E-2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29</v>
      </c>
      <c r="Z31" s="116">
        <v>20</v>
      </c>
      <c r="AB31" s="121">
        <f t="shared" si="2"/>
        <v>0.14285714285714285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0</v>
      </c>
      <c r="Z32" s="116">
        <v>6</v>
      </c>
      <c r="AB32" s="121">
        <f t="shared" si="2"/>
        <v>4.2857142857142858E-2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21</v>
      </c>
      <c r="Z33" s="116">
        <v>45</v>
      </c>
      <c r="AB33" s="121">
        <f t="shared" si="2"/>
        <v>0.32142857142857145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143</v>
      </c>
      <c r="Z34" s="124">
        <v>140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75</v>
      </c>
      <c r="AB37" s="136">
        <f>Z37/Z40*100</f>
        <v>72.115384615384613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29</v>
      </c>
      <c r="AB38" s="136">
        <f>Z38/Z40*100</f>
        <v>27.884615384615387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104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0</v>
      </c>
      <c r="Y44" s="116">
        <v>0</v>
      </c>
      <c r="Z44" s="116">
        <v>0</v>
      </c>
    </row>
    <row r="45" spans="19:32" x14ac:dyDescent="0.25">
      <c r="S45" s="119" t="s">
        <v>38</v>
      </c>
      <c r="T45" s="119"/>
      <c r="U45" s="116"/>
      <c r="V45" s="116">
        <v>0</v>
      </c>
      <c r="W45" s="116">
        <v>0</v>
      </c>
      <c r="X45" s="116">
        <v>0</v>
      </c>
      <c r="Y45" s="116">
        <v>0</v>
      </c>
      <c r="Z45" s="116">
        <v>0</v>
      </c>
    </row>
    <row r="46" spans="19:32" x14ac:dyDescent="0.25">
      <c r="S46" s="119" t="s">
        <v>39</v>
      </c>
      <c r="T46" s="119"/>
      <c r="U46" s="116"/>
      <c r="V46" s="116">
        <v>0</v>
      </c>
      <c r="W46" s="116">
        <v>6</v>
      </c>
      <c r="X46" s="116">
        <v>0</v>
      </c>
      <c r="Y46" s="116">
        <v>4</v>
      </c>
      <c r="Z46" s="116">
        <v>0</v>
      </c>
    </row>
    <row r="47" spans="19:32" x14ac:dyDescent="0.25">
      <c r="S47" s="119" t="s">
        <v>40</v>
      </c>
      <c r="T47" s="119"/>
      <c r="U47" s="116"/>
      <c r="V47" s="116">
        <v>0</v>
      </c>
      <c r="W47" s="116">
        <v>10</v>
      </c>
      <c r="X47" s="116">
        <v>9</v>
      </c>
      <c r="Y47" s="116">
        <v>5</v>
      </c>
      <c r="Z47" s="116">
        <v>6</v>
      </c>
    </row>
    <row r="48" spans="19:32" x14ac:dyDescent="0.25">
      <c r="S48" s="119" t="s">
        <v>41</v>
      </c>
      <c r="T48" s="119"/>
      <c r="U48" s="116"/>
      <c r="V48" s="116">
        <v>4</v>
      </c>
      <c r="W48" s="116">
        <v>6</v>
      </c>
      <c r="X48" s="116">
        <v>4</v>
      </c>
      <c r="Y48" s="116">
        <v>10</v>
      </c>
      <c r="Z48" s="116">
        <v>8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3</v>
      </c>
      <c r="W49" s="116">
        <v>12</v>
      </c>
      <c r="X49" s="116">
        <v>17</v>
      </c>
      <c r="Y49" s="116">
        <v>14</v>
      </c>
      <c r="Z49" s="116">
        <v>5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Wujal Wujal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0</v>
      </c>
      <c r="W50" s="116">
        <v>5</v>
      </c>
      <c r="X50" s="116">
        <v>7</v>
      </c>
      <c r="Y50" s="116">
        <v>11</v>
      </c>
      <c r="Z50" s="116">
        <v>13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5</v>
      </c>
      <c r="W51" s="116">
        <v>6</v>
      </c>
      <c r="X51" s="116">
        <v>11</v>
      </c>
      <c r="Y51" s="116">
        <v>6</v>
      </c>
      <c r="Z51" s="116">
        <v>12</v>
      </c>
    </row>
    <row r="52" spans="1:26" ht="15" customHeight="1" x14ac:dyDescent="0.25">
      <c r="S52" s="119" t="s">
        <v>45</v>
      </c>
      <c r="T52" s="119"/>
      <c r="U52" s="116"/>
      <c r="V52" s="116">
        <v>8</v>
      </c>
      <c r="W52" s="116">
        <v>13</v>
      </c>
      <c r="X52" s="116">
        <v>16</v>
      </c>
      <c r="Y52" s="116">
        <v>9</v>
      </c>
      <c r="Z52" s="116">
        <v>8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3</v>
      </c>
      <c r="W53" s="116">
        <v>11</v>
      </c>
      <c r="X53" s="116">
        <v>12</v>
      </c>
      <c r="Y53" s="116">
        <v>13</v>
      </c>
      <c r="Z53" s="116">
        <v>11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2</v>
      </c>
      <c r="W54" s="116">
        <v>11</v>
      </c>
      <c r="X54" s="116">
        <v>9</v>
      </c>
      <c r="Y54" s="116">
        <v>4</v>
      </c>
      <c r="Z54" s="116">
        <v>5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0</v>
      </c>
      <c r="W55" s="116">
        <v>0</v>
      </c>
      <c r="X55" s="116">
        <v>7</v>
      </c>
      <c r="Y55" s="116">
        <v>6</v>
      </c>
      <c r="Z55" s="116">
        <v>10</v>
      </c>
    </row>
    <row r="56" spans="1:26" ht="15" customHeight="1" x14ac:dyDescent="0.25">
      <c r="S56" s="119" t="s">
        <v>49</v>
      </c>
      <c r="T56" s="119"/>
      <c r="U56" s="116"/>
      <c r="V56" s="116">
        <v>0</v>
      </c>
      <c r="W56" s="116">
        <v>0</v>
      </c>
      <c r="X56" s="116">
        <v>0</v>
      </c>
      <c r="Y56" s="116">
        <v>0</v>
      </c>
      <c r="Z56" s="116">
        <v>0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0</v>
      </c>
      <c r="X57" s="116">
        <v>0</v>
      </c>
      <c r="Y57" s="116">
        <v>0</v>
      </c>
      <c r="Z57" s="116">
        <v>0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0</v>
      </c>
      <c r="W58" s="116">
        <v>0</v>
      </c>
      <c r="X58" s="116">
        <v>0</v>
      </c>
      <c r="Y58" s="116">
        <v>0</v>
      </c>
      <c r="Z58" s="116">
        <v>0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0</v>
      </c>
      <c r="X59" s="116">
        <v>0</v>
      </c>
      <c r="Y59" s="116">
        <v>0</v>
      </c>
      <c r="Z59" s="116">
        <v>0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0</v>
      </c>
      <c r="X60" s="116">
        <v>0</v>
      </c>
      <c r="Y60" s="116">
        <v>0</v>
      </c>
      <c r="Z60" s="116">
        <v>0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39</v>
      </c>
      <c r="W61" s="116">
        <v>80</v>
      </c>
      <c r="X61" s="116">
        <v>85</v>
      </c>
      <c r="Y61" s="116">
        <v>78</v>
      </c>
      <c r="Z61" s="116">
        <v>87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0</v>
      </c>
      <c r="W63" s="116">
        <v>0</v>
      </c>
      <c r="X63" s="116">
        <v>0</v>
      </c>
      <c r="Y63" s="116">
        <v>0</v>
      </c>
      <c r="Z63" s="116">
        <v>0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0</v>
      </c>
      <c r="X64" s="116">
        <v>0</v>
      </c>
      <c r="Y64" s="116">
        <v>0</v>
      </c>
      <c r="Z64" s="116">
        <v>0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Wujal Wujal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0</v>
      </c>
      <c r="W65" s="116">
        <v>11</v>
      </c>
      <c r="X65" s="116">
        <v>3</v>
      </c>
      <c r="Y65" s="116">
        <v>0</v>
      </c>
      <c r="Z65" s="116">
        <v>0</v>
      </c>
    </row>
    <row r="66" spans="1:26" x14ac:dyDescent="0.25">
      <c r="S66" s="119" t="s">
        <v>40</v>
      </c>
      <c r="T66" s="119"/>
      <c r="U66" s="116"/>
      <c r="V66" s="116">
        <v>5</v>
      </c>
      <c r="W66" s="116">
        <v>10</v>
      </c>
      <c r="X66" s="116">
        <v>8</v>
      </c>
      <c r="Y66" s="116">
        <v>7</v>
      </c>
      <c r="Z66" s="116">
        <v>3</v>
      </c>
    </row>
    <row r="67" spans="1:26" x14ac:dyDescent="0.25">
      <c r="S67" s="119" t="s">
        <v>41</v>
      </c>
      <c r="T67" s="119"/>
      <c r="U67" s="116"/>
      <c r="V67" s="116">
        <v>5</v>
      </c>
      <c r="W67" s="116">
        <v>15</v>
      </c>
      <c r="X67" s="116">
        <v>13</v>
      </c>
      <c r="Y67" s="116">
        <v>8</v>
      </c>
      <c r="Z67" s="116">
        <v>4</v>
      </c>
    </row>
    <row r="68" spans="1:26" x14ac:dyDescent="0.25">
      <c r="S68" s="119" t="s">
        <v>42</v>
      </c>
      <c r="T68" s="119"/>
      <c r="U68" s="116"/>
      <c r="V68" s="116">
        <v>0</v>
      </c>
      <c r="W68" s="116">
        <v>3</v>
      </c>
      <c r="X68" s="116">
        <v>7</v>
      </c>
      <c r="Y68" s="116">
        <v>7</v>
      </c>
      <c r="Z68" s="116">
        <v>8</v>
      </c>
    </row>
    <row r="69" spans="1:26" x14ac:dyDescent="0.25">
      <c r="S69" s="119" t="s">
        <v>43</v>
      </c>
      <c r="T69" s="119"/>
      <c r="U69" s="116"/>
      <c r="V69" s="116">
        <v>12</v>
      </c>
      <c r="W69" s="116">
        <v>16</v>
      </c>
      <c r="X69" s="116">
        <v>10</v>
      </c>
      <c r="Y69" s="116">
        <v>3</v>
      </c>
      <c r="Z69" s="116">
        <v>6</v>
      </c>
    </row>
    <row r="70" spans="1:26" x14ac:dyDescent="0.25">
      <c r="S70" s="119" t="s">
        <v>44</v>
      </c>
      <c r="T70" s="119"/>
      <c r="U70" s="116"/>
      <c r="V70" s="116">
        <v>6</v>
      </c>
      <c r="W70" s="116">
        <v>13</v>
      </c>
      <c r="X70" s="116">
        <v>13</v>
      </c>
      <c r="Y70" s="116">
        <v>11</v>
      </c>
      <c r="Z70" s="116">
        <v>4</v>
      </c>
    </row>
    <row r="71" spans="1:26" x14ac:dyDescent="0.25">
      <c r="S71" s="119" t="s">
        <v>45</v>
      </c>
      <c r="T71" s="119"/>
      <c r="U71" s="116"/>
      <c r="V71" s="116">
        <v>0</v>
      </c>
      <c r="W71" s="116">
        <v>12</v>
      </c>
      <c r="X71" s="116">
        <v>7</v>
      </c>
      <c r="Y71" s="116">
        <v>12</v>
      </c>
      <c r="Z71" s="116">
        <v>4</v>
      </c>
    </row>
    <row r="72" spans="1:26" x14ac:dyDescent="0.25">
      <c r="S72" s="119" t="s">
        <v>46</v>
      </c>
      <c r="T72" s="119"/>
      <c r="U72" s="116"/>
      <c r="V72" s="116">
        <v>0</v>
      </c>
      <c r="W72" s="116">
        <v>3</v>
      </c>
      <c r="X72" s="116">
        <v>6</v>
      </c>
      <c r="Y72" s="116">
        <v>3</v>
      </c>
      <c r="Z72" s="116">
        <v>4</v>
      </c>
    </row>
    <row r="73" spans="1:26" x14ac:dyDescent="0.25">
      <c r="S73" s="119" t="s">
        <v>47</v>
      </c>
      <c r="T73" s="119"/>
      <c r="U73" s="116"/>
      <c r="V73" s="116">
        <v>0</v>
      </c>
      <c r="W73" s="116">
        <v>4</v>
      </c>
      <c r="X73" s="116">
        <v>4</v>
      </c>
      <c r="Y73" s="116">
        <v>6</v>
      </c>
      <c r="Z73" s="116">
        <v>4</v>
      </c>
    </row>
    <row r="74" spans="1:26" x14ac:dyDescent="0.25">
      <c r="S74" s="119" t="s">
        <v>48</v>
      </c>
      <c r="T74" s="119"/>
      <c r="U74" s="116"/>
      <c r="V74" s="116">
        <v>0</v>
      </c>
      <c r="W74" s="116">
        <v>0</v>
      </c>
      <c r="X74" s="116">
        <v>0</v>
      </c>
      <c r="Y74" s="116">
        <v>4</v>
      </c>
      <c r="Z74" s="116">
        <v>9</v>
      </c>
    </row>
    <row r="75" spans="1:26" x14ac:dyDescent="0.25">
      <c r="S75" s="119" t="s">
        <v>49</v>
      </c>
      <c r="T75" s="119"/>
      <c r="U75" s="116"/>
      <c r="V75" s="116">
        <v>0</v>
      </c>
      <c r="W75" s="116">
        <v>4</v>
      </c>
      <c r="X75" s="116">
        <v>0</v>
      </c>
      <c r="Y75" s="116">
        <v>0</v>
      </c>
      <c r="Z75" s="116">
        <v>0</v>
      </c>
    </row>
    <row r="76" spans="1:26" x14ac:dyDescent="0.25">
      <c r="S76" s="119" t="s">
        <v>50</v>
      </c>
      <c r="T76" s="119"/>
      <c r="U76" s="116"/>
      <c r="V76" s="116">
        <v>0</v>
      </c>
      <c r="W76" s="116">
        <v>0</v>
      </c>
      <c r="X76" s="116">
        <v>0</v>
      </c>
      <c r="Y76" s="116">
        <v>0</v>
      </c>
      <c r="Z76" s="116">
        <v>3</v>
      </c>
    </row>
    <row r="77" spans="1:26" x14ac:dyDescent="0.25">
      <c r="S77" s="119" t="s">
        <v>51</v>
      </c>
      <c r="T77" s="119"/>
      <c r="U77" s="116"/>
      <c r="V77" s="116">
        <v>0</v>
      </c>
      <c r="W77" s="116">
        <v>0</v>
      </c>
      <c r="X77" s="116">
        <v>0</v>
      </c>
      <c r="Y77" s="116">
        <v>0</v>
      </c>
      <c r="Z77" s="116">
        <v>0</v>
      </c>
    </row>
    <row r="78" spans="1:26" x14ac:dyDescent="0.25">
      <c r="S78" s="119" t="s">
        <v>52</v>
      </c>
      <c r="T78" s="119"/>
      <c r="U78" s="116"/>
      <c r="V78" s="116">
        <v>0</v>
      </c>
      <c r="W78" s="116">
        <v>0</v>
      </c>
      <c r="X78" s="116">
        <v>0</v>
      </c>
      <c r="Y78" s="116">
        <v>0</v>
      </c>
      <c r="Z78" s="116">
        <v>0</v>
      </c>
    </row>
    <row r="79" spans="1:26" x14ac:dyDescent="0.25">
      <c r="S79" s="119" t="s">
        <v>53</v>
      </c>
      <c r="T79" s="119"/>
      <c r="U79" s="116"/>
      <c r="V79" s="116">
        <v>0</v>
      </c>
      <c r="W79" s="116">
        <v>0</v>
      </c>
      <c r="X79" s="116">
        <v>0</v>
      </c>
      <c r="Y79" s="116">
        <v>0</v>
      </c>
      <c r="Z79" s="116">
        <v>0</v>
      </c>
    </row>
    <row r="80" spans="1:26" x14ac:dyDescent="0.25">
      <c r="S80" s="122" t="s">
        <v>54</v>
      </c>
      <c r="T80" s="122"/>
      <c r="U80" s="116"/>
      <c r="V80" s="116">
        <v>43</v>
      </c>
      <c r="W80" s="116">
        <v>94</v>
      </c>
      <c r="X80" s="116">
        <v>70</v>
      </c>
      <c r="Y80" s="116">
        <v>63</v>
      </c>
      <c r="Z80" s="116">
        <v>55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6" t="str">
        <f>S1</f>
        <v>Wujal Wujal</v>
      </c>
      <c r="D83" s="146"/>
      <c r="E83" s="146"/>
      <c r="F83" s="146"/>
      <c r="G83" s="146"/>
      <c r="H83" s="49"/>
      <c r="I83" s="49"/>
      <c r="J83" s="147" t="str">
        <f>'State data for spotlight'!A1</f>
        <v>Queensland</v>
      </c>
      <c r="K83" s="147"/>
      <c r="L83" s="147"/>
      <c r="M83" s="147"/>
      <c r="N83" s="147"/>
      <c r="O83" s="147"/>
      <c r="S83" s="119" t="s">
        <v>57</v>
      </c>
      <c r="T83" s="119"/>
      <c r="U83" s="116"/>
      <c r="V83" s="116">
        <v>0</v>
      </c>
      <c r="W83" s="116">
        <v>6</v>
      </c>
      <c r="X83" s="116">
        <v>3</v>
      </c>
      <c r="Y83" s="116">
        <v>5</v>
      </c>
      <c r="Z83" s="116">
        <v>5</v>
      </c>
      <c r="AD83" s="121"/>
    </row>
    <row r="84" spans="1:30" ht="15" customHeight="1" x14ac:dyDescent="0.25">
      <c r="A84" s="48"/>
      <c r="B84" s="48"/>
      <c r="C84" s="50"/>
      <c r="D84" s="141" t="s">
        <v>0</v>
      </c>
      <c r="E84" s="141"/>
      <c r="F84" s="141" t="s">
        <v>202</v>
      </c>
      <c r="G84" s="141"/>
      <c r="H84" s="50"/>
      <c r="I84" s="50"/>
      <c r="J84" s="50"/>
      <c r="K84" s="50"/>
      <c r="L84" s="141" t="s">
        <v>0</v>
      </c>
      <c r="M84" s="141"/>
      <c r="N84" s="141" t="s">
        <v>202</v>
      </c>
      <c r="O84" s="141"/>
      <c r="S84" s="119" t="s">
        <v>58</v>
      </c>
      <c r="T84" s="119"/>
      <c r="U84" s="116"/>
      <c r="V84" s="116">
        <v>0</v>
      </c>
      <c r="W84" s="116">
        <v>11</v>
      </c>
      <c r="X84" s="116">
        <v>8</v>
      </c>
      <c r="Y84" s="116">
        <v>3</v>
      </c>
      <c r="Z84" s="116">
        <v>8</v>
      </c>
    </row>
    <row r="85" spans="1:30" ht="15" customHeight="1" x14ac:dyDescent="0.25">
      <c r="A85" s="48"/>
      <c r="B85" s="48"/>
      <c r="C85" s="62" t="s">
        <v>1</v>
      </c>
      <c r="D85" s="141" t="s">
        <v>2</v>
      </c>
      <c r="E85" s="141"/>
      <c r="F85" s="141" t="str">
        <f>"since "&amp;$V$2</f>
        <v>since 2015-16</v>
      </c>
      <c r="G85" s="141"/>
      <c r="H85" s="50"/>
      <c r="I85" s="50"/>
      <c r="J85" s="50"/>
      <c r="K85" s="62" t="s">
        <v>1</v>
      </c>
      <c r="L85" s="141" t="s">
        <v>2</v>
      </c>
      <c r="M85" s="141"/>
      <c r="N85" s="141" t="str">
        <f>"since "&amp;$V$2</f>
        <v>since 2015-16</v>
      </c>
      <c r="O85" s="141"/>
      <c r="S85" s="119" t="s">
        <v>197</v>
      </c>
      <c r="T85" s="119"/>
      <c r="U85" s="116"/>
      <c r="V85" s="116">
        <v>5</v>
      </c>
      <c r="W85" s="116">
        <v>12</v>
      </c>
      <c r="X85" s="116">
        <v>13</v>
      </c>
      <c r="Y85" s="116">
        <v>12</v>
      </c>
      <c r="Z85" s="116">
        <v>7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143</v>
      </c>
      <c r="D86" s="100">
        <f t="shared" ref="D86:D91" si="4">AD4</f>
        <v>7.0422535211267512E-3</v>
      </c>
      <c r="E86" s="101">
        <f t="shared" ref="E86:E91" si="5">AD4</f>
        <v>7.0422535211267512E-3</v>
      </c>
      <c r="F86" s="100">
        <f t="shared" ref="F86:F91" si="6">AF4</f>
        <v>0.85714285714285721</v>
      </c>
      <c r="G86" s="101">
        <f t="shared" ref="G86:G91" si="7">AF4</f>
        <v>0.85714285714285721</v>
      </c>
      <c r="H86" s="61"/>
      <c r="I86" s="61"/>
      <c r="J86" s="142" t="str">
        <f>'State data for spotlight'!J4</f>
        <v>4,043,913</v>
      </c>
      <c r="K86" s="142"/>
      <c r="L86" s="100">
        <f>'State data for spotlight'!L4</f>
        <v>-5.435055282670076E-3</v>
      </c>
      <c r="M86" s="101">
        <f>'State data for spotlight'!L4</f>
        <v>-5.435055282670076E-3</v>
      </c>
      <c r="N86" s="100">
        <f>'State data for spotlight'!N4</f>
        <v>7.968076645100175E-2</v>
      </c>
      <c r="O86" s="101">
        <f>'State data for spotlight'!N4</f>
        <v>7.968076645100175E-2</v>
      </c>
      <c r="S86" s="119" t="s">
        <v>198</v>
      </c>
      <c r="T86" s="119"/>
      <c r="U86" s="116"/>
      <c r="V86" s="116">
        <v>2</v>
      </c>
      <c r="W86" s="116">
        <v>5</v>
      </c>
      <c r="X86" s="116">
        <v>11</v>
      </c>
      <c r="Y86" s="116">
        <v>7</v>
      </c>
      <c r="Z86" s="116">
        <v>10</v>
      </c>
    </row>
    <row r="87" spans="1:30" ht="15" customHeight="1" x14ac:dyDescent="0.25">
      <c r="A87" s="102" t="s">
        <v>4</v>
      </c>
      <c r="B87" s="51"/>
      <c r="C87" s="61" t="str">
        <f t="shared" si="3"/>
        <v>82</v>
      </c>
      <c r="D87" s="100">
        <f t="shared" si="4"/>
        <v>2.4999999999999911E-2</v>
      </c>
      <c r="E87" s="101">
        <f t="shared" si="5"/>
        <v>2.4999999999999911E-2</v>
      </c>
      <c r="F87" s="100">
        <f t="shared" si="6"/>
        <v>1</v>
      </c>
      <c r="G87" s="101">
        <f t="shared" si="7"/>
        <v>1</v>
      </c>
      <c r="H87" s="61"/>
      <c r="I87" s="61"/>
      <c r="J87" s="142" t="str">
        <f>'State data for spotlight'!J5</f>
        <v>2,078,086</v>
      </c>
      <c r="K87" s="142"/>
      <c r="L87" s="100">
        <f>'State data for spotlight'!L5</f>
        <v>-9.7722570444783718E-3</v>
      </c>
      <c r="M87" s="101">
        <f>'State data for spotlight'!L5</f>
        <v>-9.7722570444783718E-3</v>
      </c>
      <c r="N87" s="100">
        <f>'State data for spotlight'!N5</f>
        <v>6.0267974446456485E-2</v>
      </c>
      <c r="O87" s="101">
        <f>'State data for spotlight'!N5</f>
        <v>6.0267974446456485E-2</v>
      </c>
      <c r="S87" s="119" t="s">
        <v>199</v>
      </c>
      <c r="T87" s="119"/>
      <c r="U87" s="116"/>
      <c r="V87" s="116">
        <v>0</v>
      </c>
      <c r="W87" s="116">
        <v>4</v>
      </c>
      <c r="X87" s="116">
        <v>0</v>
      </c>
      <c r="Y87" s="116">
        <v>0</v>
      </c>
      <c r="Z87" s="116">
        <v>0</v>
      </c>
    </row>
    <row r="88" spans="1:30" ht="15" customHeight="1" x14ac:dyDescent="0.25">
      <c r="A88" s="102" t="s">
        <v>5</v>
      </c>
      <c r="B88" s="51"/>
      <c r="C88" s="61" t="str">
        <f t="shared" si="3"/>
        <v>60</v>
      </c>
      <c r="D88" s="100">
        <f t="shared" si="4"/>
        <v>-4.7619047619047672E-2</v>
      </c>
      <c r="E88" s="101">
        <f t="shared" si="5"/>
        <v>-4.7619047619047672E-2</v>
      </c>
      <c r="F88" s="100">
        <f t="shared" si="6"/>
        <v>0.57894736842105265</v>
      </c>
      <c r="G88" s="101">
        <f t="shared" si="7"/>
        <v>0.57894736842105265</v>
      </c>
      <c r="H88" s="61"/>
      <c r="I88" s="61"/>
      <c r="J88" s="142" t="str">
        <f>'State data for spotlight'!J6</f>
        <v>1,965,825</v>
      </c>
      <c r="K88" s="142"/>
      <c r="L88" s="100">
        <f>'State data for spotlight'!L6</f>
        <v>-8.0765919120229235E-4</v>
      </c>
      <c r="M88" s="101">
        <f>'State data for spotlight'!L6</f>
        <v>-8.0765919120229235E-4</v>
      </c>
      <c r="N88" s="100">
        <f>'State data for spotlight'!N6</f>
        <v>0.10099473592536312</v>
      </c>
      <c r="O88" s="101">
        <f>'State data for spotlight'!N6</f>
        <v>0.10099473592536312</v>
      </c>
      <c r="S88" s="119" t="s">
        <v>200</v>
      </c>
      <c r="T88" s="119"/>
      <c r="U88" s="116"/>
      <c r="V88" s="116">
        <v>0</v>
      </c>
      <c r="W88" s="116">
        <v>0</v>
      </c>
      <c r="X88" s="116">
        <v>0</v>
      </c>
      <c r="Y88" s="116">
        <v>0</v>
      </c>
      <c r="Z88" s="116">
        <v>0</v>
      </c>
    </row>
    <row r="89" spans="1:30" ht="15" customHeight="1" x14ac:dyDescent="0.25">
      <c r="A89" s="51" t="s">
        <v>6</v>
      </c>
      <c r="B89" s="51"/>
      <c r="C89" s="61" t="str">
        <f t="shared" si="3"/>
        <v>100</v>
      </c>
      <c r="D89" s="100">
        <f t="shared" si="4"/>
        <v>-0.13793103448275867</v>
      </c>
      <c r="E89" s="101">
        <f t="shared" si="5"/>
        <v>-0.13793103448275867</v>
      </c>
      <c r="F89" s="100">
        <f t="shared" si="6"/>
        <v>0.58730158730158721</v>
      </c>
      <c r="G89" s="101">
        <f t="shared" si="7"/>
        <v>0.58730158730158721</v>
      </c>
      <c r="H89" s="61"/>
      <c r="I89" s="61"/>
      <c r="J89" s="142" t="str">
        <f>'State data for spotlight'!J7</f>
        <v>2,876,116</v>
      </c>
      <c r="K89" s="142"/>
      <c r="L89" s="100">
        <f>'State data for spotlight'!L7</f>
        <v>1.3469152455414024E-2</v>
      </c>
      <c r="M89" s="101">
        <f>'State data for spotlight'!L7</f>
        <v>1.3469152455414024E-2</v>
      </c>
      <c r="N89" s="100">
        <f>'State data for spotlight'!N7</f>
        <v>8.3508134271230716E-2</v>
      </c>
      <c r="O89" s="101">
        <f>'State data for spotlight'!N7</f>
        <v>8.3508134271230716E-2</v>
      </c>
      <c r="S89" s="119" t="s">
        <v>201</v>
      </c>
      <c r="T89" s="119"/>
      <c r="U89" s="116"/>
      <c r="V89" s="116">
        <v>0</v>
      </c>
      <c r="W89" s="116">
        <v>7</v>
      </c>
      <c r="X89" s="116">
        <v>6</v>
      </c>
      <c r="Y89" s="116">
        <v>8</v>
      </c>
      <c r="Z89" s="116">
        <v>4</v>
      </c>
    </row>
    <row r="90" spans="1:30" ht="15" customHeight="1" x14ac:dyDescent="0.25">
      <c r="A90" s="51" t="s">
        <v>100</v>
      </c>
      <c r="B90" s="51"/>
      <c r="C90" s="61" t="str">
        <f t="shared" si="3"/>
        <v>$36,067</v>
      </c>
      <c r="D90" s="100">
        <f t="shared" si="4"/>
        <v>-6.1047577869212111E-3</v>
      </c>
      <c r="E90" s="101">
        <f t="shared" si="5"/>
        <v>-6.1047577869212111E-3</v>
      </c>
      <c r="F90" s="100">
        <f t="shared" si="6"/>
        <v>0.57982744203425129</v>
      </c>
      <c r="G90" s="101">
        <f t="shared" si="7"/>
        <v>0.57982744203425129</v>
      </c>
      <c r="H90" s="61"/>
      <c r="I90" s="61"/>
      <c r="J90" s="61"/>
      <c r="K90" s="61" t="str">
        <f>'State data for spotlight'!J8</f>
        <v>$45,226</v>
      </c>
      <c r="L90" s="100">
        <f>'State data for spotlight'!L8</f>
        <v>1.6409018426646327E-3</v>
      </c>
      <c r="M90" s="101">
        <f>'State data for spotlight'!L8</f>
        <v>1.6409018426646327E-3</v>
      </c>
      <c r="N90" s="100">
        <f>'State data for spotlight'!N8</f>
        <v>6.7653739613496189E-2</v>
      </c>
      <c r="O90" s="101">
        <f>'State data for spotlight'!N8</f>
        <v>6.7653739613496189E-2</v>
      </c>
      <c r="S90" s="119" t="s">
        <v>59</v>
      </c>
      <c r="T90" s="119"/>
      <c r="U90" s="116"/>
      <c r="V90" s="116">
        <v>7</v>
      </c>
      <c r="W90" s="116">
        <v>8</v>
      </c>
      <c r="X90" s="116">
        <v>10</v>
      </c>
      <c r="Y90" s="116">
        <v>12</v>
      </c>
      <c r="Z90" s="116">
        <v>11</v>
      </c>
    </row>
    <row r="91" spans="1:30" ht="15" customHeight="1" x14ac:dyDescent="0.25">
      <c r="A91" s="51" t="s">
        <v>7</v>
      </c>
      <c r="B91" s="51"/>
      <c r="C91" s="61" t="str">
        <f t="shared" si="3"/>
        <v>$4.5 mil</v>
      </c>
      <c r="D91" s="100">
        <f t="shared" si="4"/>
        <v>3.6145507983452729E-2</v>
      </c>
      <c r="E91" s="101">
        <f t="shared" si="5"/>
        <v>3.6145507983452729E-2</v>
      </c>
      <c r="F91" s="100">
        <f t="shared" si="6"/>
        <v>0.80881632114737312</v>
      </c>
      <c r="G91" s="101">
        <f t="shared" si="7"/>
        <v>0.80881632114737312</v>
      </c>
      <c r="H91" s="61"/>
      <c r="I91" s="61"/>
      <c r="J91" s="61"/>
      <c r="K91" s="61" t="str">
        <f>'State data for spotlight'!J9</f>
        <v>$174.8 bil</v>
      </c>
      <c r="L91" s="100">
        <f>'State data for spotlight'!L9</f>
        <v>4.1540468779463158E-2</v>
      </c>
      <c r="M91" s="101">
        <f>'State data for spotlight'!L9</f>
        <v>4.1540468779463158E-2</v>
      </c>
      <c r="N91" s="100">
        <f>'State data for spotlight'!N9</f>
        <v>0.18082674757676354</v>
      </c>
      <c r="O91" s="101">
        <f>'State data for spotlight'!N9</f>
        <v>0.18082674757676354</v>
      </c>
      <c r="S91" s="122" t="s">
        <v>54</v>
      </c>
      <c r="T91" s="122"/>
      <c r="U91" s="116"/>
      <c r="V91" s="116">
        <v>36</v>
      </c>
      <c r="W91" s="116">
        <v>58</v>
      </c>
      <c r="X91" s="116">
        <v>56</v>
      </c>
      <c r="Y91" s="116">
        <v>62</v>
      </c>
      <c r="Z91" s="116">
        <v>62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203</v>
      </c>
      <c r="S93" s="119" t="s">
        <v>57</v>
      </c>
      <c r="T93" s="119"/>
      <c r="U93" s="116"/>
      <c r="V93" s="116">
        <v>0</v>
      </c>
      <c r="W93" s="116">
        <v>0</v>
      </c>
      <c r="X93" s="116">
        <v>0</v>
      </c>
      <c r="Y93" s="116">
        <v>0</v>
      </c>
      <c r="Z93" s="116">
        <v>6</v>
      </c>
    </row>
    <row r="94" spans="1:30" ht="15" customHeight="1" x14ac:dyDescent="0.25">
      <c r="A94" s="60" t="s">
        <v>204</v>
      </c>
      <c r="S94" s="119" t="s">
        <v>58</v>
      </c>
      <c r="T94" s="119"/>
      <c r="U94" s="116"/>
      <c r="V94" s="116">
        <v>7</v>
      </c>
      <c r="W94" s="116">
        <v>12</v>
      </c>
      <c r="X94" s="116">
        <v>1</v>
      </c>
      <c r="Y94" s="116">
        <v>8</v>
      </c>
      <c r="Z94" s="116">
        <v>10</v>
      </c>
    </row>
    <row r="95" spans="1:30" ht="15" customHeight="1" x14ac:dyDescent="0.25">
      <c r="A95" s="138" t="s">
        <v>287</v>
      </c>
      <c r="S95" s="119" t="s">
        <v>197</v>
      </c>
      <c r="T95" s="119"/>
      <c r="U95" s="116"/>
      <c r="V95" s="116">
        <v>0</v>
      </c>
      <c r="W95" s="116">
        <v>0</v>
      </c>
      <c r="X95" s="116">
        <v>0</v>
      </c>
      <c r="Y95" s="116">
        <v>0</v>
      </c>
      <c r="Z95" s="116">
        <v>0</v>
      </c>
    </row>
    <row r="96" spans="1:30" ht="15" customHeight="1" x14ac:dyDescent="0.25">
      <c r="A96" s="19" t="s">
        <v>278</v>
      </c>
      <c r="S96" s="119" t="s">
        <v>198</v>
      </c>
      <c r="T96" s="119"/>
      <c r="U96" s="116"/>
      <c r="V96" s="116">
        <v>2</v>
      </c>
      <c r="W96" s="116">
        <v>15</v>
      </c>
      <c r="X96" s="116">
        <v>12</v>
      </c>
      <c r="Y96" s="116">
        <v>13</v>
      </c>
      <c r="Z96" s="116">
        <v>12</v>
      </c>
    </row>
    <row r="97" spans="1:32" ht="15" customHeight="1" x14ac:dyDescent="0.25">
      <c r="S97" s="119" t="s">
        <v>199</v>
      </c>
      <c r="T97" s="119"/>
      <c r="U97" s="116"/>
      <c r="V97" s="116">
        <v>5</v>
      </c>
      <c r="W97" s="116">
        <v>12</v>
      </c>
      <c r="X97" s="116">
        <v>20</v>
      </c>
      <c r="Y97" s="116">
        <v>11</v>
      </c>
      <c r="Z97" s="116">
        <v>8</v>
      </c>
    </row>
    <row r="98" spans="1:32" ht="15" customHeight="1" x14ac:dyDescent="0.25">
      <c r="S98" s="119" t="s">
        <v>200</v>
      </c>
      <c r="T98" s="119"/>
      <c r="U98" s="116"/>
      <c r="V98" s="116">
        <v>0</v>
      </c>
      <c r="W98" s="116">
        <v>3</v>
      </c>
      <c r="X98" s="116">
        <v>0</v>
      </c>
      <c r="Y98" s="116">
        <v>6</v>
      </c>
      <c r="Z98" s="116">
        <v>0</v>
      </c>
    </row>
    <row r="99" spans="1:32" ht="15" customHeight="1" x14ac:dyDescent="0.25">
      <c r="S99" s="119" t="s">
        <v>201</v>
      </c>
      <c r="T99" s="119"/>
      <c r="U99" s="116"/>
      <c r="V99" s="116">
        <v>0</v>
      </c>
      <c r="W99" s="116">
        <v>0</v>
      </c>
      <c r="X99" s="116">
        <v>0</v>
      </c>
      <c r="Y99" s="116">
        <v>0</v>
      </c>
      <c r="Z99" s="116">
        <v>0</v>
      </c>
    </row>
    <row r="100" spans="1:32" ht="15" customHeight="1" x14ac:dyDescent="0.25">
      <c r="S100" s="119" t="s">
        <v>59</v>
      </c>
      <c r="T100" s="119"/>
      <c r="U100" s="116"/>
      <c r="V100" s="116">
        <v>3</v>
      </c>
      <c r="W100" s="116">
        <v>4</v>
      </c>
      <c r="X100" s="116">
        <v>0</v>
      </c>
      <c r="Y100" s="116">
        <v>3</v>
      </c>
      <c r="Z100" s="116">
        <v>0</v>
      </c>
    </row>
    <row r="101" spans="1:32" x14ac:dyDescent="0.25">
      <c r="A101" s="20"/>
      <c r="S101" s="122" t="s">
        <v>54</v>
      </c>
      <c r="T101" s="122"/>
      <c r="U101" s="116"/>
      <c r="V101" s="116">
        <v>30</v>
      </c>
      <c r="W101" s="116">
        <v>62</v>
      </c>
      <c r="X101" s="116">
        <v>52</v>
      </c>
      <c r="Y101" s="116">
        <v>56</v>
      </c>
      <c r="Z101" s="116">
        <v>42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205</v>
      </c>
      <c r="Z103" s="110" t="s">
        <v>282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33</v>
      </c>
      <c r="W104" s="116">
        <v>98</v>
      </c>
      <c r="X104" s="116">
        <v>63</v>
      </c>
      <c r="Y104" s="116">
        <v>35</v>
      </c>
      <c r="Z104" s="116">
        <v>69</v>
      </c>
      <c r="AB104" s="113" t="str">
        <f>TEXT(Z104,"###,###")</f>
        <v>69</v>
      </c>
      <c r="AD104" s="134">
        <f>Z104/($Z$4)*100</f>
        <v>48.251748251748253</v>
      </c>
      <c r="AF104" s="113"/>
    </row>
    <row r="105" spans="1:32" x14ac:dyDescent="0.25">
      <c r="S105" s="119" t="s">
        <v>18</v>
      </c>
      <c r="T105" s="119"/>
      <c r="U105" s="116"/>
      <c r="V105" s="116">
        <v>22</v>
      </c>
      <c r="W105" s="116">
        <v>40</v>
      </c>
      <c r="X105" s="116">
        <v>86</v>
      </c>
      <c r="Y105" s="116">
        <v>98</v>
      </c>
      <c r="Z105" s="116">
        <v>75</v>
      </c>
      <c r="AB105" s="113" t="str">
        <f>TEXT(Z105,"###,###")</f>
        <v>75</v>
      </c>
      <c r="AD105" s="134">
        <f>Z105/($Z$4)*100</f>
        <v>52.447552447552447</v>
      </c>
      <c r="AF105" s="113"/>
    </row>
    <row r="106" spans="1:32" x14ac:dyDescent="0.25">
      <c r="S106" s="122" t="s">
        <v>54</v>
      </c>
      <c r="T106" s="122"/>
      <c r="U106" s="124"/>
      <c r="V106" s="124">
        <v>55</v>
      </c>
      <c r="W106" s="124">
        <v>138</v>
      </c>
      <c r="X106" s="124">
        <v>149</v>
      </c>
      <c r="Y106" s="124">
        <v>133</v>
      </c>
      <c r="Z106" s="124">
        <v>144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5</v>
      </c>
      <c r="W108" s="116">
        <v>18</v>
      </c>
      <c r="X108" s="116">
        <v>62</v>
      </c>
      <c r="Y108" s="116">
        <v>0</v>
      </c>
      <c r="Z108" s="116">
        <v>6</v>
      </c>
      <c r="AB108" s="113" t="str">
        <f>TEXT(Z108,"###,###")</f>
        <v>6</v>
      </c>
      <c r="AD108" s="134">
        <f>Z108/($Z$4)*100</f>
        <v>4.1958041958041958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31</v>
      </c>
      <c r="X109" s="116">
        <v>22</v>
      </c>
      <c r="Y109" s="116">
        <v>0</v>
      </c>
      <c r="Z109" s="116">
        <v>27</v>
      </c>
      <c r="AB109" s="113" t="str">
        <f>TEXT(Z109,"###,###")</f>
        <v>27</v>
      </c>
      <c r="AD109" s="134">
        <f>Z109/($Z$4)*100</f>
        <v>18.88111888111888</v>
      </c>
      <c r="AF109" s="113"/>
    </row>
    <row r="110" spans="1:32" x14ac:dyDescent="0.25">
      <c r="S110" s="119" t="s">
        <v>22</v>
      </c>
      <c r="T110" s="119"/>
      <c r="U110" s="116"/>
      <c r="V110" s="116">
        <v>23</v>
      </c>
      <c r="W110" s="116">
        <v>52</v>
      </c>
      <c r="X110" s="116">
        <v>46</v>
      </c>
      <c r="Y110" s="116">
        <v>114</v>
      </c>
      <c r="Z110" s="116">
        <v>96</v>
      </c>
      <c r="AB110" s="113" t="str">
        <f>TEXT(Z110,"###,###")</f>
        <v>96</v>
      </c>
      <c r="AD110" s="134">
        <f>Z110/($Z$4)*100</f>
        <v>67.132867132867133</v>
      </c>
      <c r="AF110" s="113"/>
    </row>
    <row r="111" spans="1:32" x14ac:dyDescent="0.25">
      <c r="S111" s="119" t="s">
        <v>23</v>
      </c>
      <c r="T111" s="119"/>
      <c r="U111" s="116"/>
      <c r="V111" s="116">
        <v>30</v>
      </c>
      <c r="W111" s="116">
        <v>37</v>
      </c>
      <c r="X111" s="116">
        <v>24</v>
      </c>
      <c r="Y111" s="116">
        <v>22</v>
      </c>
      <c r="Z111" s="116">
        <v>23</v>
      </c>
      <c r="AB111" s="113" t="str">
        <f>TEXT(Z111,"###,###")</f>
        <v>23</v>
      </c>
      <c r="AD111" s="134">
        <f>Z111/($Z$4)*100</f>
        <v>16.083916083916083</v>
      </c>
      <c r="AF111" s="113"/>
    </row>
    <row r="112" spans="1:32" x14ac:dyDescent="0.25">
      <c r="S112" s="122" t="s">
        <v>54</v>
      </c>
      <c r="T112" s="122"/>
      <c r="U112" s="116"/>
      <c r="V112" s="116">
        <v>78</v>
      </c>
      <c r="W112" s="116">
        <v>174</v>
      </c>
      <c r="X112" s="116">
        <v>155</v>
      </c>
      <c r="Y112" s="116">
        <v>142</v>
      </c>
      <c r="Z112" s="116">
        <v>140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36.71</v>
      </c>
      <c r="W118" s="135">
        <v>38.409999999999997</v>
      </c>
      <c r="X118" s="135">
        <v>39.369999999999997</v>
      </c>
      <c r="Y118" s="135">
        <v>39.880000000000003</v>
      </c>
      <c r="Z118" s="135">
        <v>42.26</v>
      </c>
      <c r="AB118" s="113" t="str">
        <f>TEXT(Z118,"##.0")</f>
        <v>42.3</v>
      </c>
    </row>
    <row r="120" spans="19:32" x14ac:dyDescent="0.25">
      <c r="S120" s="105" t="s">
        <v>102</v>
      </c>
      <c r="T120" s="116"/>
      <c r="U120" s="116"/>
      <c r="V120" s="116">
        <v>64</v>
      </c>
      <c r="W120" s="116">
        <v>116</v>
      </c>
      <c r="X120" s="116">
        <v>106</v>
      </c>
      <c r="Y120" s="116">
        <v>116</v>
      </c>
      <c r="Z120" s="116">
        <v>102</v>
      </c>
      <c r="AB120" s="113" t="str">
        <f>TEXT(Z120,"###,###")</f>
        <v>102</v>
      </c>
    </row>
    <row r="121" spans="19:32" x14ac:dyDescent="0.25">
      <c r="S121" s="105" t="s">
        <v>103</v>
      </c>
      <c r="T121" s="116"/>
      <c r="U121" s="116"/>
      <c r="V121" s="116">
        <v>0</v>
      </c>
      <c r="W121" s="116">
        <v>0</v>
      </c>
      <c r="X121" s="116">
        <v>0</v>
      </c>
      <c r="Y121" s="116">
        <v>0</v>
      </c>
      <c r="Z121" s="116">
        <v>0</v>
      </c>
      <c r="AB121" s="113" t="str">
        <f>TEXT(Z121,"###,###")</f>
        <v/>
      </c>
    </row>
    <row r="122" spans="19:32" x14ac:dyDescent="0.25">
      <c r="S122" s="105" t="s">
        <v>104</v>
      </c>
      <c r="T122" s="116"/>
      <c r="U122" s="116"/>
      <c r="V122" s="116">
        <v>0</v>
      </c>
      <c r="W122" s="116">
        <v>7</v>
      </c>
      <c r="X122" s="116">
        <v>0</v>
      </c>
      <c r="Y122" s="116">
        <v>0</v>
      </c>
      <c r="Z122" s="116">
        <v>0</v>
      </c>
      <c r="AB122" s="113" t="str">
        <f>TEXT(Z122,"###,###")</f>
        <v/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64</v>
      </c>
      <c r="W124" s="116">
        <v>123</v>
      </c>
      <c r="X124" s="116">
        <v>106</v>
      </c>
      <c r="Y124" s="116">
        <v>116</v>
      </c>
      <c r="Z124" s="116">
        <v>102</v>
      </c>
      <c r="AB124" s="113" t="str">
        <f>TEXT(Z124,"###,###")</f>
        <v>102</v>
      </c>
      <c r="AD124" s="131">
        <f>Z124/$Z$7*100</f>
        <v>102</v>
      </c>
    </row>
    <row r="125" spans="19:32" x14ac:dyDescent="0.25">
      <c r="S125" s="105" t="s">
        <v>106</v>
      </c>
      <c r="T125" s="116"/>
      <c r="U125" s="116"/>
      <c r="V125" s="116">
        <v>0</v>
      </c>
      <c r="W125" s="116">
        <v>7</v>
      </c>
      <c r="X125" s="116">
        <v>0</v>
      </c>
      <c r="Y125" s="116">
        <v>0</v>
      </c>
      <c r="Z125" s="116">
        <v>0</v>
      </c>
      <c r="AB125" s="113" t="str">
        <f>TEXT(Z125,"###,###")</f>
        <v/>
      </c>
      <c r="AD125" s="131">
        <f>Z125/$Z$7*100</f>
        <v>0</v>
      </c>
    </row>
    <row r="127" spans="19:32" x14ac:dyDescent="0.25">
      <c r="S127" s="105" t="s">
        <v>107</v>
      </c>
      <c r="T127" s="116"/>
      <c r="U127" s="116"/>
      <c r="V127" s="116">
        <v>35</v>
      </c>
      <c r="W127" s="116">
        <v>58</v>
      </c>
      <c r="X127" s="116">
        <v>55</v>
      </c>
      <c r="Y127" s="116">
        <v>64</v>
      </c>
      <c r="Z127" s="116">
        <v>59</v>
      </c>
      <c r="AB127" s="113" t="str">
        <f>TEXT(Z127,"###,###")</f>
        <v>59</v>
      </c>
      <c r="AD127" s="131">
        <f>Z127/$Z$7*100</f>
        <v>59</v>
      </c>
    </row>
    <row r="128" spans="19:32" x14ac:dyDescent="0.25">
      <c r="S128" s="105" t="s">
        <v>108</v>
      </c>
      <c r="T128" s="116"/>
      <c r="U128" s="116"/>
      <c r="V128" s="116">
        <v>29</v>
      </c>
      <c r="W128" s="116">
        <v>62</v>
      </c>
      <c r="X128" s="116">
        <v>53</v>
      </c>
      <c r="Y128" s="116">
        <v>54</v>
      </c>
      <c r="Z128" s="116">
        <v>46</v>
      </c>
      <c r="AB128" s="113" t="str">
        <f>TEXT(Z128,"###,###")</f>
        <v>46</v>
      </c>
      <c r="AD128" s="131">
        <f>Z128/$Z$7*100</f>
        <v>46</v>
      </c>
    </row>
    <row r="130" spans="19:20" x14ac:dyDescent="0.25">
      <c r="S130" s="105" t="s">
        <v>283</v>
      </c>
      <c r="T130" s="131">
        <v>102</v>
      </c>
    </row>
    <row r="131" spans="19:20" x14ac:dyDescent="0.25">
      <c r="S131" s="105" t="s">
        <v>284</v>
      </c>
      <c r="T131" s="131">
        <v>0</v>
      </c>
    </row>
    <row r="132" spans="19:20" x14ac:dyDescent="0.25">
      <c r="S132" s="105" t="s">
        <v>285</v>
      </c>
      <c r="T132" s="131">
        <v>0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2B15B099-FAC0-4F9C-AB32-D6398CC42A1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B7850D05-60B9-46FF-9F47-D2D3EA2961D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41FCE128-45E9-4DDA-B22B-A00279AEB46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8667B01A-F812-4693-888A-6BAD666778A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16FE19-0E47-4138-BFA9-74572F28350E}">
  <sheetPr codeName="Sheet142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193</v>
      </c>
      <c r="T1" s="103"/>
      <c r="U1" s="103"/>
      <c r="V1" s="103"/>
      <c r="W1" s="103"/>
      <c r="X1" s="103"/>
      <c r="Y1" s="104" t="s">
        <v>276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205</v>
      </c>
      <c r="Z2" s="107" t="s">
        <v>282</v>
      </c>
      <c r="AB2" s="143" t="str">
        <f>$Z$2</f>
        <v>2019-20</v>
      </c>
      <c r="AC2" s="143"/>
      <c r="AD2" s="143"/>
      <c r="AE2" s="143"/>
      <c r="AF2" s="143"/>
    </row>
    <row r="3" spans="1:32" ht="15" customHeight="1" x14ac:dyDescent="0.25">
      <c r="A3" s="64" t="s">
        <v>281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193</v>
      </c>
      <c r="Y3" s="109" t="s">
        <v>276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9.78 Yarrabah, Queensland,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667</v>
      </c>
      <c r="W4" s="112">
        <v>704</v>
      </c>
      <c r="X4" s="112">
        <v>710</v>
      </c>
      <c r="Y4" s="112">
        <v>769</v>
      </c>
      <c r="Z4" s="112">
        <v>754</v>
      </c>
      <c r="AB4" s="113" t="str">
        <f>TEXT(Z4,"###,###")</f>
        <v>754</v>
      </c>
      <c r="AD4" s="114">
        <f>Z4/Y4-1</f>
        <v>-1.950585175552666E-2</v>
      </c>
      <c r="AF4" s="114">
        <f>Z4/V4-1</f>
        <v>0.13043478260869557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345</v>
      </c>
      <c r="W5" s="112">
        <v>385</v>
      </c>
      <c r="X5" s="112">
        <v>392</v>
      </c>
      <c r="Y5" s="112">
        <v>420</v>
      </c>
      <c r="Z5" s="112">
        <v>396</v>
      </c>
      <c r="AB5" s="113" t="str">
        <f>TEXT(Z5,"###,###")</f>
        <v>396</v>
      </c>
      <c r="AD5" s="114">
        <f t="shared" ref="AD5:AD9" si="0">Z5/Y5-1</f>
        <v>-5.7142857142857162E-2</v>
      </c>
      <c r="AF5" s="114">
        <f t="shared" ref="AF5:AF9" si="1">Z5/V5-1</f>
        <v>0.14782608695652177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318</v>
      </c>
      <c r="W6" s="112">
        <v>319</v>
      </c>
      <c r="X6" s="112">
        <v>319</v>
      </c>
      <c r="Y6" s="112">
        <v>348</v>
      </c>
      <c r="Z6" s="112">
        <v>366</v>
      </c>
      <c r="AB6" s="113" t="str">
        <f>TEXT(Z6,"###,###")</f>
        <v>366</v>
      </c>
      <c r="AD6" s="114">
        <f t="shared" si="0"/>
        <v>5.1724137931034475E-2</v>
      </c>
      <c r="AF6" s="114">
        <f t="shared" si="1"/>
        <v>0.15094339622641506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526</v>
      </c>
      <c r="W7" s="112">
        <v>562</v>
      </c>
      <c r="X7" s="112">
        <v>580</v>
      </c>
      <c r="Y7" s="112">
        <v>584</v>
      </c>
      <c r="Z7" s="112">
        <v>610</v>
      </c>
      <c r="AB7" s="113" t="str">
        <f>TEXT(Z7,"###,###")</f>
        <v>610</v>
      </c>
      <c r="AD7" s="114">
        <f t="shared" si="0"/>
        <v>4.4520547945205546E-2</v>
      </c>
      <c r="AF7" s="114">
        <f t="shared" si="1"/>
        <v>0.15969581749049433</v>
      </c>
    </row>
    <row r="8" spans="1:32" ht="17.25" customHeight="1" x14ac:dyDescent="0.25">
      <c r="A8" s="68" t="s">
        <v>13</v>
      </c>
      <c r="B8" s="69"/>
      <c r="C8" s="31"/>
      <c r="D8" s="70" t="str">
        <f>AB4</f>
        <v>754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610</v>
      </c>
      <c r="P8" s="71"/>
      <c r="S8" s="111" t="s">
        <v>86</v>
      </c>
      <c r="T8" s="112"/>
      <c r="U8" s="112"/>
      <c r="V8" s="112">
        <v>30591</v>
      </c>
      <c r="W8" s="112">
        <v>36110</v>
      </c>
      <c r="X8" s="112">
        <v>41503</v>
      </c>
      <c r="Y8" s="112">
        <v>38960.28</v>
      </c>
      <c r="Z8" s="112">
        <v>38763.94</v>
      </c>
      <c r="AB8" s="113" t="str">
        <f>TEXT(Z8,"$###,###")</f>
        <v>$38,764</v>
      </c>
      <c r="AD8" s="114">
        <f t="shared" si="0"/>
        <v>-5.0394915026277243E-3</v>
      </c>
      <c r="AF8" s="114">
        <f t="shared" si="1"/>
        <v>0.26716812134287871</v>
      </c>
    </row>
    <row r="9" spans="1:32" x14ac:dyDescent="0.25">
      <c r="A9" s="32" t="s">
        <v>15</v>
      </c>
      <c r="B9" s="75"/>
      <c r="C9" s="76"/>
      <c r="D9" s="77">
        <f>AD104</f>
        <v>49.071618037135281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51.47540983606558</v>
      </c>
      <c r="P9" s="78" t="s">
        <v>87</v>
      </c>
      <c r="S9" s="111" t="s">
        <v>7</v>
      </c>
      <c r="T9" s="112"/>
      <c r="U9" s="112"/>
      <c r="V9" s="112">
        <v>17937018</v>
      </c>
      <c r="W9" s="112">
        <v>20411654</v>
      </c>
      <c r="X9" s="112">
        <v>22019723</v>
      </c>
      <c r="Y9" s="112">
        <v>22797315</v>
      </c>
      <c r="Z9" s="112">
        <v>25108138</v>
      </c>
      <c r="AB9" s="113" t="str">
        <f>TEXT(Z9/1000000,"$#,###.0")&amp;" mil"</f>
        <v>$25.1 mil</v>
      </c>
      <c r="AD9" s="114">
        <f t="shared" si="0"/>
        <v>0.10136382288879187</v>
      </c>
      <c r="AF9" s="114">
        <f t="shared" si="1"/>
        <v>0.39979443628812761</v>
      </c>
    </row>
    <row r="10" spans="1:32" x14ac:dyDescent="0.25">
      <c r="A10" s="32" t="s">
        <v>18</v>
      </c>
      <c r="B10" s="75"/>
      <c r="C10" s="76"/>
      <c r="D10" s="77">
        <f>AD105</f>
        <v>48.938992042440319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49.016393442622949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98.032786885245898</v>
      </c>
      <c r="P11" s="78" t="s">
        <v>87</v>
      </c>
      <c r="S11" s="111" t="s">
        <v>30</v>
      </c>
      <c r="T11" s="116"/>
      <c r="U11" s="116"/>
      <c r="V11" s="116">
        <v>656</v>
      </c>
      <c r="W11" s="116">
        <v>692</v>
      </c>
      <c r="X11" s="116">
        <v>699</v>
      </c>
      <c r="Y11" s="116">
        <v>757</v>
      </c>
      <c r="Z11" s="116">
        <v>747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0.81967213114754101</v>
      </c>
      <c r="P12" s="78" t="s">
        <v>87</v>
      </c>
      <c r="S12" s="111" t="s">
        <v>31</v>
      </c>
      <c r="T12" s="116"/>
      <c r="U12" s="116"/>
      <c r="V12" s="116">
        <v>3</v>
      </c>
      <c r="W12" s="116">
        <v>12</v>
      </c>
      <c r="X12" s="116">
        <v>13</v>
      </c>
      <c r="Y12" s="116">
        <v>9</v>
      </c>
      <c r="Z12" s="116">
        <v>11</v>
      </c>
    </row>
    <row r="13" spans="1:32" ht="15" customHeight="1" x14ac:dyDescent="0.25">
      <c r="A13" s="32" t="s">
        <v>20</v>
      </c>
      <c r="B13" s="76"/>
      <c r="C13" s="76"/>
      <c r="D13" s="77">
        <f>AD108</f>
        <v>7.1618037135278518</v>
      </c>
      <c r="E13" s="78" t="s">
        <v>87</v>
      </c>
      <c r="F13" s="26"/>
      <c r="G13" s="144" t="s">
        <v>286</v>
      </c>
      <c r="H13" s="145"/>
      <c r="I13" s="145"/>
      <c r="J13" s="145"/>
      <c r="K13" s="145"/>
      <c r="L13" s="145"/>
      <c r="M13" s="85"/>
      <c r="N13" s="76"/>
      <c r="O13" s="77">
        <f>T132</f>
        <v>0.65573770491803274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8.7533156498673748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39.2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55.172413793103445</v>
      </c>
      <c r="E15" s="78" t="s">
        <v>87</v>
      </c>
      <c r="F15" s="26"/>
      <c r="G15" s="35" t="s">
        <v>279</v>
      </c>
      <c r="H15" s="76"/>
      <c r="I15" s="76"/>
      <c r="J15" s="76"/>
      <c r="K15" s="86"/>
      <c r="L15" s="76"/>
      <c r="M15" s="76"/>
      <c r="N15" s="76"/>
      <c r="O15" s="77">
        <f>AB38</f>
        <v>14.542483660130721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40</v>
      </c>
      <c r="Z15" s="116">
        <v>6</v>
      </c>
      <c r="AB15" s="121">
        <f t="shared" ref="AB15:AB34" si="2">IF(Z15="np",0,Z15/$Z$34)</f>
        <v>7.8947368421052634E-3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27.055702917771885</v>
      </c>
      <c r="E16" s="89" t="s">
        <v>87</v>
      </c>
      <c r="F16" s="26"/>
      <c r="G16" s="90" t="s">
        <v>280</v>
      </c>
      <c r="H16" s="37"/>
      <c r="I16" s="37"/>
      <c r="J16" s="37"/>
      <c r="K16" s="38"/>
      <c r="L16" s="37"/>
      <c r="M16" s="37"/>
      <c r="N16" s="37"/>
      <c r="O16" s="88">
        <f>AB37</f>
        <v>85.457516339869272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0</v>
      </c>
      <c r="Z16" s="116">
        <v>3</v>
      </c>
      <c r="AB16" s="121">
        <f t="shared" si="2"/>
        <v>3.9473684210526317E-3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0</v>
      </c>
      <c r="Z17" s="116">
        <v>7</v>
      </c>
      <c r="AB17" s="121">
        <f t="shared" si="2"/>
        <v>9.2105263157894728E-3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0</v>
      </c>
      <c r="Z18" s="116">
        <v>0</v>
      </c>
      <c r="AB18" s="121">
        <f t="shared" si="2"/>
        <v>0</v>
      </c>
    </row>
    <row r="19" spans="1:28" x14ac:dyDescent="0.25">
      <c r="A19" s="67" t="str">
        <f>$S$1&amp;" ("&amp;$V$2&amp;" to "&amp;$Z$2&amp;")"</f>
        <v>Yarrabah (2015-16 to 2019-20)</v>
      </c>
      <c r="B19" s="67"/>
      <c r="C19" s="67"/>
      <c r="D19" s="67"/>
      <c r="E19" s="67"/>
      <c r="F19" s="67"/>
      <c r="G19" s="67" t="str">
        <f>$S$1&amp;" ("&amp;$V$2&amp;" to "&amp;$Z$2&amp;")"</f>
        <v>Yarrabah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43</v>
      </c>
      <c r="Z19" s="116">
        <v>34</v>
      </c>
      <c r="AB19" s="121">
        <f t="shared" si="2"/>
        <v>4.4736842105263158E-2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6</v>
      </c>
      <c r="Z20" s="116">
        <v>0</v>
      </c>
      <c r="AB20" s="121">
        <f t="shared" si="2"/>
        <v>0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13</v>
      </c>
      <c r="Z21" s="116">
        <v>11</v>
      </c>
      <c r="AB21" s="121">
        <f t="shared" si="2"/>
        <v>1.4473684210526316E-2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25</v>
      </c>
      <c r="Z22" s="116">
        <v>14</v>
      </c>
      <c r="AB22" s="121">
        <f t="shared" si="2"/>
        <v>1.8421052631578946E-2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4</v>
      </c>
      <c r="Z23" s="116">
        <v>13</v>
      </c>
      <c r="AB23" s="121">
        <f t="shared" si="2"/>
        <v>1.7105263157894738E-2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0</v>
      </c>
      <c r="Z24" s="116">
        <v>0</v>
      </c>
      <c r="AB24" s="121">
        <f t="shared" si="2"/>
        <v>0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5</v>
      </c>
      <c r="Z25" s="116">
        <v>6</v>
      </c>
      <c r="AB25" s="121">
        <f t="shared" si="2"/>
        <v>7.8947368421052634E-3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3</v>
      </c>
      <c r="Z26" s="116">
        <v>3</v>
      </c>
      <c r="AB26" s="121">
        <f t="shared" si="2"/>
        <v>3.9473684210526317E-3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15</v>
      </c>
      <c r="Z27" s="116">
        <v>19</v>
      </c>
      <c r="AB27" s="121">
        <f t="shared" si="2"/>
        <v>2.5000000000000001E-2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68</v>
      </c>
      <c r="Z28" s="116">
        <v>69</v>
      </c>
      <c r="AB28" s="121">
        <f t="shared" si="2"/>
        <v>9.0789473684210531E-2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169</v>
      </c>
      <c r="Z29" s="116">
        <v>166</v>
      </c>
      <c r="AB29" s="121">
        <f t="shared" si="2"/>
        <v>0.21842105263157896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110</v>
      </c>
      <c r="Z30" s="116">
        <v>102</v>
      </c>
      <c r="AB30" s="121">
        <f t="shared" si="2"/>
        <v>0.13421052631578947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207</v>
      </c>
      <c r="Z31" s="116">
        <v>228</v>
      </c>
      <c r="AB31" s="121">
        <f t="shared" si="2"/>
        <v>0.3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12</v>
      </c>
      <c r="Z32" s="116">
        <v>19</v>
      </c>
      <c r="AB32" s="121">
        <f t="shared" si="2"/>
        <v>2.5000000000000001E-2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35</v>
      </c>
      <c r="Z33" s="116">
        <v>38</v>
      </c>
      <c r="AB33" s="121">
        <f t="shared" si="2"/>
        <v>0.05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768</v>
      </c>
      <c r="Z34" s="124">
        <v>760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523</v>
      </c>
      <c r="AB37" s="136">
        <f>Z37/Z40*100</f>
        <v>85.457516339869272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89</v>
      </c>
      <c r="AB38" s="136">
        <f>Z38/Z40*100</f>
        <v>14.542483660130721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612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0</v>
      </c>
      <c r="Y44" s="116">
        <v>0</v>
      </c>
      <c r="Z44" s="116">
        <v>0</v>
      </c>
    </row>
    <row r="45" spans="19:32" x14ac:dyDescent="0.25">
      <c r="S45" s="119" t="s">
        <v>38</v>
      </c>
      <c r="T45" s="119"/>
      <c r="U45" s="116"/>
      <c r="V45" s="116">
        <v>5</v>
      </c>
      <c r="W45" s="116">
        <v>3</v>
      </c>
      <c r="X45" s="116">
        <v>8</v>
      </c>
      <c r="Y45" s="116">
        <v>4</v>
      </c>
      <c r="Z45" s="116">
        <v>7</v>
      </c>
    </row>
    <row r="46" spans="19:32" x14ac:dyDescent="0.25">
      <c r="S46" s="119" t="s">
        <v>39</v>
      </c>
      <c r="T46" s="119"/>
      <c r="U46" s="116"/>
      <c r="V46" s="116">
        <v>19</v>
      </c>
      <c r="W46" s="116">
        <v>17</v>
      </c>
      <c r="X46" s="116">
        <v>25</v>
      </c>
      <c r="Y46" s="116">
        <v>18</v>
      </c>
      <c r="Z46" s="116">
        <v>14</v>
      </c>
    </row>
    <row r="47" spans="19:32" x14ac:dyDescent="0.25">
      <c r="S47" s="119" t="s">
        <v>40</v>
      </c>
      <c r="T47" s="119"/>
      <c r="U47" s="116"/>
      <c r="V47" s="116">
        <v>33</v>
      </c>
      <c r="W47" s="116">
        <v>36</v>
      </c>
      <c r="X47" s="116">
        <v>38</v>
      </c>
      <c r="Y47" s="116">
        <v>34</v>
      </c>
      <c r="Z47" s="116">
        <v>35</v>
      </c>
    </row>
    <row r="48" spans="19:32" x14ac:dyDescent="0.25">
      <c r="S48" s="119" t="s">
        <v>41</v>
      </c>
      <c r="T48" s="119"/>
      <c r="U48" s="116"/>
      <c r="V48" s="116">
        <v>53</v>
      </c>
      <c r="W48" s="116">
        <v>59</v>
      </c>
      <c r="X48" s="116">
        <v>55</v>
      </c>
      <c r="Y48" s="116">
        <v>60</v>
      </c>
      <c r="Z48" s="116">
        <v>52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48</v>
      </c>
      <c r="W49" s="116">
        <v>69</v>
      </c>
      <c r="X49" s="116">
        <v>60</v>
      </c>
      <c r="Y49" s="116">
        <v>63</v>
      </c>
      <c r="Z49" s="116">
        <v>66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Yarrabah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31</v>
      </c>
      <c r="W50" s="116">
        <v>45</v>
      </c>
      <c r="X50" s="116">
        <v>37</v>
      </c>
      <c r="Y50" s="116">
        <v>56</v>
      </c>
      <c r="Z50" s="116">
        <v>53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35</v>
      </c>
      <c r="W51" s="116">
        <v>34</v>
      </c>
      <c r="X51" s="116">
        <v>32</v>
      </c>
      <c r="Y51" s="116">
        <v>42</v>
      </c>
      <c r="Z51" s="116">
        <v>42</v>
      </c>
    </row>
    <row r="52" spans="1:26" ht="15" customHeight="1" x14ac:dyDescent="0.25">
      <c r="S52" s="119" t="s">
        <v>45</v>
      </c>
      <c r="T52" s="119"/>
      <c r="U52" s="116"/>
      <c r="V52" s="116">
        <v>37</v>
      </c>
      <c r="W52" s="116">
        <v>50</v>
      </c>
      <c r="X52" s="116">
        <v>49</v>
      </c>
      <c r="Y52" s="116">
        <v>37</v>
      </c>
      <c r="Z52" s="116">
        <v>29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28</v>
      </c>
      <c r="W53" s="116">
        <v>32</v>
      </c>
      <c r="X53" s="116">
        <v>44</v>
      </c>
      <c r="Y53" s="116">
        <v>51</v>
      </c>
      <c r="Z53" s="116">
        <v>57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34</v>
      </c>
      <c r="W54" s="116">
        <v>25</v>
      </c>
      <c r="X54" s="116">
        <v>28</v>
      </c>
      <c r="Y54" s="116">
        <v>25</v>
      </c>
      <c r="Z54" s="116">
        <v>22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12</v>
      </c>
      <c r="W55" s="116">
        <v>12</v>
      </c>
      <c r="X55" s="116">
        <v>13</v>
      </c>
      <c r="Y55" s="116">
        <v>20</v>
      </c>
      <c r="Z55" s="116">
        <v>21</v>
      </c>
    </row>
    <row r="56" spans="1:26" ht="15" customHeight="1" x14ac:dyDescent="0.25">
      <c r="S56" s="119" t="s">
        <v>49</v>
      </c>
      <c r="T56" s="119"/>
      <c r="U56" s="116"/>
      <c r="V56" s="116">
        <v>6</v>
      </c>
      <c r="W56" s="116">
        <v>0</v>
      </c>
      <c r="X56" s="116">
        <v>0</v>
      </c>
      <c r="Y56" s="116">
        <v>3</v>
      </c>
      <c r="Z56" s="116">
        <v>7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0</v>
      </c>
      <c r="X57" s="116">
        <v>0</v>
      </c>
      <c r="Y57" s="116">
        <v>0</v>
      </c>
      <c r="Z57" s="116">
        <v>0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0</v>
      </c>
      <c r="W58" s="116">
        <v>0</v>
      </c>
      <c r="X58" s="116">
        <v>0</v>
      </c>
      <c r="Y58" s="116">
        <v>0</v>
      </c>
      <c r="Z58" s="116">
        <v>0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0</v>
      </c>
      <c r="X59" s="116">
        <v>0</v>
      </c>
      <c r="Y59" s="116">
        <v>0</v>
      </c>
      <c r="Z59" s="116">
        <v>0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0</v>
      </c>
      <c r="X60" s="116">
        <v>0</v>
      </c>
      <c r="Y60" s="116">
        <v>0</v>
      </c>
      <c r="Z60" s="116">
        <v>0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343</v>
      </c>
      <c r="W61" s="116">
        <v>385</v>
      </c>
      <c r="X61" s="116">
        <v>390</v>
      </c>
      <c r="Y61" s="116">
        <v>424</v>
      </c>
      <c r="Z61" s="116">
        <v>393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0</v>
      </c>
      <c r="W63" s="116">
        <v>0</v>
      </c>
      <c r="X63" s="116">
        <v>0</v>
      </c>
      <c r="Y63" s="116">
        <v>0</v>
      </c>
      <c r="Z63" s="116">
        <v>0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1</v>
      </c>
      <c r="W64" s="116">
        <v>4</v>
      </c>
      <c r="X64" s="116">
        <v>0</v>
      </c>
      <c r="Y64" s="116">
        <v>4</v>
      </c>
      <c r="Z64" s="116">
        <v>0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Yarrabah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19</v>
      </c>
      <c r="W65" s="116">
        <v>12</v>
      </c>
      <c r="X65" s="116">
        <v>34</v>
      </c>
      <c r="Y65" s="116">
        <v>31</v>
      </c>
      <c r="Z65" s="116">
        <v>23</v>
      </c>
    </row>
    <row r="66" spans="1:26" x14ac:dyDescent="0.25">
      <c r="S66" s="119" t="s">
        <v>40</v>
      </c>
      <c r="T66" s="119"/>
      <c r="U66" s="116"/>
      <c r="V66" s="116">
        <v>29</v>
      </c>
      <c r="W66" s="116">
        <v>36</v>
      </c>
      <c r="X66" s="116">
        <v>33</v>
      </c>
      <c r="Y66" s="116">
        <v>37</v>
      </c>
      <c r="Z66" s="116">
        <v>43</v>
      </c>
    </row>
    <row r="67" spans="1:26" x14ac:dyDescent="0.25">
      <c r="S67" s="119" t="s">
        <v>41</v>
      </c>
      <c r="T67" s="119"/>
      <c r="U67" s="116"/>
      <c r="V67" s="116">
        <v>37</v>
      </c>
      <c r="W67" s="116">
        <v>46</v>
      </c>
      <c r="X67" s="116">
        <v>41</v>
      </c>
      <c r="Y67" s="116">
        <v>41</v>
      </c>
      <c r="Z67" s="116">
        <v>41</v>
      </c>
    </row>
    <row r="68" spans="1:26" x14ac:dyDescent="0.25">
      <c r="S68" s="119" t="s">
        <v>42</v>
      </c>
      <c r="T68" s="119"/>
      <c r="U68" s="116"/>
      <c r="V68" s="116">
        <v>28</v>
      </c>
      <c r="W68" s="116">
        <v>29</v>
      </c>
      <c r="X68" s="116">
        <v>29</v>
      </c>
      <c r="Y68" s="116">
        <v>37</v>
      </c>
      <c r="Z68" s="116">
        <v>48</v>
      </c>
    </row>
    <row r="69" spans="1:26" x14ac:dyDescent="0.25">
      <c r="S69" s="119" t="s">
        <v>43</v>
      </c>
      <c r="T69" s="119"/>
      <c r="U69" s="116"/>
      <c r="V69" s="116">
        <v>41</v>
      </c>
      <c r="W69" s="116">
        <v>39</v>
      </c>
      <c r="X69" s="116">
        <v>41</v>
      </c>
      <c r="Y69" s="116">
        <v>41</v>
      </c>
      <c r="Z69" s="116">
        <v>40</v>
      </c>
    </row>
    <row r="70" spans="1:26" x14ac:dyDescent="0.25">
      <c r="S70" s="119" t="s">
        <v>44</v>
      </c>
      <c r="T70" s="119"/>
      <c r="U70" s="116"/>
      <c r="V70" s="116">
        <v>36</v>
      </c>
      <c r="W70" s="116">
        <v>38</v>
      </c>
      <c r="X70" s="116">
        <v>33</v>
      </c>
      <c r="Y70" s="116">
        <v>34</v>
      </c>
      <c r="Z70" s="116">
        <v>40</v>
      </c>
    </row>
    <row r="71" spans="1:26" x14ac:dyDescent="0.25">
      <c r="S71" s="119" t="s">
        <v>45</v>
      </c>
      <c r="T71" s="119"/>
      <c r="U71" s="116"/>
      <c r="V71" s="116">
        <v>59</v>
      </c>
      <c r="W71" s="116">
        <v>42</v>
      </c>
      <c r="X71" s="116">
        <v>29</v>
      </c>
      <c r="Y71" s="116">
        <v>29</v>
      </c>
      <c r="Z71" s="116">
        <v>23</v>
      </c>
    </row>
    <row r="72" spans="1:26" x14ac:dyDescent="0.25">
      <c r="S72" s="119" t="s">
        <v>46</v>
      </c>
      <c r="T72" s="119"/>
      <c r="U72" s="116"/>
      <c r="V72" s="116">
        <v>29</v>
      </c>
      <c r="W72" s="116">
        <v>32</v>
      </c>
      <c r="X72" s="116">
        <v>35</v>
      </c>
      <c r="Y72" s="116">
        <v>44</v>
      </c>
      <c r="Z72" s="116">
        <v>47</v>
      </c>
    </row>
    <row r="73" spans="1:26" x14ac:dyDescent="0.25">
      <c r="S73" s="119" t="s">
        <v>47</v>
      </c>
      <c r="T73" s="119"/>
      <c r="U73" s="116"/>
      <c r="V73" s="116">
        <v>21</v>
      </c>
      <c r="W73" s="116">
        <v>29</v>
      </c>
      <c r="X73" s="116">
        <v>29</v>
      </c>
      <c r="Y73" s="116">
        <v>25</v>
      </c>
      <c r="Z73" s="116">
        <v>30</v>
      </c>
    </row>
    <row r="74" spans="1:26" x14ac:dyDescent="0.25">
      <c r="S74" s="119" t="s">
        <v>48</v>
      </c>
      <c r="T74" s="119"/>
      <c r="U74" s="116"/>
      <c r="V74" s="116">
        <v>9</v>
      </c>
      <c r="W74" s="116">
        <v>8</v>
      </c>
      <c r="X74" s="116">
        <v>11</v>
      </c>
      <c r="Y74" s="116">
        <v>16</v>
      </c>
      <c r="Z74" s="116">
        <v>13</v>
      </c>
    </row>
    <row r="75" spans="1:26" x14ac:dyDescent="0.25">
      <c r="S75" s="119" t="s">
        <v>49</v>
      </c>
      <c r="T75" s="119"/>
      <c r="U75" s="116"/>
      <c r="V75" s="116">
        <v>0</v>
      </c>
      <c r="W75" s="116">
        <v>0</v>
      </c>
      <c r="X75" s="116">
        <v>0</v>
      </c>
      <c r="Y75" s="116">
        <v>8</v>
      </c>
      <c r="Z75" s="116">
        <v>7</v>
      </c>
    </row>
    <row r="76" spans="1:26" x14ac:dyDescent="0.25">
      <c r="S76" s="119" t="s">
        <v>50</v>
      </c>
      <c r="T76" s="119"/>
      <c r="U76" s="116"/>
      <c r="V76" s="116">
        <v>0</v>
      </c>
      <c r="W76" s="116">
        <v>0</v>
      </c>
      <c r="X76" s="116">
        <v>0</v>
      </c>
      <c r="Y76" s="116">
        <v>0</v>
      </c>
      <c r="Z76" s="116">
        <v>0</v>
      </c>
    </row>
    <row r="77" spans="1:26" x14ac:dyDescent="0.25">
      <c r="S77" s="119" t="s">
        <v>51</v>
      </c>
      <c r="T77" s="119"/>
      <c r="U77" s="116"/>
      <c r="V77" s="116">
        <v>0</v>
      </c>
      <c r="W77" s="116">
        <v>0</v>
      </c>
      <c r="X77" s="116">
        <v>0</v>
      </c>
      <c r="Y77" s="116">
        <v>0</v>
      </c>
      <c r="Z77" s="116">
        <v>0</v>
      </c>
    </row>
    <row r="78" spans="1:26" x14ac:dyDescent="0.25">
      <c r="S78" s="119" t="s">
        <v>52</v>
      </c>
      <c r="T78" s="119"/>
      <c r="U78" s="116"/>
      <c r="V78" s="116">
        <v>0</v>
      </c>
      <c r="W78" s="116">
        <v>0</v>
      </c>
      <c r="X78" s="116">
        <v>0</v>
      </c>
      <c r="Y78" s="116">
        <v>0</v>
      </c>
      <c r="Z78" s="116">
        <v>0</v>
      </c>
    </row>
    <row r="79" spans="1:26" x14ac:dyDescent="0.25">
      <c r="S79" s="119" t="s">
        <v>53</v>
      </c>
      <c r="T79" s="119"/>
      <c r="U79" s="116"/>
      <c r="V79" s="116">
        <v>0</v>
      </c>
      <c r="W79" s="116">
        <v>0</v>
      </c>
      <c r="X79" s="116">
        <v>0</v>
      </c>
      <c r="Y79" s="116">
        <v>0</v>
      </c>
      <c r="Z79" s="116">
        <v>0</v>
      </c>
    </row>
    <row r="80" spans="1:26" x14ac:dyDescent="0.25">
      <c r="S80" s="122" t="s">
        <v>54</v>
      </c>
      <c r="T80" s="122"/>
      <c r="U80" s="116"/>
      <c r="V80" s="116">
        <v>316</v>
      </c>
      <c r="W80" s="116">
        <v>319</v>
      </c>
      <c r="X80" s="116">
        <v>313</v>
      </c>
      <c r="Y80" s="116">
        <v>347</v>
      </c>
      <c r="Z80" s="116">
        <v>360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6" t="str">
        <f>S1</f>
        <v>Yarrabah</v>
      </c>
      <c r="D83" s="146"/>
      <c r="E83" s="146"/>
      <c r="F83" s="146"/>
      <c r="G83" s="146"/>
      <c r="H83" s="49"/>
      <c r="I83" s="49"/>
      <c r="J83" s="147" t="str">
        <f>'State data for spotlight'!A1</f>
        <v>Queensland</v>
      </c>
      <c r="K83" s="147"/>
      <c r="L83" s="147"/>
      <c r="M83" s="147"/>
      <c r="N83" s="147"/>
      <c r="O83" s="147"/>
      <c r="S83" s="119" t="s">
        <v>57</v>
      </c>
      <c r="T83" s="119"/>
      <c r="U83" s="116"/>
      <c r="V83" s="116">
        <v>17</v>
      </c>
      <c r="W83" s="116">
        <v>19</v>
      </c>
      <c r="X83" s="116">
        <v>20</v>
      </c>
      <c r="Y83" s="116">
        <v>16</v>
      </c>
      <c r="Z83" s="116">
        <v>21</v>
      </c>
      <c r="AD83" s="121"/>
    </row>
    <row r="84" spans="1:30" ht="15" customHeight="1" x14ac:dyDescent="0.25">
      <c r="A84" s="48"/>
      <c r="B84" s="48"/>
      <c r="C84" s="50"/>
      <c r="D84" s="141" t="s">
        <v>0</v>
      </c>
      <c r="E84" s="141"/>
      <c r="F84" s="141" t="s">
        <v>202</v>
      </c>
      <c r="G84" s="141"/>
      <c r="H84" s="50"/>
      <c r="I84" s="50"/>
      <c r="J84" s="50"/>
      <c r="K84" s="50"/>
      <c r="L84" s="141" t="s">
        <v>0</v>
      </c>
      <c r="M84" s="141"/>
      <c r="N84" s="141" t="s">
        <v>202</v>
      </c>
      <c r="O84" s="141"/>
      <c r="S84" s="119" t="s">
        <v>58</v>
      </c>
      <c r="T84" s="119"/>
      <c r="U84" s="116"/>
      <c r="V84" s="116">
        <v>31</v>
      </c>
      <c r="W84" s="116">
        <v>34</v>
      </c>
      <c r="X84" s="116">
        <v>40</v>
      </c>
      <c r="Y84" s="116">
        <v>36</v>
      </c>
      <c r="Z84" s="116">
        <v>42</v>
      </c>
    </row>
    <row r="85" spans="1:30" ht="15" customHeight="1" x14ac:dyDescent="0.25">
      <c r="A85" s="48"/>
      <c r="B85" s="48"/>
      <c r="C85" s="62" t="s">
        <v>1</v>
      </c>
      <c r="D85" s="141" t="s">
        <v>2</v>
      </c>
      <c r="E85" s="141"/>
      <c r="F85" s="141" t="str">
        <f>"since "&amp;$V$2</f>
        <v>since 2015-16</v>
      </c>
      <c r="G85" s="141"/>
      <c r="H85" s="50"/>
      <c r="I85" s="50"/>
      <c r="J85" s="50"/>
      <c r="K85" s="62" t="s">
        <v>1</v>
      </c>
      <c r="L85" s="141" t="s">
        <v>2</v>
      </c>
      <c r="M85" s="141"/>
      <c r="N85" s="141" t="str">
        <f>"since "&amp;$V$2</f>
        <v>since 2015-16</v>
      </c>
      <c r="O85" s="141"/>
      <c r="S85" s="119" t="s">
        <v>197</v>
      </c>
      <c r="T85" s="119"/>
      <c r="U85" s="116"/>
      <c r="V85" s="116">
        <v>51</v>
      </c>
      <c r="W85" s="116">
        <v>53</v>
      </c>
      <c r="X85" s="116">
        <v>40</v>
      </c>
      <c r="Y85" s="116">
        <v>47</v>
      </c>
      <c r="Z85" s="116">
        <v>46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754</v>
      </c>
      <c r="D86" s="100">
        <f t="shared" ref="D86:D91" si="4">AD4</f>
        <v>-1.950585175552666E-2</v>
      </c>
      <c r="E86" s="101">
        <f t="shared" ref="E86:E91" si="5">AD4</f>
        <v>-1.950585175552666E-2</v>
      </c>
      <c r="F86" s="100">
        <f t="shared" ref="F86:F91" si="6">AF4</f>
        <v>0.13043478260869557</v>
      </c>
      <c r="G86" s="101">
        <f t="shared" ref="G86:G91" si="7">AF4</f>
        <v>0.13043478260869557</v>
      </c>
      <c r="H86" s="61"/>
      <c r="I86" s="61"/>
      <c r="J86" s="142" t="str">
        <f>'State data for spotlight'!J4</f>
        <v>4,043,913</v>
      </c>
      <c r="K86" s="142"/>
      <c r="L86" s="100">
        <f>'State data for spotlight'!L4</f>
        <v>-5.435055282670076E-3</v>
      </c>
      <c r="M86" s="101">
        <f>'State data for spotlight'!L4</f>
        <v>-5.435055282670076E-3</v>
      </c>
      <c r="N86" s="100">
        <f>'State data for spotlight'!N4</f>
        <v>7.968076645100175E-2</v>
      </c>
      <c r="O86" s="101">
        <f>'State data for spotlight'!N4</f>
        <v>7.968076645100175E-2</v>
      </c>
      <c r="S86" s="119" t="s">
        <v>198</v>
      </c>
      <c r="T86" s="119"/>
      <c r="U86" s="116"/>
      <c r="V86" s="116">
        <v>43</v>
      </c>
      <c r="W86" s="116">
        <v>45</v>
      </c>
      <c r="X86" s="116">
        <v>45</v>
      </c>
      <c r="Y86" s="116">
        <v>62</v>
      </c>
      <c r="Z86" s="116">
        <v>52</v>
      </c>
    </row>
    <row r="87" spans="1:30" ht="15" customHeight="1" x14ac:dyDescent="0.25">
      <c r="A87" s="102" t="s">
        <v>4</v>
      </c>
      <c r="B87" s="51"/>
      <c r="C87" s="61" t="str">
        <f t="shared" si="3"/>
        <v>396</v>
      </c>
      <c r="D87" s="100">
        <f t="shared" si="4"/>
        <v>-5.7142857142857162E-2</v>
      </c>
      <c r="E87" s="101">
        <f t="shared" si="5"/>
        <v>-5.7142857142857162E-2</v>
      </c>
      <c r="F87" s="100">
        <f t="shared" si="6"/>
        <v>0.14782608695652177</v>
      </c>
      <c r="G87" s="101">
        <f t="shared" si="7"/>
        <v>0.14782608695652177</v>
      </c>
      <c r="H87" s="61"/>
      <c r="I87" s="61"/>
      <c r="J87" s="142" t="str">
        <f>'State data for spotlight'!J5</f>
        <v>2,078,086</v>
      </c>
      <c r="K87" s="142"/>
      <c r="L87" s="100">
        <f>'State data for spotlight'!L5</f>
        <v>-9.7722570444783718E-3</v>
      </c>
      <c r="M87" s="101">
        <f>'State data for spotlight'!L5</f>
        <v>-9.7722570444783718E-3</v>
      </c>
      <c r="N87" s="100">
        <f>'State data for spotlight'!N5</f>
        <v>6.0267974446456485E-2</v>
      </c>
      <c r="O87" s="101">
        <f>'State data for spotlight'!N5</f>
        <v>6.0267974446456485E-2</v>
      </c>
      <c r="S87" s="119" t="s">
        <v>199</v>
      </c>
      <c r="T87" s="119"/>
      <c r="U87" s="116"/>
      <c r="V87" s="116">
        <v>9</v>
      </c>
      <c r="W87" s="116">
        <v>12</v>
      </c>
      <c r="X87" s="116">
        <v>6</v>
      </c>
      <c r="Y87" s="116">
        <v>10</v>
      </c>
      <c r="Z87" s="116">
        <v>4</v>
      </c>
    </row>
    <row r="88" spans="1:30" ht="15" customHeight="1" x14ac:dyDescent="0.25">
      <c r="A88" s="102" t="s">
        <v>5</v>
      </c>
      <c r="B88" s="51"/>
      <c r="C88" s="61" t="str">
        <f t="shared" si="3"/>
        <v>366</v>
      </c>
      <c r="D88" s="100">
        <f t="shared" si="4"/>
        <v>5.1724137931034475E-2</v>
      </c>
      <c r="E88" s="101">
        <f t="shared" si="5"/>
        <v>5.1724137931034475E-2</v>
      </c>
      <c r="F88" s="100">
        <f t="shared" si="6"/>
        <v>0.15094339622641506</v>
      </c>
      <c r="G88" s="101">
        <f t="shared" si="7"/>
        <v>0.15094339622641506</v>
      </c>
      <c r="H88" s="61"/>
      <c r="I88" s="61"/>
      <c r="J88" s="142" t="str">
        <f>'State data for spotlight'!J6</f>
        <v>1,965,825</v>
      </c>
      <c r="K88" s="142"/>
      <c r="L88" s="100">
        <f>'State data for spotlight'!L6</f>
        <v>-8.0765919120229235E-4</v>
      </c>
      <c r="M88" s="101">
        <f>'State data for spotlight'!L6</f>
        <v>-8.0765919120229235E-4</v>
      </c>
      <c r="N88" s="100">
        <f>'State data for spotlight'!N6</f>
        <v>0.10099473592536312</v>
      </c>
      <c r="O88" s="101">
        <f>'State data for spotlight'!N6</f>
        <v>0.10099473592536312</v>
      </c>
      <c r="S88" s="119" t="s">
        <v>200</v>
      </c>
      <c r="T88" s="119"/>
      <c r="U88" s="116"/>
      <c r="V88" s="116">
        <v>0</v>
      </c>
      <c r="W88" s="116">
        <v>0</v>
      </c>
      <c r="X88" s="116">
        <v>0</v>
      </c>
      <c r="Y88" s="116">
        <v>0</v>
      </c>
      <c r="Z88" s="116">
        <v>5</v>
      </c>
    </row>
    <row r="89" spans="1:30" ht="15" customHeight="1" x14ac:dyDescent="0.25">
      <c r="A89" s="51" t="s">
        <v>6</v>
      </c>
      <c r="B89" s="51"/>
      <c r="C89" s="61" t="str">
        <f t="shared" si="3"/>
        <v>610</v>
      </c>
      <c r="D89" s="100">
        <f t="shared" si="4"/>
        <v>4.4520547945205546E-2</v>
      </c>
      <c r="E89" s="101">
        <f t="shared" si="5"/>
        <v>4.4520547945205546E-2</v>
      </c>
      <c r="F89" s="100">
        <f t="shared" si="6"/>
        <v>0.15969581749049433</v>
      </c>
      <c r="G89" s="101">
        <f t="shared" si="7"/>
        <v>0.15969581749049433</v>
      </c>
      <c r="H89" s="61"/>
      <c r="I89" s="61"/>
      <c r="J89" s="142" t="str">
        <f>'State data for spotlight'!J7</f>
        <v>2,876,116</v>
      </c>
      <c r="K89" s="142"/>
      <c r="L89" s="100">
        <f>'State data for spotlight'!L7</f>
        <v>1.3469152455414024E-2</v>
      </c>
      <c r="M89" s="101">
        <f>'State data for spotlight'!L7</f>
        <v>1.3469152455414024E-2</v>
      </c>
      <c r="N89" s="100">
        <f>'State data for spotlight'!N7</f>
        <v>8.3508134271230716E-2</v>
      </c>
      <c r="O89" s="101">
        <f>'State data for spotlight'!N7</f>
        <v>8.3508134271230716E-2</v>
      </c>
      <c r="S89" s="119" t="s">
        <v>201</v>
      </c>
      <c r="T89" s="119"/>
      <c r="U89" s="116"/>
      <c r="V89" s="116">
        <v>14</v>
      </c>
      <c r="W89" s="116">
        <v>15</v>
      </c>
      <c r="X89" s="116">
        <v>16</v>
      </c>
      <c r="Y89" s="116">
        <v>18</v>
      </c>
      <c r="Z89" s="116">
        <v>20</v>
      </c>
    </row>
    <row r="90" spans="1:30" ht="15" customHeight="1" x14ac:dyDescent="0.25">
      <c r="A90" s="51" t="s">
        <v>100</v>
      </c>
      <c r="B90" s="51"/>
      <c r="C90" s="61" t="str">
        <f t="shared" si="3"/>
        <v>$38,764</v>
      </c>
      <c r="D90" s="100">
        <f t="shared" si="4"/>
        <v>-5.0394915026277243E-3</v>
      </c>
      <c r="E90" s="101">
        <f t="shared" si="5"/>
        <v>-5.0394915026277243E-3</v>
      </c>
      <c r="F90" s="100">
        <f t="shared" si="6"/>
        <v>0.26716812134287871</v>
      </c>
      <c r="G90" s="101">
        <f t="shared" si="7"/>
        <v>0.26716812134287871</v>
      </c>
      <c r="H90" s="61"/>
      <c r="I90" s="61"/>
      <c r="J90" s="61"/>
      <c r="K90" s="61" t="str">
        <f>'State data for spotlight'!J8</f>
        <v>$45,226</v>
      </c>
      <c r="L90" s="100">
        <f>'State data for spotlight'!L8</f>
        <v>1.6409018426646327E-3</v>
      </c>
      <c r="M90" s="101">
        <f>'State data for spotlight'!L8</f>
        <v>1.6409018426646327E-3</v>
      </c>
      <c r="N90" s="100">
        <f>'State data for spotlight'!N8</f>
        <v>6.7653739613496189E-2</v>
      </c>
      <c r="O90" s="101">
        <f>'State data for spotlight'!N8</f>
        <v>6.7653739613496189E-2</v>
      </c>
      <c r="S90" s="119" t="s">
        <v>59</v>
      </c>
      <c r="T90" s="119"/>
      <c r="U90" s="116"/>
      <c r="V90" s="116">
        <v>40</v>
      </c>
      <c r="W90" s="116">
        <v>65</v>
      </c>
      <c r="X90" s="116">
        <v>76</v>
      </c>
      <c r="Y90" s="116">
        <v>72</v>
      </c>
      <c r="Z90" s="116">
        <v>68</v>
      </c>
    </row>
    <row r="91" spans="1:30" ht="15" customHeight="1" x14ac:dyDescent="0.25">
      <c r="A91" s="51" t="s">
        <v>7</v>
      </c>
      <c r="B91" s="51"/>
      <c r="C91" s="61" t="str">
        <f t="shared" si="3"/>
        <v>$25.1 mil</v>
      </c>
      <c r="D91" s="100">
        <f t="shared" si="4"/>
        <v>0.10136382288879187</v>
      </c>
      <c r="E91" s="101">
        <f t="shared" si="5"/>
        <v>0.10136382288879187</v>
      </c>
      <c r="F91" s="100">
        <f t="shared" si="6"/>
        <v>0.39979443628812761</v>
      </c>
      <c r="G91" s="101">
        <f t="shared" si="7"/>
        <v>0.39979443628812761</v>
      </c>
      <c r="H91" s="61"/>
      <c r="I91" s="61"/>
      <c r="J91" s="61"/>
      <c r="K91" s="61" t="str">
        <f>'State data for spotlight'!J9</f>
        <v>$174.8 bil</v>
      </c>
      <c r="L91" s="100">
        <f>'State data for spotlight'!L9</f>
        <v>4.1540468779463158E-2</v>
      </c>
      <c r="M91" s="101">
        <f>'State data for spotlight'!L9</f>
        <v>4.1540468779463158E-2</v>
      </c>
      <c r="N91" s="100">
        <f>'State data for spotlight'!N9</f>
        <v>0.18082674757676354</v>
      </c>
      <c r="O91" s="101">
        <f>'State data for spotlight'!N9</f>
        <v>0.18082674757676354</v>
      </c>
      <c r="S91" s="122" t="s">
        <v>54</v>
      </c>
      <c r="T91" s="122"/>
      <c r="U91" s="116"/>
      <c r="V91" s="116">
        <v>266</v>
      </c>
      <c r="W91" s="116">
        <v>293</v>
      </c>
      <c r="X91" s="116">
        <v>304</v>
      </c>
      <c r="Y91" s="116">
        <v>305</v>
      </c>
      <c r="Z91" s="116">
        <v>314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203</v>
      </c>
      <c r="S93" s="119" t="s">
        <v>57</v>
      </c>
      <c r="T93" s="119"/>
      <c r="U93" s="116"/>
      <c r="V93" s="116">
        <v>16</v>
      </c>
      <c r="W93" s="116">
        <v>22</v>
      </c>
      <c r="X93" s="116">
        <v>15</v>
      </c>
      <c r="Y93" s="116">
        <v>15</v>
      </c>
      <c r="Z93" s="116">
        <v>14</v>
      </c>
    </row>
    <row r="94" spans="1:30" ht="15" customHeight="1" x14ac:dyDescent="0.25">
      <c r="A94" s="60" t="s">
        <v>204</v>
      </c>
      <c r="S94" s="119" t="s">
        <v>58</v>
      </c>
      <c r="T94" s="119"/>
      <c r="U94" s="116"/>
      <c r="V94" s="116">
        <v>42</v>
      </c>
      <c r="W94" s="116">
        <v>40</v>
      </c>
      <c r="X94" s="116">
        <v>42</v>
      </c>
      <c r="Y94" s="116">
        <v>39</v>
      </c>
      <c r="Z94" s="116">
        <v>42</v>
      </c>
    </row>
    <row r="95" spans="1:30" ht="15" customHeight="1" x14ac:dyDescent="0.25">
      <c r="A95" s="138" t="s">
        <v>287</v>
      </c>
      <c r="S95" s="119" t="s">
        <v>197</v>
      </c>
      <c r="T95" s="119"/>
      <c r="U95" s="116"/>
      <c r="V95" s="116">
        <v>5</v>
      </c>
      <c r="W95" s="116">
        <v>4</v>
      </c>
      <c r="X95" s="116">
        <v>12</v>
      </c>
      <c r="Y95" s="116">
        <v>8</v>
      </c>
      <c r="Z95" s="116">
        <v>10</v>
      </c>
    </row>
    <row r="96" spans="1:30" ht="15" customHeight="1" x14ac:dyDescent="0.25">
      <c r="A96" s="19" t="s">
        <v>278</v>
      </c>
      <c r="S96" s="119" t="s">
        <v>198</v>
      </c>
      <c r="T96" s="119"/>
      <c r="U96" s="116"/>
      <c r="V96" s="116">
        <v>82</v>
      </c>
      <c r="W96" s="116">
        <v>79</v>
      </c>
      <c r="X96" s="116">
        <v>90</v>
      </c>
      <c r="Y96" s="116">
        <v>93</v>
      </c>
      <c r="Z96" s="116">
        <v>103</v>
      </c>
    </row>
    <row r="97" spans="1:32" ht="15" customHeight="1" x14ac:dyDescent="0.25">
      <c r="S97" s="119" t="s">
        <v>199</v>
      </c>
      <c r="T97" s="119"/>
      <c r="U97" s="116"/>
      <c r="V97" s="116">
        <v>36</v>
      </c>
      <c r="W97" s="116">
        <v>41</v>
      </c>
      <c r="X97" s="116">
        <v>37</v>
      </c>
      <c r="Y97" s="116">
        <v>46</v>
      </c>
      <c r="Z97" s="116">
        <v>42</v>
      </c>
    </row>
    <row r="98" spans="1:32" ht="15" customHeight="1" x14ac:dyDescent="0.25">
      <c r="S98" s="119" t="s">
        <v>200</v>
      </c>
      <c r="T98" s="119"/>
      <c r="U98" s="116"/>
      <c r="V98" s="116">
        <v>8</v>
      </c>
      <c r="W98" s="116">
        <v>7</v>
      </c>
      <c r="X98" s="116">
        <v>7</v>
      </c>
      <c r="Y98" s="116">
        <v>5</v>
      </c>
      <c r="Z98" s="116">
        <v>11</v>
      </c>
    </row>
    <row r="99" spans="1:32" ht="15" customHeight="1" x14ac:dyDescent="0.25">
      <c r="S99" s="119" t="s">
        <v>201</v>
      </c>
      <c r="T99" s="119"/>
      <c r="U99" s="116"/>
      <c r="V99" s="116">
        <v>0</v>
      </c>
      <c r="W99" s="116">
        <v>0</v>
      </c>
      <c r="X99" s="116">
        <v>0</v>
      </c>
      <c r="Y99" s="116">
        <v>0</v>
      </c>
      <c r="Z99" s="116">
        <v>0</v>
      </c>
    </row>
    <row r="100" spans="1:32" ht="15" customHeight="1" x14ac:dyDescent="0.25">
      <c r="S100" s="119" t="s">
        <v>59</v>
      </c>
      <c r="T100" s="119"/>
      <c r="U100" s="116"/>
      <c r="V100" s="116">
        <v>27</v>
      </c>
      <c r="W100" s="116">
        <v>29</v>
      </c>
      <c r="X100" s="116">
        <v>30</v>
      </c>
      <c r="Y100" s="116">
        <v>29</v>
      </c>
      <c r="Z100" s="116">
        <v>29</v>
      </c>
    </row>
    <row r="101" spans="1:32" x14ac:dyDescent="0.25">
      <c r="A101" s="20"/>
      <c r="S101" s="122" t="s">
        <v>54</v>
      </c>
      <c r="T101" s="122"/>
      <c r="U101" s="116"/>
      <c r="V101" s="116">
        <v>260</v>
      </c>
      <c r="W101" s="116">
        <v>269</v>
      </c>
      <c r="X101" s="116">
        <v>271</v>
      </c>
      <c r="Y101" s="116">
        <v>279</v>
      </c>
      <c r="Z101" s="116">
        <v>296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205</v>
      </c>
      <c r="Z103" s="110" t="s">
        <v>282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282</v>
      </c>
      <c r="W104" s="116">
        <v>315</v>
      </c>
      <c r="X104" s="116">
        <v>281</v>
      </c>
      <c r="Y104" s="116">
        <v>381</v>
      </c>
      <c r="Z104" s="116">
        <v>370</v>
      </c>
      <c r="AB104" s="113" t="str">
        <f>TEXT(Z104,"###,###")</f>
        <v>370</v>
      </c>
      <c r="AD104" s="134">
        <f>Z104/($Z$4)*100</f>
        <v>49.071618037135281</v>
      </c>
      <c r="AF104" s="113"/>
    </row>
    <row r="105" spans="1:32" x14ac:dyDescent="0.25">
      <c r="S105" s="119" t="s">
        <v>18</v>
      </c>
      <c r="T105" s="119"/>
      <c r="U105" s="116"/>
      <c r="V105" s="116">
        <v>374</v>
      </c>
      <c r="W105" s="116">
        <v>363</v>
      </c>
      <c r="X105" s="116">
        <v>389</v>
      </c>
      <c r="Y105" s="116">
        <v>376</v>
      </c>
      <c r="Z105" s="116">
        <v>369</v>
      </c>
      <c r="AB105" s="113" t="str">
        <f>TEXT(Z105,"###,###")</f>
        <v>369</v>
      </c>
      <c r="AD105" s="134">
        <f>Z105/($Z$4)*100</f>
        <v>48.938992042440319</v>
      </c>
      <c r="AF105" s="113"/>
    </row>
    <row r="106" spans="1:32" x14ac:dyDescent="0.25">
      <c r="S106" s="122" t="s">
        <v>54</v>
      </c>
      <c r="T106" s="122"/>
      <c r="U106" s="124"/>
      <c r="V106" s="124">
        <v>656</v>
      </c>
      <c r="W106" s="124">
        <v>678</v>
      </c>
      <c r="X106" s="124">
        <v>670</v>
      </c>
      <c r="Y106" s="124">
        <v>757</v>
      </c>
      <c r="Z106" s="124">
        <v>739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36</v>
      </c>
      <c r="W108" s="116">
        <v>43</v>
      </c>
      <c r="X108" s="116">
        <v>37</v>
      </c>
      <c r="Y108" s="116">
        <v>98</v>
      </c>
      <c r="Z108" s="116">
        <v>54</v>
      </c>
      <c r="AB108" s="113" t="str">
        <f>TEXT(Z108,"###,###")</f>
        <v>54</v>
      </c>
      <c r="AD108" s="134">
        <f>Z108/($Z$4)*100</f>
        <v>7.1618037135278518</v>
      </c>
      <c r="AF108" s="113"/>
    </row>
    <row r="109" spans="1:32" x14ac:dyDescent="0.25">
      <c r="S109" s="119" t="s">
        <v>21</v>
      </c>
      <c r="T109" s="119"/>
      <c r="U109" s="116"/>
      <c r="V109" s="116">
        <v>62</v>
      </c>
      <c r="W109" s="116">
        <v>72</v>
      </c>
      <c r="X109" s="116">
        <v>72</v>
      </c>
      <c r="Y109" s="116">
        <v>54</v>
      </c>
      <c r="Z109" s="116">
        <v>66</v>
      </c>
      <c r="AB109" s="113" t="str">
        <f>TEXT(Z109,"###,###")</f>
        <v>66</v>
      </c>
      <c r="AD109" s="134">
        <f>Z109/($Z$4)*100</f>
        <v>8.7533156498673748</v>
      </c>
      <c r="AF109" s="113"/>
    </row>
    <row r="110" spans="1:32" x14ac:dyDescent="0.25">
      <c r="S110" s="119" t="s">
        <v>22</v>
      </c>
      <c r="T110" s="119"/>
      <c r="U110" s="116"/>
      <c r="V110" s="116">
        <v>352</v>
      </c>
      <c r="W110" s="116">
        <v>330</v>
      </c>
      <c r="X110" s="116">
        <v>355</v>
      </c>
      <c r="Y110" s="116">
        <v>381</v>
      </c>
      <c r="Z110" s="116">
        <v>416</v>
      </c>
      <c r="AB110" s="113" t="str">
        <f>TEXT(Z110,"###,###")</f>
        <v>416</v>
      </c>
      <c r="AD110" s="134">
        <f>Z110/($Z$4)*100</f>
        <v>55.172413793103445</v>
      </c>
      <c r="AF110" s="113"/>
    </row>
    <row r="111" spans="1:32" x14ac:dyDescent="0.25">
      <c r="S111" s="119" t="s">
        <v>23</v>
      </c>
      <c r="T111" s="119"/>
      <c r="U111" s="116"/>
      <c r="V111" s="116">
        <v>199</v>
      </c>
      <c r="W111" s="116">
        <v>233</v>
      </c>
      <c r="X111" s="116">
        <v>208</v>
      </c>
      <c r="Y111" s="116">
        <v>229</v>
      </c>
      <c r="Z111" s="116">
        <v>204</v>
      </c>
      <c r="AB111" s="113" t="str">
        <f>TEXT(Z111,"###,###")</f>
        <v>204</v>
      </c>
      <c r="AD111" s="134">
        <f>Z111/($Z$4)*100</f>
        <v>27.055702917771885</v>
      </c>
      <c r="AF111" s="113"/>
    </row>
    <row r="112" spans="1:32" x14ac:dyDescent="0.25">
      <c r="S112" s="122" t="s">
        <v>54</v>
      </c>
      <c r="T112" s="122"/>
      <c r="U112" s="116"/>
      <c r="V112" s="116">
        <v>667</v>
      </c>
      <c r="W112" s="116">
        <v>704</v>
      </c>
      <c r="X112" s="116">
        <v>708</v>
      </c>
      <c r="Y112" s="116">
        <v>772</v>
      </c>
      <c r="Z112" s="116">
        <v>755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37.25</v>
      </c>
      <c r="W118" s="135">
        <v>38.54</v>
      </c>
      <c r="X118" s="135">
        <v>38.4</v>
      </c>
      <c r="Y118" s="135">
        <v>38.78</v>
      </c>
      <c r="Z118" s="135">
        <v>39.19</v>
      </c>
      <c r="AB118" s="113" t="str">
        <f>TEXT(Z118,"##.0")</f>
        <v>39.2</v>
      </c>
    </row>
    <row r="120" spans="19:32" x14ac:dyDescent="0.25">
      <c r="S120" s="105" t="s">
        <v>102</v>
      </c>
      <c r="T120" s="116"/>
      <c r="U120" s="116"/>
      <c r="V120" s="116">
        <v>516</v>
      </c>
      <c r="W120" s="116">
        <v>550</v>
      </c>
      <c r="X120" s="116">
        <v>566</v>
      </c>
      <c r="Y120" s="116">
        <v>572</v>
      </c>
      <c r="Z120" s="116">
        <v>598</v>
      </c>
      <c r="AB120" s="113" t="str">
        <f>TEXT(Z120,"###,###")</f>
        <v>598</v>
      </c>
    </row>
    <row r="121" spans="19:32" x14ac:dyDescent="0.25">
      <c r="S121" s="105" t="s">
        <v>103</v>
      </c>
      <c r="T121" s="116"/>
      <c r="U121" s="116"/>
      <c r="V121" s="116">
        <v>0</v>
      </c>
      <c r="W121" s="116">
        <v>3</v>
      </c>
      <c r="X121" s="116">
        <v>11</v>
      </c>
      <c r="Y121" s="116">
        <v>6</v>
      </c>
      <c r="Z121" s="116">
        <v>5</v>
      </c>
      <c r="AB121" s="113" t="str">
        <f>TEXT(Z121,"###,###")</f>
        <v>5</v>
      </c>
    </row>
    <row r="122" spans="19:32" x14ac:dyDescent="0.25">
      <c r="S122" s="105" t="s">
        <v>104</v>
      </c>
      <c r="T122" s="116"/>
      <c r="U122" s="116"/>
      <c r="V122" s="116">
        <v>0</v>
      </c>
      <c r="W122" s="116">
        <v>11</v>
      </c>
      <c r="X122" s="116">
        <v>0</v>
      </c>
      <c r="Y122" s="116">
        <v>7</v>
      </c>
      <c r="Z122" s="116">
        <v>4</v>
      </c>
      <c r="AB122" s="113" t="str">
        <f>TEXT(Z122,"###,###")</f>
        <v>4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516</v>
      </c>
      <c r="W124" s="116">
        <v>561</v>
      </c>
      <c r="X124" s="116">
        <v>566</v>
      </c>
      <c r="Y124" s="116">
        <v>579</v>
      </c>
      <c r="Z124" s="116">
        <v>602</v>
      </c>
      <c r="AB124" s="113" t="str">
        <f>TEXT(Z124,"###,###")</f>
        <v>602</v>
      </c>
      <c r="AD124" s="131">
        <f>Z124/$Z$7*100</f>
        <v>98.688524590163937</v>
      </c>
    </row>
    <row r="125" spans="19:32" x14ac:dyDescent="0.25">
      <c r="S125" s="105" t="s">
        <v>106</v>
      </c>
      <c r="T125" s="116"/>
      <c r="U125" s="116"/>
      <c r="V125" s="116">
        <v>0</v>
      </c>
      <c r="W125" s="116">
        <v>14</v>
      </c>
      <c r="X125" s="116">
        <v>11</v>
      </c>
      <c r="Y125" s="116">
        <v>13</v>
      </c>
      <c r="Z125" s="116">
        <v>9</v>
      </c>
      <c r="AB125" s="113" t="str">
        <f>TEXT(Z125,"###,###")</f>
        <v>9</v>
      </c>
      <c r="AD125" s="131">
        <f>Z125/$Z$7*100</f>
        <v>1.4754098360655739</v>
      </c>
    </row>
    <row r="127" spans="19:32" x14ac:dyDescent="0.25">
      <c r="S127" s="105" t="s">
        <v>107</v>
      </c>
      <c r="T127" s="116"/>
      <c r="U127" s="116"/>
      <c r="V127" s="116">
        <v>267</v>
      </c>
      <c r="W127" s="116">
        <v>293</v>
      </c>
      <c r="X127" s="116">
        <v>307</v>
      </c>
      <c r="Y127" s="116">
        <v>309</v>
      </c>
      <c r="Z127" s="116">
        <v>314</v>
      </c>
      <c r="AB127" s="113" t="str">
        <f>TEXT(Z127,"###,###")</f>
        <v>314</v>
      </c>
      <c r="AD127" s="131">
        <f>Z127/$Z$7*100</f>
        <v>51.47540983606558</v>
      </c>
    </row>
    <row r="128" spans="19:32" x14ac:dyDescent="0.25">
      <c r="S128" s="105" t="s">
        <v>108</v>
      </c>
      <c r="T128" s="116"/>
      <c r="U128" s="116"/>
      <c r="V128" s="116">
        <v>259</v>
      </c>
      <c r="W128" s="116">
        <v>269</v>
      </c>
      <c r="X128" s="116">
        <v>274</v>
      </c>
      <c r="Y128" s="116">
        <v>279</v>
      </c>
      <c r="Z128" s="116">
        <v>299</v>
      </c>
      <c r="AB128" s="113" t="str">
        <f>TEXT(Z128,"###,###")</f>
        <v>299</v>
      </c>
      <c r="AD128" s="131">
        <f>Z128/$Z$7*100</f>
        <v>49.016393442622949</v>
      </c>
    </row>
    <row r="130" spans="19:20" x14ac:dyDescent="0.25">
      <c r="S130" s="105" t="s">
        <v>283</v>
      </c>
      <c r="T130" s="131">
        <v>98.032786885245898</v>
      </c>
    </row>
    <row r="131" spans="19:20" x14ac:dyDescent="0.25">
      <c r="S131" s="105" t="s">
        <v>284</v>
      </c>
      <c r="T131" s="131">
        <v>0.81967213114754101</v>
      </c>
    </row>
    <row r="132" spans="19:20" x14ac:dyDescent="0.25">
      <c r="S132" s="105" t="s">
        <v>285</v>
      </c>
      <c r="T132" s="131">
        <v>0.65573770491803274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B3670003-BF57-4AB8-900D-6AE4A754046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974ECA12-9D00-474E-A844-93405BC1165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E7655ED3-B0A8-4346-A621-88F2FDA66FE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D4CCC1C1-4A31-4F7E-A7F5-8A87362E638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D7A0FF-DAFF-4B22-9AD8-9C682503093B}">
  <sheetPr codeName="Sheet71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115</v>
      </c>
      <c r="T1" s="103"/>
      <c r="U1" s="103"/>
      <c r="V1" s="103"/>
      <c r="W1" s="103"/>
      <c r="X1" s="103"/>
      <c r="Y1" s="104" t="s">
        <v>212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205</v>
      </c>
      <c r="Z2" s="107" t="s">
        <v>282</v>
      </c>
      <c r="AB2" s="143" t="str">
        <f>$Z$2</f>
        <v>2019-20</v>
      </c>
      <c r="AC2" s="143"/>
      <c r="AD2" s="143"/>
      <c r="AE2" s="143"/>
      <c r="AF2" s="143"/>
    </row>
    <row r="3" spans="1:32" ht="15" customHeight="1" x14ac:dyDescent="0.25">
      <c r="A3" s="64" t="s">
        <v>281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115</v>
      </c>
      <c r="Y3" s="109" t="s">
        <v>212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9.7 Boulia, Queensland,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136</v>
      </c>
      <c r="W4" s="112">
        <v>166</v>
      </c>
      <c r="X4" s="112">
        <v>316</v>
      </c>
      <c r="Y4" s="112">
        <v>217</v>
      </c>
      <c r="Z4" s="112">
        <v>338</v>
      </c>
      <c r="AB4" s="113" t="str">
        <f>TEXT(Z4,"###,###")</f>
        <v>338</v>
      </c>
      <c r="AD4" s="114">
        <f>Z4/Y4-1</f>
        <v>0.55760368663594462</v>
      </c>
      <c r="AF4" s="114">
        <f>Z4/V4-1</f>
        <v>1.4852941176470589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65</v>
      </c>
      <c r="W5" s="112">
        <v>77</v>
      </c>
      <c r="X5" s="112">
        <v>168</v>
      </c>
      <c r="Y5" s="112">
        <v>115</v>
      </c>
      <c r="Z5" s="112">
        <v>162</v>
      </c>
      <c r="AB5" s="113" t="str">
        <f>TEXT(Z5,"###,###")</f>
        <v>162</v>
      </c>
      <c r="AD5" s="114">
        <f t="shared" ref="AD5:AD9" si="0">Z5/Y5-1</f>
        <v>0.40869565217391313</v>
      </c>
      <c r="AF5" s="114">
        <f t="shared" ref="AF5:AF9" si="1">Z5/V5-1</f>
        <v>1.4923076923076923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66</v>
      </c>
      <c r="W6" s="112">
        <v>89</v>
      </c>
      <c r="X6" s="112">
        <v>150</v>
      </c>
      <c r="Y6" s="112">
        <v>104</v>
      </c>
      <c r="Z6" s="112">
        <v>178</v>
      </c>
      <c r="AB6" s="113" t="str">
        <f>TEXT(Z6,"###,###")</f>
        <v>178</v>
      </c>
      <c r="AD6" s="114">
        <f t="shared" si="0"/>
        <v>0.71153846153846145</v>
      </c>
      <c r="AF6" s="114">
        <f t="shared" si="1"/>
        <v>1.6969696969696968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97</v>
      </c>
      <c r="W7" s="112">
        <v>111</v>
      </c>
      <c r="X7" s="112">
        <v>232</v>
      </c>
      <c r="Y7" s="112">
        <v>157</v>
      </c>
      <c r="Z7" s="112">
        <v>231</v>
      </c>
      <c r="AB7" s="113" t="str">
        <f>TEXT(Z7,"###,###")</f>
        <v>231</v>
      </c>
      <c r="AD7" s="114">
        <f t="shared" si="0"/>
        <v>0.47133757961783429</v>
      </c>
      <c r="AF7" s="114">
        <f t="shared" si="1"/>
        <v>1.3814432989690721</v>
      </c>
    </row>
    <row r="8" spans="1:32" ht="17.25" customHeight="1" x14ac:dyDescent="0.25">
      <c r="A8" s="68" t="s">
        <v>13</v>
      </c>
      <c r="B8" s="69"/>
      <c r="C8" s="31"/>
      <c r="D8" s="70" t="str">
        <f>AB4</f>
        <v>338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231</v>
      </c>
      <c r="P8" s="71"/>
      <c r="S8" s="111" t="s">
        <v>86</v>
      </c>
      <c r="T8" s="112"/>
      <c r="U8" s="112"/>
      <c r="V8" s="112">
        <v>45606</v>
      </c>
      <c r="W8" s="112">
        <v>42815.13</v>
      </c>
      <c r="X8" s="112">
        <v>43678</v>
      </c>
      <c r="Y8" s="112">
        <v>46073.5</v>
      </c>
      <c r="Z8" s="112">
        <v>48056.27</v>
      </c>
      <c r="AB8" s="113" t="str">
        <f>TEXT(Z8,"$###,###")</f>
        <v>$48,056</v>
      </c>
      <c r="AD8" s="114">
        <f t="shared" si="0"/>
        <v>4.3034933313075729E-2</v>
      </c>
      <c r="AF8" s="114">
        <f t="shared" si="1"/>
        <v>5.3726921896241731E-2</v>
      </c>
    </row>
    <row r="9" spans="1:32" x14ac:dyDescent="0.25">
      <c r="A9" s="32" t="s">
        <v>15</v>
      </c>
      <c r="B9" s="75"/>
      <c r="C9" s="76"/>
      <c r="D9" s="77">
        <f>AD104</f>
        <v>58.875739644970416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50.649350649350644</v>
      </c>
      <c r="P9" s="78" t="s">
        <v>87</v>
      </c>
      <c r="S9" s="111" t="s">
        <v>7</v>
      </c>
      <c r="T9" s="112"/>
      <c r="U9" s="112"/>
      <c r="V9" s="112">
        <v>5312479</v>
      </c>
      <c r="W9" s="112">
        <v>5661779</v>
      </c>
      <c r="X9" s="112">
        <v>11064633</v>
      </c>
      <c r="Y9" s="112">
        <v>7559986</v>
      </c>
      <c r="Z9" s="112">
        <v>13302958</v>
      </c>
      <c r="AB9" s="113" t="str">
        <f>TEXT(Z9/1000000,"$#,###.0")&amp;" mil"</f>
        <v>$13.3 mil</v>
      </c>
      <c r="AD9" s="114">
        <f t="shared" si="0"/>
        <v>0.75965378771865444</v>
      </c>
      <c r="AF9" s="114">
        <f t="shared" si="1"/>
        <v>1.5040961103093302</v>
      </c>
    </row>
    <row r="10" spans="1:32" x14ac:dyDescent="0.25">
      <c r="A10" s="32" t="s">
        <v>18</v>
      </c>
      <c r="B10" s="75"/>
      <c r="C10" s="76"/>
      <c r="D10" s="77">
        <f>AD105</f>
        <v>27.810650887573964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48.051948051948052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78.354978354978357</v>
      </c>
      <c r="P11" s="78" t="s">
        <v>87</v>
      </c>
      <c r="S11" s="111" t="s">
        <v>30</v>
      </c>
      <c r="T11" s="116"/>
      <c r="U11" s="116"/>
      <c r="V11" s="116">
        <v>118</v>
      </c>
      <c r="W11" s="116">
        <v>143</v>
      </c>
      <c r="X11" s="116">
        <v>267</v>
      </c>
      <c r="Y11" s="116">
        <v>189</v>
      </c>
      <c r="Z11" s="116">
        <v>288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9.9567099567099575</v>
      </c>
      <c r="P12" s="78" t="s">
        <v>87</v>
      </c>
      <c r="S12" s="111" t="s">
        <v>31</v>
      </c>
      <c r="T12" s="116"/>
      <c r="U12" s="116"/>
      <c r="V12" s="116">
        <v>16</v>
      </c>
      <c r="W12" s="116">
        <v>23</v>
      </c>
      <c r="X12" s="116">
        <v>53</v>
      </c>
      <c r="Y12" s="116">
        <v>28</v>
      </c>
      <c r="Z12" s="116">
        <v>54</v>
      </c>
    </row>
    <row r="13" spans="1:32" ht="15" customHeight="1" x14ac:dyDescent="0.25">
      <c r="A13" s="32" t="s">
        <v>20</v>
      </c>
      <c r="B13" s="76"/>
      <c r="C13" s="76"/>
      <c r="D13" s="77">
        <f>AD108</f>
        <v>18.639053254437872</v>
      </c>
      <c r="E13" s="78" t="s">
        <v>87</v>
      </c>
      <c r="F13" s="26"/>
      <c r="G13" s="144" t="s">
        <v>286</v>
      </c>
      <c r="H13" s="145"/>
      <c r="I13" s="145"/>
      <c r="J13" s="145"/>
      <c r="K13" s="145"/>
      <c r="L13" s="145"/>
      <c r="M13" s="85"/>
      <c r="N13" s="76"/>
      <c r="O13" s="77">
        <f>T132</f>
        <v>14.285714285714285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16.272189349112427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42.2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37.278106508875744</v>
      </c>
      <c r="E15" s="78" t="s">
        <v>87</v>
      </c>
      <c r="F15" s="26"/>
      <c r="G15" s="35" t="s">
        <v>279</v>
      </c>
      <c r="H15" s="76"/>
      <c r="I15" s="76"/>
      <c r="J15" s="76"/>
      <c r="K15" s="86"/>
      <c r="L15" s="76"/>
      <c r="M15" s="76"/>
      <c r="N15" s="76"/>
      <c r="O15" s="77">
        <f>AB38</f>
        <v>16.525423728813561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38</v>
      </c>
      <c r="Z15" s="116">
        <v>92</v>
      </c>
      <c r="AB15" s="121">
        <f t="shared" ref="AB15:AB34" si="2">IF(Z15="np",0,Z15/$Z$34)</f>
        <v>0.27058823529411763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15.976331360946746</v>
      </c>
      <c r="E16" s="89" t="s">
        <v>87</v>
      </c>
      <c r="F16" s="26"/>
      <c r="G16" s="90" t="s">
        <v>280</v>
      </c>
      <c r="H16" s="37"/>
      <c r="I16" s="37"/>
      <c r="J16" s="37"/>
      <c r="K16" s="38"/>
      <c r="L16" s="37"/>
      <c r="M16" s="37"/>
      <c r="N16" s="37"/>
      <c r="O16" s="88">
        <f>AB37</f>
        <v>83.474576271186436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0</v>
      </c>
      <c r="Z16" s="116">
        <v>0</v>
      </c>
      <c r="AB16" s="121">
        <f t="shared" si="2"/>
        <v>0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0</v>
      </c>
      <c r="Z17" s="116">
        <v>5</v>
      </c>
      <c r="AB17" s="121">
        <f t="shared" si="2"/>
        <v>1.4705882352941176E-2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0</v>
      </c>
      <c r="Z18" s="116">
        <v>0</v>
      </c>
      <c r="AB18" s="121">
        <f t="shared" si="2"/>
        <v>0</v>
      </c>
    </row>
    <row r="19" spans="1:28" x14ac:dyDescent="0.25">
      <c r="A19" s="67" t="str">
        <f>$S$1&amp;" ("&amp;$V$2&amp;" to "&amp;$Z$2&amp;")"</f>
        <v>Boulia (2015-16 to 2019-20)</v>
      </c>
      <c r="B19" s="67"/>
      <c r="C19" s="67"/>
      <c r="D19" s="67"/>
      <c r="E19" s="67"/>
      <c r="F19" s="67"/>
      <c r="G19" s="67" t="str">
        <f>$S$1&amp;" ("&amp;$V$2&amp;" to "&amp;$Z$2&amp;")"</f>
        <v>Boulia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16</v>
      </c>
      <c r="Z19" s="116">
        <v>13</v>
      </c>
      <c r="AB19" s="121">
        <f t="shared" si="2"/>
        <v>3.8235294117647062E-2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0</v>
      </c>
      <c r="Z20" s="116">
        <v>3</v>
      </c>
      <c r="AB20" s="121">
        <f t="shared" si="2"/>
        <v>8.8235294117647058E-3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7</v>
      </c>
      <c r="Z21" s="116">
        <v>12</v>
      </c>
      <c r="AB21" s="121">
        <f t="shared" si="2"/>
        <v>3.5294117647058823E-2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9</v>
      </c>
      <c r="Z22" s="116">
        <v>18</v>
      </c>
      <c r="AB22" s="121">
        <f t="shared" si="2"/>
        <v>5.2941176470588235E-2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18</v>
      </c>
      <c r="Z23" s="116">
        <v>22</v>
      </c>
      <c r="AB23" s="121">
        <f t="shared" si="2"/>
        <v>6.4705882352941183E-2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12</v>
      </c>
      <c r="Z24" s="116">
        <v>0</v>
      </c>
      <c r="AB24" s="121">
        <f t="shared" si="2"/>
        <v>0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0</v>
      </c>
      <c r="Z25" s="116">
        <v>6</v>
      </c>
      <c r="AB25" s="121">
        <f t="shared" si="2"/>
        <v>1.7647058823529412E-2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0</v>
      </c>
      <c r="Z26" s="116">
        <v>0</v>
      </c>
      <c r="AB26" s="121">
        <f t="shared" si="2"/>
        <v>0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3</v>
      </c>
      <c r="Z27" s="116">
        <v>6</v>
      </c>
      <c r="AB27" s="121">
        <f t="shared" si="2"/>
        <v>1.7647058823529412E-2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18</v>
      </c>
      <c r="Z28" s="116">
        <v>27</v>
      </c>
      <c r="AB28" s="121">
        <f t="shared" si="2"/>
        <v>7.9411764705882348E-2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54</v>
      </c>
      <c r="Z29" s="116">
        <v>60</v>
      </c>
      <c r="AB29" s="121">
        <f t="shared" si="2"/>
        <v>0.17647058823529413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22</v>
      </c>
      <c r="Z30" s="116">
        <v>23</v>
      </c>
      <c r="AB30" s="121">
        <f t="shared" si="2"/>
        <v>6.7647058823529407E-2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4</v>
      </c>
      <c r="Z31" s="116">
        <v>11</v>
      </c>
      <c r="AB31" s="121">
        <f t="shared" si="2"/>
        <v>3.2352941176470591E-2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0</v>
      </c>
      <c r="Z32" s="116">
        <v>10</v>
      </c>
      <c r="AB32" s="121">
        <f t="shared" si="2"/>
        <v>2.9411764705882353E-2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4</v>
      </c>
      <c r="Z33" s="116">
        <v>11</v>
      </c>
      <c r="AB33" s="121">
        <f t="shared" si="2"/>
        <v>3.2352941176470591E-2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221</v>
      </c>
      <c r="Z34" s="124">
        <v>340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197</v>
      </c>
      <c r="AB37" s="136">
        <f>Z37/Z40*100</f>
        <v>83.474576271186436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39</v>
      </c>
      <c r="AB38" s="136">
        <f>Z38/Z40*100</f>
        <v>16.525423728813561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236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0</v>
      </c>
      <c r="Y44" s="116">
        <v>0</v>
      </c>
      <c r="Z44" s="116">
        <v>0</v>
      </c>
    </row>
    <row r="45" spans="19:32" x14ac:dyDescent="0.25">
      <c r="S45" s="119" t="s">
        <v>38</v>
      </c>
      <c r="T45" s="119"/>
      <c r="U45" s="116"/>
      <c r="V45" s="116">
        <v>0</v>
      </c>
      <c r="W45" s="116">
        <v>0</v>
      </c>
      <c r="X45" s="116">
        <v>3</v>
      </c>
      <c r="Y45" s="116">
        <v>3</v>
      </c>
      <c r="Z45" s="116">
        <v>0</v>
      </c>
    </row>
    <row r="46" spans="19:32" x14ac:dyDescent="0.25">
      <c r="S46" s="119" t="s">
        <v>39</v>
      </c>
      <c r="T46" s="119"/>
      <c r="U46" s="116"/>
      <c r="V46" s="116">
        <v>0</v>
      </c>
      <c r="W46" s="116">
        <v>0</v>
      </c>
      <c r="X46" s="116">
        <v>0</v>
      </c>
      <c r="Y46" s="116">
        <v>5</v>
      </c>
      <c r="Z46" s="116">
        <v>9</v>
      </c>
    </row>
    <row r="47" spans="19:32" x14ac:dyDescent="0.25">
      <c r="S47" s="119" t="s">
        <v>40</v>
      </c>
      <c r="T47" s="119"/>
      <c r="U47" s="116"/>
      <c r="V47" s="116">
        <v>10</v>
      </c>
      <c r="W47" s="116">
        <v>6</v>
      </c>
      <c r="X47" s="116">
        <v>20</v>
      </c>
      <c r="Y47" s="116">
        <v>14</v>
      </c>
      <c r="Z47" s="116">
        <v>15</v>
      </c>
    </row>
    <row r="48" spans="19:32" x14ac:dyDescent="0.25">
      <c r="S48" s="119" t="s">
        <v>41</v>
      </c>
      <c r="T48" s="119"/>
      <c r="U48" s="116"/>
      <c r="V48" s="116">
        <v>6</v>
      </c>
      <c r="W48" s="116">
        <v>12</v>
      </c>
      <c r="X48" s="116">
        <v>29</v>
      </c>
      <c r="Y48" s="116">
        <v>11</v>
      </c>
      <c r="Z48" s="116">
        <v>23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10</v>
      </c>
      <c r="W49" s="116">
        <v>9</v>
      </c>
      <c r="X49" s="116">
        <v>14</v>
      </c>
      <c r="Y49" s="116">
        <v>12</v>
      </c>
      <c r="Z49" s="116">
        <v>21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Boulia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5</v>
      </c>
      <c r="W50" s="116">
        <v>10</v>
      </c>
      <c r="X50" s="116">
        <v>14</v>
      </c>
      <c r="Y50" s="116">
        <v>5</v>
      </c>
      <c r="Z50" s="116">
        <v>12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7</v>
      </c>
      <c r="W51" s="116">
        <v>18</v>
      </c>
      <c r="X51" s="116">
        <v>23</v>
      </c>
      <c r="Y51" s="116">
        <v>13</v>
      </c>
      <c r="Z51" s="116">
        <v>7</v>
      </c>
    </row>
    <row r="52" spans="1:26" ht="15" customHeight="1" x14ac:dyDescent="0.25">
      <c r="S52" s="119" t="s">
        <v>45</v>
      </c>
      <c r="T52" s="119"/>
      <c r="U52" s="116"/>
      <c r="V52" s="116">
        <v>9</v>
      </c>
      <c r="W52" s="116">
        <v>9</v>
      </c>
      <c r="X52" s="116">
        <v>11</v>
      </c>
      <c r="Y52" s="116">
        <v>12</v>
      </c>
      <c r="Z52" s="116">
        <v>13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8</v>
      </c>
      <c r="W53" s="116">
        <v>6</v>
      </c>
      <c r="X53" s="116">
        <v>8</v>
      </c>
      <c r="Y53" s="116">
        <v>3</v>
      </c>
      <c r="Z53" s="116">
        <v>12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8</v>
      </c>
      <c r="W54" s="116">
        <v>6</v>
      </c>
      <c r="X54" s="116">
        <v>25</v>
      </c>
      <c r="Y54" s="116">
        <v>16</v>
      </c>
      <c r="Z54" s="116">
        <v>21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7</v>
      </c>
      <c r="W55" s="116">
        <v>0</v>
      </c>
      <c r="X55" s="116">
        <v>14</v>
      </c>
      <c r="Y55" s="116">
        <v>6</v>
      </c>
      <c r="Z55" s="116">
        <v>15</v>
      </c>
    </row>
    <row r="56" spans="1:26" ht="15" customHeight="1" x14ac:dyDescent="0.25">
      <c r="S56" s="119" t="s">
        <v>49</v>
      </c>
      <c r="T56" s="119"/>
      <c r="U56" s="116"/>
      <c r="V56" s="116">
        <v>0</v>
      </c>
      <c r="W56" s="116">
        <v>5</v>
      </c>
      <c r="X56" s="116">
        <v>7</v>
      </c>
      <c r="Y56" s="116">
        <v>9</v>
      </c>
      <c r="Z56" s="116">
        <v>5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0</v>
      </c>
      <c r="X57" s="116">
        <v>0</v>
      </c>
      <c r="Y57" s="116">
        <v>0</v>
      </c>
      <c r="Z57" s="116">
        <v>0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0</v>
      </c>
      <c r="W58" s="116">
        <v>0</v>
      </c>
      <c r="X58" s="116">
        <v>0</v>
      </c>
      <c r="Y58" s="116">
        <v>0</v>
      </c>
      <c r="Z58" s="116">
        <v>0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0</v>
      </c>
      <c r="X59" s="116">
        <v>0</v>
      </c>
      <c r="Y59" s="116">
        <v>0</v>
      </c>
      <c r="Z59" s="116">
        <v>0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0</v>
      </c>
      <c r="X60" s="116">
        <v>0</v>
      </c>
      <c r="Y60" s="116">
        <v>0</v>
      </c>
      <c r="Z60" s="116">
        <v>0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71</v>
      </c>
      <c r="W61" s="116">
        <v>77</v>
      </c>
      <c r="X61" s="116">
        <v>165</v>
      </c>
      <c r="Y61" s="116">
        <v>112</v>
      </c>
      <c r="Z61" s="116">
        <v>159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0</v>
      </c>
      <c r="W63" s="116">
        <v>0</v>
      </c>
      <c r="X63" s="116">
        <v>0</v>
      </c>
      <c r="Y63" s="116">
        <v>0</v>
      </c>
      <c r="Z63" s="116">
        <v>0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0</v>
      </c>
      <c r="X64" s="116">
        <v>0</v>
      </c>
      <c r="Y64" s="116">
        <v>0</v>
      </c>
      <c r="Z64" s="116">
        <v>0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Boulia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0</v>
      </c>
      <c r="W65" s="116">
        <v>0</v>
      </c>
      <c r="X65" s="116">
        <v>7</v>
      </c>
      <c r="Y65" s="116">
        <v>11</v>
      </c>
      <c r="Z65" s="116">
        <v>11</v>
      </c>
    </row>
    <row r="66" spans="1:26" x14ac:dyDescent="0.25">
      <c r="S66" s="119" t="s">
        <v>40</v>
      </c>
      <c r="T66" s="119"/>
      <c r="U66" s="116"/>
      <c r="V66" s="116">
        <v>6</v>
      </c>
      <c r="W66" s="116">
        <v>5</v>
      </c>
      <c r="X66" s="116">
        <v>16</v>
      </c>
      <c r="Y66" s="116">
        <v>8</v>
      </c>
      <c r="Z66" s="116">
        <v>12</v>
      </c>
    </row>
    <row r="67" spans="1:26" x14ac:dyDescent="0.25">
      <c r="S67" s="119" t="s">
        <v>41</v>
      </c>
      <c r="T67" s="119"/>
      <c r="U67" s="116"/>
      <c r="V67" s="116">
        <v>8</v>
      </c>
      <c r="W67" s="116">
        <v>23</v>
      </c>
      <c r="X67" s="116">
        <v>24</v>
      </c>
      <c r="Y67" s="116">
        <v>9</v>
      </c>
      <c r="Z67" s="116">
        <v>43</v>
      </c>
    </row>
    <row r="68" spans="1:26" x14ac:dyDescent="0.25">
      <c r="S68" s="119" t="s">
        <v>42</v>
      </c>
      <c r="T68" s="119"/>
      <c r="U68" s="116"/>
      <c r="V68" s="116">
        <v>9</v>
      </c>
      <c r="W68" s="116">
        <v>19</v>
      </c>
      <c r="X68" s="116">
        <v>22</v>
      </c>
      <c r="Y68" s="116">
        <v>14</v>
      </c>
      <c r="Z68" s="116">
        <v>21</v>
      </c>
    </row>
    <row r="69" spans="1:26" x14ac:dyDescent="0.25">
      <c r="S69" s="119" t="s">
        <v>43</v>
      </c>
      <c r="T69" s="119"/>
      <c r="U69" s="116"/>
      <c r="V69" s="116">
        <v>0</v>
      </c>
      <c r="W69" s="116">
        <v>9</v>
      </c>
      <c r="X69" s="116">
        <v>11</v>
      </c>
      <c r="Y69" s="116">
        <v>10</v>
      </c>
      <c r="Z69" s="116">
        <v>12</v>
      </c>
    </row>
    <row r="70" spans="1:26" x14ac:dyDescent="0.25">
      <c r="S70" s="119" t="s">
        <v>44</v>
      </c>
      <c r="T70" s="119"/>
      <c r="U70" s="116"/>
      <c r="V70" s="116">
        <v>9</v>
      </c>
      <c r="W70" s="116">
        <v>10</v>
      </c>
      <c r="X70" s="116">
        <v>7</v>
      </c>
      <c r="Y70" s="116">
        <v>6</v>
      </c>
      <c r="Z70" s="116">
        <v>12</v>
      </c>
    </row>
    <row r="71" spans="1:26" x14ac:dyDescent="0.25">
      <c r="S71" s="119" t="s">
        <v>45</v>
      </c>
      <c r="T71" s="119"/>
      <c r="U71" s="116"/>
      <c r="V71" s="116">
        <v>12</v>
      </c>
      <c r="W71" s="116">
        <v>11</v>
      </c>
      <c r="X71" s="116">
        <v>13</v>
      </c>
      <c r="Y71" s="116">
        <v>6</v>
      </c>
      <c r="Z71" s="116">
        <v>17</v>
      </c>
    </row>
    <row r="72" spans="1:26" x14ac:dyDescent="0.25">
      <c r="S72" s="119" t="s">
        <v>46</v>
      </c>
      <c r="T72" s="119"/>
      <c r="U72" s="116"/>
      <c r="V72" s="116">
        <v>1</v>
      </c>
      <c r="W72" s="116">
        <v>3</v>
      </c>
      <c r="X72" s="116">
        <v>14</v>
      </c>
      <c r="Y72" s="116">
        <v>11</v>
      </c>
      <c r="Z72" s="116">
        <v>11</v>
      </c>
    </row>
    <row r="73" spans="1:26" x14ac:dyDescent="0.25">
      <c r="S73" s="119" t="s">
        <v>47</v>
      </c>
      <c r="T73" s="119"/>
      <c r="U73" s="116"/>
      <c r="V73" s="116">
        <v>9</v>
      </c>
      <c r="W73" s="116">
        <v>7</v>
      </c>
      <c r="X73" s="116">
        <v>13</v>
      </c>
      <c r="Y73" s="116">
        <v>5</v>
      </c>
      <c r="Z73" s="116">
        <v>8</v>
      </c>
    </row>
    <row r="74" spans="1:26" x14ac:dyDescent="0.25">
      <c r="S74" s="119" t="s">
        <v>48</v>
      </c>
      <c r="T74" s="119"/>
      <c r="U74" s="116"/>
      <c r="V74" s="116">
        <v>0</v>
      </c>
      <c r="W74" s="116">
        <v>4</v>
      </c>
      <c r="X74" s="116">
        <v>13</v>
      </c>
      <c r="Y74" s="116">
        <v>9</v>
      </c>
      <c r="Z74" s="116">
        <v>16</v>
      </c>
    </row>
    <row r="75" spans="1:26" x14ac:dyDescent="0.25">
      <c r="S75" s="119" t="s">
        <v>49</v>
      </c>
      <c r="T75" s="119"/>
      <c r="U75" s="116"/>
      <c r="V75" s="116">
        <v>0</v>
      </c>
      <c r="W75" s="116">
        <v>0</v>
      </c>
      <c r="X75" s="116">
        <v>3</v>
      </c>
      <c r="Y75" s="116">
        <v>6</v>
      </c>
      <c r="Z75" s="116">
        <v>13</v>
      </c>
    </row>
    <row r="76" spans="1:26" x14ac:dyDescent="0.25">
      <c r="S76" s="119" t="s">
        <v>50</v>
      </c>
      <c r="T76" s="119"/>
      <c r="U76" s="116"/>
      <c r="V76" s="116">
        <v>0</v>
      </c>
      <c r="W76" s="116">
        <v>0</v>
      </c>
      <c r="X76" s="116">
        <v>0</v>
      </c>
      <c r="Y76" s="116">
        <v>6</v>
      </c>
      <c r="Z76" s="116">
        <v>7</v>
      </c>
    </row>
    <row r="77" spans="1:26" x14ac:dyDescent="0.25">
      <c r="S77" s="119" t="s">
        <v>51</v>
      </c>
      <c r="T77" s="119"/>
      <c r="U77" s="116"/>
      <c r="V77" s="116">
        <v>0</v>
      </c>
      <c r="W77" s="116">
        <v>0</v>
      </c>
      <c r="X77" s="116">
        <v>0</v>
      </c>
      <c r="Y77" s="116">
        <v>0</v>
      </c>
      <c r="Z77" s="116">
        <v>0</v>
      </c>
    </row>
    <row r="78" spans="1:26" x14ac:dyDescent="0.25">
      <c r="S78" s="119" t="s">
        <v>52</v>
      </c>
      <c r="T78" s="119"/>
      <c r="U78" s="116"/>
      <c r="V78" s="116">
        <v>0</v>
      </c>
      <c r="W78" s="116">
        <v>0</v>
      </c>
      <c r="X78" s="116">
        <v>0</v>
      </c>
      <c r="Y78" s="116">
        <v>0</v>
      </c>
      <c r="Z78" s="116">
        <v>0</v>
      </c>
    </row>
    <row r="79" spans="1:26" x14ac:dyDescent="0.25">
      <c r="S79" s="119" t="s">
        <v>53</v>
      </c>
      <c r="T79" s="119"/>
      <c r="U79" s="116"/>
      <c r="V79" s="116">
        <v>0</v>
      </c>
      <c r="W79" s="116">
        <v>0</v>
      </c>
      <c r="X79" s="116">
        <v>0</v>
      </c>
      <c r="Y79" s="116">
        <v>0</v>
      </c>
      <c r="Z79" s="116">
        <v>0</v>
      </c>
    </row>
    <row r="80" spans="1:26" x14ac:dyDescent="0.25">
      <c r="S80" s="122" t="s">
        <v>54</v>
      </c>
      <c r="T80" s="122"/>
      <c r="U80" s="116"/>
      <c r="V80" s="116">
        <v>63</v>
      </c>
      <c r="W80" s="116">
        <v>89</v>
      </c>
      <c r="X80" s="116">
        <v>150</v>
      </c>
      <c r="Y80" s="116">
        <v>102</v>
      </c>
      <c r="Z80" s="116">
        <v>176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6" t="str">
        <f>S1</f>
        <v>Boulia</v>
      </c>
      <c r="D83" s="146"/>
      <c r="E83" s="146"/>
      <c r="F83" s="146"/>
      <c r="G83" s="146"/>
      <c r="H83" s="49"/>
      <c r="I83" s="49"/>
      <c r="J83" s="147" t="str">
        <f>'State data for spotlight'!A1</f>
        <v>Queensland</v>
      </c>
      <c r="K83" s="147"/>
      <c r="L83" s="147"/>
      <c r="M83" s="147"/>
      <c r="N83" s="147"/>
      <c r="O83" s="147"/>
      <c r="S83" s="119" t="s">
        <v>57</v>
      </c>
      <c r="T83" s="119"/>
      <c r="U83" s="116"/>
      <c r="V83" s="116">
        <v>1</v>
      </c>
      <c r="W83" s="116">
        <v>8</v>
      </c>
      <c r="X83" s="116">
        <v>17</v>
      </c>
      <c r="Y83" s="116">
        <v>4</v>
      </c>
      <c r="Z83" s="116">
        <v>14</v>
      </c>
      <c r="AD83" s="121"/>
    </row>
    <row r="84" spans="1:30" ht="15" customHeight="1" x14ac:dyDescent="0.25">
      <c r="A84" s="48"/>
      <c r="B84" s="48"/>
      <c r="C84" s="50"/>
      <c r="D84" s="141" t="s">
        <v>0</v>
      </c>
      <c r="E84" s="141"/>
      <c r="F84" s="141" t="s">
        <v>202</v>
      </c>
      <c r="G84" s="141"/>
      <c r="H84" s="50"/>
      <c r="I84" s="50"/>
      <c r="J84" s="50"/>
      <c r="K84" s="50"/>
      <c r="L84" s="141" t="s">
        <v>0</v>
      </c>
      <c r="M84" s="141"/>
      <c r="N84" s="141" t="s">
        <v>202</v>
      </c>
      <c r="O84" s="141"/>
      <c r="S84" s="119" t="s">
        <v>58</v>
      </c>
      <c r="T84" s="119"/>
      <c r="U84" s="116"/>
      <c r="V84" s="116">
        <v>0</v>
      </c>
      <c r="W84" s="116">
        <v>0</v>
      </c>
      <c r="X84" s="116">
        <v>0</v>
      </c>
      <c r="Y84" s="116">
        <v>3</v>
      </c>
      <c r="Z84" s="116">
        <v>8</v>
      </c>
    </row>
    <row r="85" spans="1:30" ht="15" customHeight="1" x14ac:dyDescent="0.25">
      <c r="A85" s="48"/>
      <c r="B85" s="48"/>
      <c r="C85" s="62" t="s">
        <v>1</v>
      </c>
      <c r="D85" s="141" t="s">
        <v>2</v>
      </c>
      <c r="E85" s="141"/>
      <c r="F85" s="141" t="str">
        <f>"since "&amp;$V$2</f>
        <v>since 2015-16</v>
      </c>
      <c r="G85" s="141"/>
      <c r="H85" s="50"/>
      <c r="I85" s="50"/>
      <c r="J85" s="50"/>
      <c r="K85" s="62" t="s">
        <v>1</v>
      </c>
      <c r="L85" s="141" t="s">
        <v>2</v>
      </c>
      <c r="M85" s="141"/>
      <c r="N85" s="141" t="str">
        <f>"since "&amp;$V$2</f>
        <v>since 2015-16</v>
      </c>
      <c r="O85" s="141"/>
      <c r="S85" s="119" t="s">
        <v>197</v>
      </c>
      <c r="T85" s="119"/>
      <c r="U85" s="116"/>
      <c r="V85" s="116">
        <v>4</v>
      </c>
      <c r="W85" s="116">
        <v>7</v>
      </c>
      <c r="X85" s="116">
        <v>5</v>
      </c>
      <c r="Y85" s="116">
        <v>5</v>
      </c>
      <c r="Z85" s="116">
        <v>10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338</v>
      </c>
      <c r="D86" s="100">
        <f t="shared" ref="D86:D91" si="4">AD4</f>
        <v>0.55760368663594462</v>
      </c>
      <c r="E86" s="101">
        <f t="shared" ref="E86:E91" si="5">AD4</f>
        <v>0.55760368663594462</v>
      </c>
      <c r="F86" s="100">
        <f t="shared" ref="F86:F91" si="6">AF4</f>
        <v>1.4852941176470589</v>
      </c>
      <c r="G86" s="101">
        <f t="shared" ref="G86:G91" si="7">AF4</f>
        <v>1.4852941176470589</v>
      </c>
      <c r="H86" s="61"/>
      <c r="I86" s="61"/>
      <c r="J86" s="142" t="str">
        <f>'State data for spotlight'!J4</f>
        <v>4,043,913</v>
      </c>
      <c r="K86" s="142"/>
      <c r="L86" s="100">
        <f>'State data for spotlight'!L4</f>
        <v>-5.435055282670076E-3</v>
      </c>
      <c r="M86" s="101">
        <f>'State data for spotlight'!L4</f>
        <v>-5.435055282670076E-3</v>
      </c>
      <c r="N86" s="100">
        <f>'State data for spotlight'!N4</f>
        <v>7.968076645100175E-2</v>
      </c>
      <c r="O86" s="101">
        <f>'State data for spotlight'!N4</f>
        <v>7.968076645100175E-2</v>
      </c>
      <c r="S86" s="119" t="s">
        <v>198</v>
      </c>
      <c r="T86" s="119"/>
      <c r="U86" s="116"/>
      <c r="V86" s="116">
        <v>0</v>
      </c>
      <c r="W86" s="116">
        <v>0</v>
      </c>
      <c r="X86" s="116">
        <v>0</v>
      </c>
      <c r="Y86" s="116">
        <v>4</v>
      </c>
      <c r="Z86" s="116">
        <v>5</v>
      </c>
    </row>
    <row r="87" spans="1:30" ht="15" customHeight="1" x14ac:dyDescent="0.25">
      <c r="A87" s="102" t="s">
        <v>4</v>
      </c>
      <c r="B87" s="51"/>
      <c r="C87" s="61" t="str">
        <f t="shared" si="3"/>
        <v>162</v>
      </c>
      <c r="D87" s="100">
        <f t="shared" si="4"/>
        <v>0.40869565217391313</v>
      </c>
      <c r="E87" s="101">
        <f t="shared" si="5"/>
        <v>0.40869565217391313</v>
      </c>
      <c r="F87" s="100">
        <f t="shared" si="6"/>
        <v>1.4923076923076923</v>
      </c>
      <c r="G87" s="101">
        <f t="shared" si="7"/>
        <v>1.4923076923076923</v>
      </c>
      <c r="H87" s="61"/>
      <c r="I87" s="61"/>
      <c r="J87" s="142" t="str">
        <f>'State data for spotlight'!J5</f>
        <v>2,078,086</v>
      </c>
      <c r="K87" s="142"/>
      <c r="L87" s="100">
        <f>'State data for spotlight'!L5</f>
        <v>-9.7722570444783718E-3</v>
      </c>
      <c r="M87" s="101">
        <f>'State data for spotlight'!L5</f>
        <v>-9.7722570444783718E-3</v>
      </c>
      <c r="N87" s="100">
        <f>'State data for spotlight'!N5</f>
        <v>6.0267974446456485E-2</v>
      </c>
      <c r="O87" s="101">
        <f>'State data for spotlight'!N5</f>
        <v>6.0267974446456485E-2</v>
      </c>
      <c r="S87" s="119" t="s">
        <v>199</v>
      </c>
      <c r="T87" s="119"/>
      <c r="U87" s="116"/>
      <c r="V87" s="116">
        <v>0</v>
      </c>
      <c r="W87" s="116">
        <v>0</v>
      </c>
      <c r="X87" s="116">
        <v>0</v>
      </c>
      <c r="Y87" s="116">
        <v>0</v>
      </c>
      <c r="Z87" s="116">
        <v>0</v>
      </c>
    </row>
    <row r="88" spans="1:30" ht="15" customHeight="1" x14ac:dyDescent="0.25">
      <c r="A88" s="102" t="s">
        <v>5</v>
      </c>
      <c r="B88" s="51"/>
      <c r="C88" s="61" t="str">
        <f t="shared" si="3"/>
        <v>178</v>
      </c>
      <c r="D88" s="100">
        <f t="shared" si="4"/>
        <v>0.71153846153846145</v>
      </c>
      <c r="E88" s="101">
        <f t="shared" si="5"/>
        <v>0.71153846153846145</v>
      </c>
      <c r="F88" s="100">
        <f t="shared" si="6"/>
        <v>1.6969696969696968</v>
      </c>
      <c r="G88" s="101">
        <f t="shared" si="7"/>
        <v>1.6969696969696968</v>
      </c>
      <c r="H88" s="61"/>
      <c r="I88" s="61"/>
      <c r="J88" s="142" t="str">
        <f>'State data for spotlight'!J6</f>
        <v>1,965,825</v>
      </c>
      <c r="K88" s="142"/>
      <c r="L88" s="100">
        <f>'State data for spotlight'!L6</f>
        <v>-8.0765919120229235E-4</v>
      </c>
      <c r="M88" s="101">
        <f>'State data for spotlight'!L6</f>
        <v>-8.0765919120229235E-4</v>
      </c>
      <c r="N88" s="100">
        <f>'State data for spotlight'!N6</f>
        <v>0.10099473592536312</v>
      </c>
      <c r="O88" s="101">
        <f>'State data for spotlight'!N6</f>
        <v>0.10099473592536312</v>
      </c>
      <c r="S88" s="119" t="s">
        <v>200</v>
      </c>
      <c r="T88" s="119"/>
      <c r="U88" s="116"/>
      <c r="V88" s="116">
        <v>0</v>
      </c>
      <c r="W88" s="116">
        <v>0</v>
      </c>
      <c r="X88" s="116">
        <v>0</v>
      </c>
      <c r="Y88" s="116">
        <v>0</v>
      </c>
      <c r="Z88" s="116">
        <v>0</v>
      </c>
    </row>
    <row r="89" spans="1:30" ht="15" customHeight="1" x14ac:dyDescent="0.25">
      <c r="A89" s="51" t="s">
        <v>6</v>
      </c>
      <c r="B89" s="51"/>
      <c r="C89" s="61" t="str">
        <f t="shared" si="3"/>
        <v>231</v>
      </c>
      <c r="D89" s="100">
        <f t="shared" si="4"/>
        <v>0.47133757961783429</v>
      </c>
      <c r="E89" s="101">
        <f t="shared" si="5"/>
        <v>0.47133757961783429</v>
      </c>
      <c r="F89" s="100">
        <f t="shared" si="6"/>
        <v>1.3814432989690721</v>
      </c>
      <c r="G89" s="101">
        <f t="shared" si="7"/>
        <v>1.3814432989690721</v>
      </c>
      <c r="H89" s="61"/>
      <c r="I89" s="61"/>
      <c r="J89" s="142" t="str">
        <f>'State data for spotlight'!J7</f>
        <v>2,876,116</v>
      </c>
      <c r="K89" s="142"/>
      <c r="L89" s="100">
        <f>'State data for spotlight'!L7</f>
        <v>1.3469152455414024E-2</v>
      </c>
      <c r="M89" s="101">
        <f>'State data for spotlight'!L7</f>
        <v>1.3469152455414024E-2</v>
      </c>
      <c r="N89" s="100">
        <f>'State data for spotlight'!N7</f>
        <v>8.3508134271230716E-2</v>
      </c>
      <c r="O89" s="101">
        <f>'State data for spotlight'!N7</f>
        <v>8.3508134271230716E-2</v>
      </c>
      <c r="S89" s="119" t="s">
        <v>201</v>
      </c>
      <c r="T89" s="119"/>
      <c r="U89" s="116"/>
      <c r="V89" s="116">
        <v>13</v>
      </c>
      <c r="W89" s="116">
        <v>16</v>
      </c>
      <c r="X89" s="116">
        <v>20</v>
      </c>
      <c r="Y89" s="116">
        <v>20</v>
      </c>
      <c r="Z89" s="116">
        <v>20</v>
      </c>
    </row>
    <row r="90" spans="1:30" ht="15" customHeight="1" x14ac:dyDescent="0.25">
      <c r="A90" s="51" t="s">
        <v>100</v>
      </c>
      <c r="B90" s="51"/>
      <c r="C90" s="61" t="str">
        <f t="shared" si="3"/>
        <v>$48,056</v>
      </c>
      <c r="D90" s="100">
        <f t="shared" si="4"/>
        <v>4.3034933313075729E-2</v>
      </c>
      <c r="E90" s="101">
        <f t="shared" si="5"/>
        <v>4.3034933313075729E-2</v>
      </c>
      <c r="F90" s="100">
        <f t="shared" si="6"/>
        <v>5.3726921896241731E-2</v>
      </c>
      <c r="G90" s="101">
        <f t="shared" si="7"/>
        <v>5.3726921896241731E-2</v>
      </c>
      <c r="H90" s="61"/>
      <c r="I90" s="61"/>
      <c r="J90" s="61"/>
      <c r="K90" s="61" t="str">
        <f>'State data for spotlight'!J8</f>
        <v>$45,226</v>
      </c>
      <c r="L90" s="100">
        <f>'State data for spotlight'!L8</f>
        <v>1.6409018426646327E-3</v>
      </c>
      <c r="M90" s="101">
        <f>'State data for spotlight'!L8</f>
        <v>1.6409018426646327E-3</v>
      </c>
      <c r="N90" s="100">
        <f>'State data for spotlight'!N8</f>
        <v>6.7653739613496189E-2</v>
      </c>
      <c r="O90" s="101">
        <f>'State data for spotlight'!N8</f>
        <v>6.7653739613496189E-2</v>
      </c>
      <c r="S90" s="119" t="s">
        <v>59</v>
      </c>
      <c r="T90" s="119"/>
      <c r="U90" s="116"/>
      <c r="V90" s="116">
        <v>14</v>
      </c>
      <c r="W90" s="116">
        <v>16</v>
      </c>
      <c r="X90" s="116">
        <v>38</v>
      </c>
      <c r="Y90" s="116">
        <v>34</v>
      </c>
      <c r="Z90" s="116">
        <v>38</v>
      </c>
    </row>
    <row r="91" spans="1:30" ht="15" customHeight="1" x14ac:dyDescent="0.25">
      <c r="A91" s="51" t="s">
        <v>7</v>
      </c>
      <c r="B91" s="51"/>
      <c r="C91" s="61" t="str">
        <f t="shared" si="3"/>
        <v>$13.3 mil</v>
      </c>
      <c r="D91" s="100">
        <f t="shared" si="4"/>
        <v>0.75965378771865444</v>
      </c>
      <c r="E91" s="101">
        <f t="shared" si="5"/>
        <v>0.75965378771865444</v>
      </c>
      <c r="F91" s="100">
        <f t="shared" si="6"/>
        <v>1.5040961103093302</v>
      </c>
      <c r="G91" s="101">
        <f t="shared" si="7"/>
        <v>1.5040961103093302</v>
      </c>
      <c r="H91" s="61"/>
      <c r="I91" s="61"/>
      <c r="J91" s="61"/>
      <c r="K91" s="61" t="str">
        <f>'State data for spotlight'!J9</f>
        <v>$174.8 bil</v>
      </c>
      <c r="L91" s="100">
        <f>'State data for spotlight'!L9</f>
        <v>4.1540468779463158E-2</v>
      </c>
      <c r="M91" s="101">
        <f>'State data for spotlight'!L9</f>
        <v>4.1540468779463158E-2</v>
      </c>
      <c r="N91" s="100">
        <f>'State data for spotlight'!N9</f>
        <v>0.18082674757676354</v>
      </c>
      <c r="O91" s="101">
        <f>'State data for spotlight'!N9</f>
        <v>0.18082674757676354</v>
      </c>
      <c r="S91" s="122" t="s">
        <v>54</v>
      </c>
      <c r="T91" s="122"/>
      <c r="U91" s="116"/>
      <c r="V91" s="116">
        <v>53</v>
      </c>
      <c r="W91" s="116">
        <v>58</v>
      </c>
      <c r="X91" s="116">
        <v>118</v>
      </c>
      <c r="Y91" s="116">
        <v>79</v>
      </c>
      <c r="Z91" s="116">
        <v>120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203</v>
      </c>
      <c r="S93" s="119" t="s">
        <v>57</v>
      </c>
      <c r="T93" s="119"/>
      <c r="U93" s="116"/>
      <c r="V93" s="116">
        <v>10</v>
      </c>
      <c r="W93" s="116">
        <v>7</v>
      </c>
      <c r="X93" s="116">
        <v>15</v>
      </c>
      <c r="Y93" s="116">
        <v>8</v>
      </c>
      <c r="Z93" s="116">
        <v>17</v>
      </c>
    </row>
    <row r="94" spans="1:30" ht="15" customHeight="1" x14ac:dyDescent="0.25">
      <c r="A94" s="60" t="s">
        <v>204</v>
      </c>
      <c r="S94" s="119" t="s">
        <v>58</v>
      </c>
      <c r="T94" s="119"/>
      <c r="U94" s="116"/>
      <c r="V94" s="116">
        <v>8</v>
      </c>
      <c r="W94" s="116">
        <v>8</v>
      </c>
      <c r="X94" s="116">
        <v>14</v>
      </c>
      <c r="Y94" s="116">
        <v>6</v>
      </c>
      <c r="Z94" s="116">
        <v>13</v>
      </c>
    </row>
    <row r="95" spans="1:30" ht="15" customHeight="1" x14ac:dyDescent="0.25">
      <c r="A95" s="138" t="s">
        <v>287</v>
      </c>
      <c r="S95" s="119" t="s">
        <v>197</v>
      </c>
      <c r="T95" s="119"/>
      <c r="U95" s="116"/>
      <c r="V95" s="116">
        <v>0</v>
      </c>
      <c r="W95" s="116">
        <v>0</v>
      </c>
      <c r="X95" s="116">
        <v>3</v>
      </c>
      <c r="Y95" s="116">
        <v>0</v>
      </c>
      <c r="Z95" s="116">
        <v>4</v>
      </c>
    </row>
    <row r="96" spans="1:30" ht="15" customHeight="1" x14ac:dyDescent="0.25">
      <c r="A96" s="19" t="s">
        <v>278</v>
      </c>
      <c r="S96" s="119" t="s">
        <v>198</v>
      </c>
      <c r="T96" s="119"/>
      <c r="U96" s="116"/>
      <c r="V96" s="116">
        <v>6</v>
      </c>
      <c r="W96" s="116">
        <v>10</v>
      </c>
      <c r="X96" s="116">
        <v>14</v>
      </c>
      <c r="Y96" s="116">
        <v>8</v>
      </c>
      <c r="Z96" s="116">
        <v>11</v>
      </c>
    </row>
    <row r="97" spans="1:32" ht="15" customHeight="1" x14ac:dyDescent="0.25">
      <c r="S97" s="119" t="s">
        <v>199</v>
      </c>
      <c r="T97" s="119"/>
      <c r="U97" s="116"/>
      <c r="V97" s="116">
        <v>5</v>
      </c>
      <c r="W97" s="116">
        <v>10</v>
      </c>
      <c r="X97" s="116">
        <v>22</v>
      </c>
      <c r="Y97" s="116">
        <v>9</v>
      </c>
      <c r="Z97" s="116">
        <v>18</v>
      </c>
    </row>
    <row r="98" spans="1:32" ht="15" customHeight="1" x14ac:dyDescent="0.25">
      <c r="S98" s="119" t="s">
        <v>200</v>
      </c>
      <c r="T98" s="119"/>
      <c r="U98" s="116"/>
      <c r="V98" s="116">
        <v>0</v>
      </c>
      <c r="W98" s="116">
        <v>0</v>
      </c>
      <c r="X98" s="116">
        <v>0</v>
      </c>
      <c r="Y98" s="116">
        <v>0</v>
      </c>
      <c r="Z98" s="116">
        <v>3</v>
      </c>
    </row>
    <row r="99" spans="1:32" ht="15" customHeight="1" x14ac:dyDescent="0.25">
      <c r="S99" s="119" t="s">
        <v>201</v>
      </c>
      <c r="T99" s="119"/>
      <c r="U99" s="116"/>
      <c r="V99" s="116">
        <v>0</v>
      </c>
      <c r="W99" s="116">
        <v>0</v>
      </c>
      <c r="X99" s="116">
        <v>0</v>
      </c>
      <c r="Y99" s="116">
        <v>0</v>
      </c>
      <c r="Z99" s="116">
        <v>0</v>
      </c>
    </row>
    <row r="100" spans="1:32" ht="15" customHeight="1" x14ac:dyDescent="0.25">
      <c r="S100" s="119" t="s">
        <v>59</v>
      </c>
      <c r="T100" s="119"/>
      <c r="U100" s="116"/>
      <c r="V100" s="116">
        <v>5</v>
      </c>
      <c r="W100" s="116">
        <v>10</v>
      </c>
      <c r="X100" s="116">
        <v>16</v>
      </c>
      <c r="Y100" s="116">
        <v>15</v>
      </c>
      <c r="Z100" s="116">
        <v>28</v>
      </c>
    </row>
    <row r="101" spans="1:32" x14ac:dyDescent="0.25">
      <c r="A101" s="20"/>
      <c r="S101" s="122" t="s">
        <v>54</v>
      </c>
      <c r="T101" s="122"/>
      <c r="U101" s="116"/>
      <c r="V101" s="116">
        <v>47</v>
      </c>
      <c r="W101" s="116">
        <v>53</v>
      </c>
      <c r="X101" s="116">
        <v>108</v>
      </c>
      <c r="Y101" s="116">
        <v>72</v>
      </c>
      <c r="Z101" s="116">
        <v>112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205</v>
      </c>
      <c r="Z103" s="110" t="s">
        <v>282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58</v>
      </c>
      <c r="W104" s="116">
        <v>79</v>
      </c>
      <c r="X104" s="116">
        <v>180</v>
      </c>
      <c r="Y104" s="116">
        <v>126</v>
      </c>
      <c r="Z104" s="116">
        <v>199</v>
      </c>
      <c r="AB104" s="113" t="str">
        <f>TEXT(Z104,"###,###")</f>
        <v>199</v>
      </c>
      <c r="AD104" s="134">
        <f>Z104/($Z$4)*100</f>
        <v>58.875739644970416</v>
      </c>
      <c r="AF104" s="113"/>
    </row>
    <row r="105" spans="1:32" x14ac:dyDescent="0.25">
      <c r="S105" s="119" t="s">
        <v>18</v>
      </c>
      <c r="T105" s="119"/>
      <c r="U105" s="116"/>
      <c r="V105" s="116">
        <v>66</v>
      </c>
      <c r="W105" s="116">
        <v>66</v>
      </c>
      <c r="X105" s="116">
        <v>87</v>
      </c>
      <c r="Y105" s="116">
        <v>76</v>
      </c>
      <c r="Z105" s="116">
        <v>94</v>
      </c>
      <c r="AB105" s="113" t="str">
        <f>TEXT(Z105,"###,###")</f>
        <v>94</v>
      </c>
      <c r="AD105" s="134">
        <f>Z105/($Z$4)*100</f>
        <v>27.810650887573964</v>
      </c>
      <c r="AF105" s="113"/>
    </row>
    <row r="106" spans="1:32" x14ac:dyDescent="0.25">
      <c r="S106" s="122" t="s">
        <v>54</v>
      </c>
      <c r="T106" s="122"/>
      <c r="U106" s="124"/>
      <c r="V106" s="124">
        <v>124</v>
      </c>
      <c r="W106" s="124">
        <v>145</v>
      </c>
      <c r="X106" s="124">
        <v>267</v>
      </c>
      <c r="Y106" s="124">
        <v>202</v>
      </c>
      <c r="Z106" s="124">
        <v>293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18</v>
      </c>
      <c r="W108" s="116">
        <v>27</v>
      </c>
      <c r="X108" s="116">
        <v>55</v>
      </c>
      <c r="Y108" s="116">
        <v>35</v>
      </c>
      <c r="Z108" s="116">
        <v>63</v>
      </c>
      <c r="AB108" s="113" t="str">
        <f>TEXT(Z108,"###,###")</f>
        <v>63</v>
      </c>
      <c r="AD108" s="134">
        <f>Z108/($Z$4)*100</f>
        <v>18.639053254437872</v>
      </c>
      <c r="AF108" s="113"/>
    </row>
    <row r="109" spans="1:32" x14ac:dyDescent="0.25">
      <c r="S109" s="119" t="s">
        <v>21</v>
      </c>
      <c r="T109" s="119"/>
      <c r="U109" s="116"/>
      <c r="V109" s="116">
        <v>28</v>
      </c>
      <c r="W109" s="116">
        <v>21</v>
      </c>
      <c r="X109" s="116">
        <v>65</v>
      </c>
      <c r="Y109" s="116">
        <v>45</v>
      </c>
      <c r="Z109" s="116">
        <v>55</v>
      </c>
      <c r="AB109" s="113" t="str">
        <f>TEXT(Z109,"###,###")</f>
        <v>55</v>
      </c>
      <c r="AD109" s="134">
        <f>Z109/($Z$4)*100</f>
        <v>16.272189349112427</v>
      </c>
      <c r="AF109" s="113"/>
    </row>
    <row r="110" spans="1:32" x14ac:dyDescent="0.25">
      <c r="S110" s="119" t="s">
        <v>22</v>
      </c>
      <c r="T110" s="119"/>
      <c r="U110" s="116"/>
      <c r="V110" s="116">
        <v>46</v>
      </c>
      <c r="W110" s="116">
        <v>59</v>
      </c>
      <c r="X110" s="116">
        <v>105</v>
      </c>
      <c r="Y110" s="116">
        <v>82</v>
      </c>
      <c r="Z110" s="116">
        <v>126</v>
      </c>
      <c r="AB110" s="113" t="str">
        <f>TEXT(Z110,"###,###")</f>
        <v>126</v>
      </c>
      <c r="AD110" s="134">
        <f>Z110/($Z$4)*100</f>
        <v>37.278106508875744</v>
      </c>
      <c r="AF110" s="113"/>
    </row>
    <row r="111" spans="1:32" x14ac:dyDescent="0.25">
      <c r="S111" s="119" t="s">
        <v>23</v>
      </c>
      <c r="T111" s="119"/>
      <c r="U111" s="116"/>
      <c r="V111" s="116">
        <v>27</v>
      </c>
      <c r="W111" s="116">
        <v>38</v>
      </c>
      <c r="X111" s="116">
        <v>47</v>
      </c>
      <c r="Y111" s="116">
        <v>31</v>
      </c>
      <c r="Z111" s="116">
        <v>54</v>
      </c>
      <c r="AB111" s="113" t="str">
        <f>TEXT(Z111,"###,###")</f>
        <v>54</v>
      </c>
      <c r="AD111" s="134">
        <f>Z111/($Z$4)*100</f>
        <v>15.976331360946746</v>
      </c>
      <c r="AF111" s="113"/>
    </row>
    <row r="112" spans="1:32" x14ac:dyDescent="0.25">
      <c r="S112" s="122" t="s">
        <v>54</v>
      </c>
      <c r="T112" s="122"/>
      <c r="U112" s="116"/>
      <c r="V112" s="116">
        <v>133</v>
      </c>
      <c r="W112" s="116">
        <v>166</v>
      </c>
      <c r="X112" s="116">
        <v>319</v>
      </c>
      <c r="Y112" s="116">
        <v>219</v>
      </c>
      <c r="Z112" s="116">
        <v>341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41.63</v>
      </c>
      <c r="W118" s="135">
        <v>41.1</v>
      </c>
      <c r="X118" s="135">
        <v>41.35</v>
      </c>
      <c r="Y118" s="135">
        <v>42.25</v>
      </c>
      <c r="Z118" s="135">
        <v>42.17</v>
      </c>
      <c r="AB118" s="113" t="str">
        <f>TEXT(Z118,"##.0")</f>
        <v>42.2</v>
      </c>
    </row>
    <row r="120" spans="19:32" x14ac:dyDescent="0.25">
      <c r="S120" s="105" t="s">
        <v>102</v>
      </c>
      <c r="T120" s="116"/>
      <c r="U120" s="116"/>
      <c r="V120" s="116">
        <v>77</v>
      </c>
      <c r="W120" s="116">
        <v>88</v>
      </c>
      <c r="X120" s="116">
        <v>175</v>
      </c>
      <c r="Y120" s="116">
        <v>131</v>
      </c>
      <c r="Z120" s="116">
        <v>181</v>
      </c>
      <c r="AB120" s="113" t="str">
        <f>TEXT(Z120,"###,###")</f>
        <v>181</v>
      </c>
    </row>
    <row r="121" spans="19:32" x14ac:dyDescent="0.25">
      <c r="S121" s="105" t="s">
        <v>103</v>
      </c>
      <c r="T121" s="116"/>
      <c r="U121" s="116"/>
      <c r="V121" s="116">
        <v>6</v>
      </c>
      <c r="W121" s="116">
        <v>12</v>
      </c>
      <c r="X121" s="116">
        <v>23</v>
      </c>
      <c r="Y121" s="116">
        <v>11</v>
      </c>
      <c r="Z121" s="116">
        <v>23</v>
      </c>
      <c r="AB121" s="113" t="str">
        <f>TEXT(Z121,"###,###")</f>
        <v>23</v>
      </c>
    </row>
    <row r="122" spans="19:32" x14ac:dyDescent="0.25">
      <c r="S122" s="105" t="s">
        <v>104</v>
      </c>
      <c r="T122" s="116"/>
      <c r="U122" s="116"/>
      <c r="V122" s="116">
        <v>13</v>
      </c>
      <c r="W122" s="116">
        <v>11</v>
      </c>
      <c r="X122" s="116">
        <v>27</v>
      </c>
      <c r="Y122" s="116">
        <v>16</v>
      </c>
      <c r="Z122" s="116">
        <v>33</v>
      </c>
      <c r="AB122" s="113" t="str">
        <f>TEXT(Z122,"###,###")</f>
        <v>33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90</v>
      </c>
      <c r="W124" s="116">
        <v>99</v>
      </c>
      <c r="X124" s="116">
        <v>202</v>
      </c>
      <c r="Y124" s="116">
        <v>147</v>
      </c>
      <c r="Z124" s="116">
        <v>214</v>
      </c>
      <c r="AB124" s="113" t="str">
        <f>TEXT(Z124,"###,###")</f>
        <v>214</v>
      </c>
      <c r="AD124" s="131">
        <f>Z124/$Z$7*100</f>
        <v>92.640692640692649</v>
      </c>
    </row>
    <row r="125" spans="19:32" x14ac:dyDescent="0.25">
      <c r="S125" s="105" t="s">
        <v>106</v>
      </c>
      <c r="T125" s="116"/>
      <c r="U125" s="116"/>
      <c r="V125" s="116">
        <v>19</v>
      </c>
      <c r="W125" s="116">
        <v>23</v>
      </c>
      <c r="X125" s="116">
        <v>50</v>
      </c>
      <c r="Y125" s="116">
        <v>27</v>
      </c>
      <c r="Z125" s="116">
        <v>56</v>
      </c>
      <c r="AB125" s="113" t="str">
        <f>TEXT(Z125,"###,###")</f>
        <v>56</v>
      </c>
      <c r="AD125" s="131">
        <f>Z125/$Z$7*100</f>
        <v>24.242424242424242</v>
      </c>
    </row>
    <row r="127" spans="19:32" x14ac:dyDescent="0.25">
      <c r="S127" s="105" t="s">
        <v>107</v>
      </c>
      <c r="T127" s="116"/>
      <c r="U127" s="116"/>
      <c r="V127" s="116">
        <v>52</v>
      </c>
      <c r="W127" s="116">
        <v>58</v>
      </c>
      <c r="X127" s="116">
        <v>120</v>
      </c>
      <c r="Y127" s="116">
        <v>79</v>
      </c>
      <c r="Z127" s="116">
        <v>117</v>
      </c>
      <c r="AB127" s="113" t="str">
        <f>TEXT(Z127,"###,###")</f>
        <v>117</v>
      </c>
      <c r="AD127" s="131">
        <f>Z127/$Z$7*100</f>
        <v>50.649350649350644</v>
      </c>
    </row>
    <row r="128" spans="19:32" x14ac:dyDescent="0.25">
      <c r="S128" s="105" t="s">
        <v>108</v>
      </c>
      <c r="T128" s="116"/>
      <c r="U128" s="116"/>
      <c r="V128" s="116">
        <v>43</v>
      </c>
      <c r="W128" s="116">
        <v>53</v>
      </c>
      <c r="X128" s="116">
        <v>107</v>
      </c>
      <c r="Y128" s="116">
        <v>73</v>
      </c>
      <c r="Z128" s="116">
        <v>111</v>
      </c>
      <c r="AB128" s="113" t="str">
        <f>TEXT(Z128,"###,###")</f>
        <v>111</v>
      </c>
      <c r="AD128" s="131">
        <f>Z128/$Z$7*100</f>
        <v>48.051948051948052</v>
      </c>
    </row>
    <row r="130" spans="19:20" x14ac:dyDescent="0.25">
      <c r="S130" s="105" t="s">
        <v>283</v>
      </c>
      <c r="T130" s="131">
        <v>78.354978354978357</v>
      </c>
    </row>
    <row r="131" spans="19:20" x14ac:dyDescent="0.25">
      <c r="S131" s="105" t="s">
        <v>284</v>
      </c>
      <c r="T131" s="131">
        <v>9.9567099567099575</v>
      </c>
    </row>
    <row r="132" spans="19:20" x14ac:dyDescent="0.25">
      <c r="S132" s="105" t="s">
        <v>285</v>
      </c>
      <c r="T132" s="131">
        <v>14.285714285714285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775E0DAE-DFA4-435F-9D6F-6E2C65F3DE8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AF3E2FF1-61E8-417A-B4FD-4459C2356BA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6ADA53B8-1B43-494C-AA7B-F78D587B524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0BB6BAA9-DB64-4C51-A44B-A5DA37A3757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15666B-91BE-47F5-A7AF-E0EC98DA34EA}">
  <sheetPr codeName="Sheet17">
    <tabColor theme="4" tint="-0.249977111117893"/>
  </sheetPr>
  <dimension ref="A1:N58"/>
  <sheetViews>
    <sheetView workbookViewId="0"/>
  </sheetViews>
  <sheetFormatPr defaultRowHeight="15" x14ac:dyDescent="0.25"/>
  <cols>
    <col min="1" max="1" width="43.140625" style="58" bestFit="1" customWidth="1"/>
    <col min="2" max="2" width="14.85546875" style="58" bestFit="1" customWidth="1"/>
    <col min="3" max="3" width="16.7109375" style="58" bestFit="1" customWidth="1"/>
    <col min="4" max="8" width="14.85546875" style="58" bestFit="1" customWidth="1"/>
    <col min="9" max="9" width="7.85546875" style="58" customWidth="1"/>
    <col min="10" max="10" width="11.5703125" style="58" bestFit="1" customWidth="1"/>
    <col min="11" max="11" width="5.28515625" style="58" customWidth="1"/>
    <col min="12" max="12" width="9.140625" style="58"/>
    <col min="13" max="13" width="4.28515625" style="58" customWidth="1"/>
    <col min="14" max="16384" width="9.140625" style="58"/>
  </cols>
  <sheetData>
    <row r="1" spans="1:14" ht="18" thickBot="1" x14ac:dyDescent="0.35">
      <c r="A1" s="52" t="str">
        <f>C3</f>
        <v>Queensland</v>
      </c>
      <c r="B1" s="52"/>
      <c r="C1" s="52"/>
      <c r="D1" s="52"/>
      <c r="E1" s="52"/>
      <c r="F1" s="52"/>
      <c r="G1" s="53">
        <f>G3</f>
        <v>3</v>
      </c>
      <c r="H1" s="53"/>
      <c r="J1" s="148" t="s">
        <v>24</v>
      </c>
      <c r="K1" s="148"/>
      <c r="L1" s="148"/>
      <c r="M1" s="148"/>
      <c r="N1" s="148"/>
    </row>
    <row r="2" spans="1:14" ht="18.75" thickTop="1" thickBot="1" x14ac:dyDescent="0.35">
      <c r="A2" s="52"/>
      <c r="B2" s="54" t="s">
        <v>61</v>
      </c>
      <c r="C2" s="54" t="s">
        <v>62</v>
      </c>
      <c r="D2" s="54" t="s">
        <v>60</v>
      </c>
      <c r="E2" s="54" t="s">
        <v>92</v>
      </c>
      <c r="F2" s="54" t="s">
        <v>196</v>
      </c>
      <c r="G2" s="54" t="s">
        <v>205</v>
      </c>
      <c r="H2" s="54" t="s">
        <v>282</v>
      </c>
      <c r="J2" s="148" t="str">
        <f>$H$2</f>
        <v>2019-20</v>
      </c>
      <c r="K2" s="148"/>
      <c r="L2" s="148"/>
      <c r="M2" s="148"/>
      <c r="N2" s="148"/>
    </row>
    <row r="3" spans="1:14" ht="16.5" thickTop="1" thickBot="1" x14ac:dyDescent="0.3">
      <c r="C3" s="58" t="s">
        <v>277</v>
      </c>
      <c r="G3" s="4">
        <v>3</v>
      </c>
      <c r="H3" s="4"/>
      <c r="J3" s="23" t="s">
        <v>25</v>
      </c>
      <c r="L3" s="24" t="s">
        <v>26</v>
      </c>
      <c r="N3" s="24" t="s">
        <v>27</v>
      </c>
    </row>
    <row r="4" spans="1:14" x14ac:dyDescent="0.25">
      <c r="A4" s="27" t="s">
        <v>28</v>
      </c>
      <c r="B4" s="34"/>
      <c r="C4" s="34"/>
      <c r="D4" s="34">
        <v>3745471</v>
      </c>
      <c r="E4" s="34">
        <v>3870473</v>
      </c>
      <c r="F4" s="34">
        <v>3961838</v>
      </c>
      <c r="G4" s="34">
        <v>4066012</v>
      </c>
      <c r="H4" s="34">
        <v>4043913</v>
      </c>
      <c r="J4" s="28" t="str">
        <f>TEXT(H4,"#,###,###")</f>
        <v>4,043,913</v>
      </c>
      <c r="L4" s="29">
        <f>H4/G4-1</f>
        <v>-5.435055282670076E-3</v>
      </c>
      <c r="N4" s="29">
        <f>H4/D4-1</f>
        <v>7.968076645100175E-2</v>
      </c>
    </row>
    <row r="5" spans="1:14" x14ac:dyDescent="0.25">
      <c r="A5" s="30" t="s">
        <v>4</v>
      </c>
      <c r="B5" s="34"/>
      <c r="C5" s="34"/>
      <c r="D5" s="34">
        <v>1959963</v>
      </c>
      <c r="E5" s="34">
        <v>2021647</v>
      </c>
      <c r="F5" s="34">
        <v>2068759</v>
      </c>
      <c r="G5" s="34">
        <v>2098594</v>
      </c>
      <c r="H5" s="34">
        <v>2078086</v>
      </c>
      <c r="J5" s="28" t="str">
        <f>TEXT(H5,"#,###,###")</f>
        <v>2,078,086</v>
      </c>
      <c r="L5" s="29">
        <f t="shared" ref="L5:L9" si="0">H5/G5-1</f>
        <v>-9.7722570444783718E-3</v>
      </c>
      <c r="N5" s="29">
        <f t="shared" ref="N5:N8" si="1">H5/D5-1</f>
        <v>6.0267974446456485E-2</v>
      </c>
    </row>
    <row r="6" spans="1:14" x14ac:dyDescent="0.25">
      <c r="A6" s="30" t="s">
        <v>5</v>
      </c>
      <c r="B6" s="34"/>
      <c r="C6" s="34"/>
      <c r="D6" s="34">
        <v>1785499</v>
      </c>
      <c r="E6" s="34">
        <v>1848826</v>
      </c>
      <c r="F6" s="34">
        <v>1893037</v>
      </c>
      <c r="G6" s="34">
        <v>1967414</v>
      </c>
      <c r="H6" s="34">
        <v>1965825</v>
      </c>
      <c r="J6" s="28" t="str">
        <f>TEXT(H6,"#,###,###")</f>
        <v>1,965,825</v>
      </c>
      <c r="L6" s="29">
        <f t="shared" si="0"/>
        <v>-8.0765919120229235E-4</v>
      </c>
      <c r="N6" s="29">
        <f t="shared" si="1"/>
        <v>0.10099473592536312</v>
      </c>
    </row>
    <row r="7" spans="1:14" x14ac:dyDescent="0.25">
      <c r="A7" s="27" t="s">
        <v>6</v>
      </c>
      <c r="B7" s="34"/>
      <c r="C7" s="34"/>
      <c r="D7" s="34">
        <v>2654448</v>
      </c>
      <c r="E7" s="34">
        <v>2710238</v>
      </c>
      <c r="F7" s="34">
        <v>2772206</v>
      </c>
      <c r="G7" s="34">
        <v>2837892</v>
      </c>
      <c r="H7" s="34">
        <v>2876116</v>
      </c>
      <c r="J7" s="28" t="str">
        <f>TEXT(H7,"#,###,###")</f>
        <v>2,876,116</v>
      </c>
      <c r="L7" s="29">
        <f t="shared" si="0"/>
        <v>1.3469152455414024E-2</v>
      </c>
      <c r="N7" s="29">
        <f t="shared" si="1"/>
        <v>8.3508134271230716E-2</v>
      </c>
    </row>
    <row r="8" spans="1:14" x14ac:dyDescent="0.25">
      <c r="A8" s="27" t="s">
        <v>29</v>
      </c>
      <c r="B8" s="34"/>
      <c r="C8" s="34"/>
      <c r="D8" s="34">
        <v>42360.26</v>
      </c>
      <c r="E8" s="34">
        <v>42692</v>
      </c>
      <c r="F8" s="34">
        <v>44165</v>
      </c>
      <c r="G8" s="34">
        <v>45152</v>
      </c>
      <c r="H8" s="34">
        <v>45226.09</v>
      </c>
      <c r="J8" s="28" t="str">
        <f>TEXT(H8,"$###,###")</f>
        <v>$45,226</v>
      </c>
      <c r="L8" s="29">
        <f t="shared" si="0"/>
        <v>1.6409018426646327E-3</v>
      </c>
      <c r="N8" s="29">
        <f t="shared" si="1"/>
        <v>6.7653739613496189E-2</v>
      </c>
    </row>
    <row r="9" spans="1:14" x14ac:dyDescent="0.25">
      <c r="A9" s="27" t="s">
        <v>7</v>
      </c>
      <c r="B9" s="34"/>
      <c r="C9" s="34"/>
      <c r="D9" s="34">
        <v>148018818923</v>
      </c>
      <c r="E9" s="34">
        <v>152453947550</v>
      </c>
      <c r="F9" s="34">
        <v>160122064155</v>
      </c>
      <c r="G9" s="34">
        <v>167813527912</v>
      </c>
      <c r="H9" s="34">
        <v>174784580529</v>
      </c>
      <c r="J9" s="28" t="str">
        <f>TEXT(H9/1000000000,"$#,###.0")&amp;" bil"</f>
        <v>$174.8 bil</v>
      </c>
      <c r="L9" s="29">
        <f t="shared" si="0"/>
        <v>4.1540468779463158E-2</v>
      </c>
      <c r="N9" s="29">
        <f>H9/D9-1</f>
        <v>0.18082674757676354</v>
      </c>
    </row>
    <row r="10" spans="1:14" x14ac:dyDescent="0.25">
      <c r="A10" s="27"/>
    </row>
    <row r="11" spans="1:14" x14ac:dyDescent="0.25">
      <c r="A11" s="27" t="s">
        <v>30</v>
      </c>
      <c r="B11" s="34"/>
      <c r="C11" s="34"/>
      <c r="D11" s="34">
        <v>3364411</v>
      </c>
      <c r="E11" s="34">
        <v>3480106</v>
      </c>
      <c r="F11" s="34">
        <v>3564956</v>
      </c>
      <c r="G11" s="34">
        <v>3657715</v>
      </c>
      <c r="H11" s="34">
        <v>3627213</v>
      </c>
    </row>
    <row r="12" spans="1:14" x14ac:dyDescent="0.25">
      <c r="A12" s="27" t="s">
        <v>31</v>
      </c>
      <c r="B12" s="34"/>
      <c r="C12" s="34"/>
      <c r="D12" s="34">
        <v>381060</v>
      </c>
      <c r="E12" s="34">
        <v>390367</v>
      </c>
      <c r="F12" s="34">
        <v>396882</v>
      </c>
      <c r="G12" s="34">
        <v>408301</v>
      </c>
      <c r="H12" s="34">
        <v>416701</v>
      </c>
    </row>
    <row r="13" spans="1:14" x14ac:dyDescent="0.25">
      <c r="A13" s="27"/>
      <c r="B13" s="27"/>
    </row>
    <row r="14" spans="1:14" ht="15.75" thickBot="1" x14ac:dyDescent="0.3">
      <c r="A14" s="36" t="s">
        <v>32</v>
      </c>
      <c r="B14" s="36"/>
      <c r="C14" s="23"/>
      <c r="D14" s="23"/>
      <c r="E14" s="23"/>
      <c r="F14" s="23"/>
      <c r="G14" s="23"/>
      <c r="H14" s="23"/>
      <c r="J14" s="36" t="s">
        <v>33</v>
      </c>
    </row>
    <row r="15" spans="1:14" x14ac:dyDescent="0.25">
      <c r="A15" s="40" t="s">
        <v>63</v>
      </c>
      <c r="B15" s="40"/>
      <c r="C15" s="41"/>
      <c r="D15" s="41"/>
      <c r="E15" s="41"/>
      <c r="F15" s="41"/>
      <c r="G15" s="34">
        <v>113448</v>
      </c>
      <c r="H15" s="34">
        <v>111365</v>
      </c>
      <c r="J15" s="55">
        <f t="shared" ref="J15:J34" si="2">IF(H15="np",0,H15/$H$34)</f>
        <v>2.7538954892148883E-2</v>
      </c>
    </row>
    <row r="16" spans="1:14" x14ac:dyDescent="0.25">
      <c r="A16" s="40" t="s">
        <v>64</v>
      </c>
      <c r="B16" s="40"/>
      <c r="C16" s="41"/>
      <c r="D16" s="41"/>
      <c r="E16" s="41"/>
      <c r="F16" s="41"/>
      <c r="G16" s="34">
        <v>58486</v>
      </c>
      <c r="H16" s="34">
        <v>60539</v>
      </c>
      <c r="J16" s="55">
        <f t="shared" si="2"/>
        <v>1.4970419702921036E-2</v>
      </c>
    </row>
    <row r="17" spans="1:10" x14ac:dyDescent="0.25">
      <c r="A17" s="40" t="s">
        <v>65</v>
      </c>
      <c r="B17" s="40"/>
      <c r="C17" s="41"/>
      <c r="D17" s="41"/>
      <c r="E17" s="41"/>
      <c r="F17" s="41"/>
      <c r="G17" s="34">
        <v>221334</v>
      </c>
      <c r="H17" s="34">
        <v>215761</v>
      </c>
      <c r="J17" s="55">
        <f t="shared" si="2"/>
        <v>5.3354576810352758E-2</v>
      </c>
    </row>
    <row r="18" spans="1:10" x14ac:dyDescent="0.25">
      <c r="A18" s="40" t="s">
        <v>66</v>
      </c>
      <c r="B18" s="40"/>
      <c r="C18" s="41"/>
      <c r="D18" s="41"/>
      <c r="E18" s="41"/>
      <c r="F18" s="41"/>
      <c r="G18" s="34">
        <v>31584</v>
      </c>
      <c r="H18" s="34">
        <v>31119</v>
      </c>
      <c r="J18" s="55">
        <f t="shared" si="2"/>
        <v>7.695278923259382E-3</v>
      </c>
    </row>
    <row r="19" spans="1:10" x14ac:dyDescent="0.25">
      <c r="A19" s="40" t="s">
        <v>67</v>
      </c>
      <c r="B19" s="40"/>
      <c r="C19" s="41"/>
      <c r="D19" s="41"/>
      <c r="E19" s="41"/>
      <c r="F19" s="41"/>
      <c r="G19" s="34">
        <v>320981</v>
      </c>
      <c r="H19" s="34">
        <v>310879</v>
      </c>
      <c r="J19" s="55">
        <f t="shared" si="2"/>
        <v>7.6875883427615074E-2</v>
      </c>
    </row>
    <row r="20" spans="1:10" x14ac:dyDescent="0.25">
      <c r="A20" s="40" t="s">
        <v>68</v>
      </c>
      <c r="B20" s="40"/>
      <c r="C20" s="41"/>
      <c r="D20" s="41"/>
      <c r="E20" s="41"/>
      <c r="F20" s="41"/>
      <c r="G20" s="34">
        <v>135845</v>
      </c>
      <c r="H20" s="34">
        <v>134338</v>
      </c>
      <c r="J20" s="55">
        <f t="shared" si="2"/>
        <v>3.3219845753167478E-2</v>
      </c>
    </row>
    <row r="21" spans="1:10" x14ac:dyDescent="0.25">
      <c r="A21" s="40" t="s">
        <v>69</v>
      </c>
      <c r="B21" s="40"/>
      <c r="C21" s="41"/>
      <c r="D21" s="41"/>
      <c r="E21" s="41"/>
      <c r="F21" s="41"/>
      <c r="G21" s="34">
        <v>357944</v>
      </c>
      <c r="H21" s="34">
        <v>356139</v>
      </c>
      <c r="J21" s="55">
        <f t="shared" si="2"/>
        <v>8.8068027264715215E-2</v>
      </c>
    </row>
    <row r="22" spans="1:10" x14ac:dyDescent="0.25">
      <c r="A22" s="40" t="s">
        <v>70</v>
      </c>
      <c r="B22" s="40"/>
      <c r="C22" s="41"/>
      <c r="D22" s="41"/>
      <c r="E22" s="41"/>
      <c r="F22" s="41"/>
      <c r="G22" s="34">
        <v>318723</v>
      </c>
      <c r="H22" s="34">
        <v>316788</v>
      </c>
      <c r="J22" s="55">
        <f t="shared" si="2"/>
        <v>7.8337093722211287E-2</v>
      </c>
    </row>
    <row r="23" spans="1:10" x14ac:dyDescent="0.25">
      <c r="A23" s="40" t="s">
        <v>71</v>
      </c>
      <c r="B23" s="40"/>
      <c r="C23" s="41"/>
      <c r="D23" s="41"/>
      <c r="E23" s="41"/>
      <c r="F23" s="41"/>
      <c r="G23" s="34">
        <v>157347</v>
      </c>
      <c r="H23" s="34">
        <v>165139</v>
      </c>
      <c r="J23" s="55">
        <f t="shared" si="2"/>
        <v>4.0836487872622229E-2</v>
      </c>
    </row>
    <row r="24" spans="1:10" x14ac:dyDescent="0.25">
      <c r="A24" s="40" t="s">
        <v>72</v>
      </c>
      <c r="B24" s="40"/>
      <c r="C24" s="41"/>
      <c r="D24" s="41"/>
      <c r="E24" s="41"/>
      <c r="F24" s="41"/>
      <c r="G24" s="34">
        <v>41794</v>
      </c>
      <c r="H24" s="34">
        <v>36477</v>
      </c>
      <c r="J24" s="55">
        <f t="shared" si="2"/>
        <v>9.0202348817035403E-3</v>
      </c>
    </row>
    <row r="25" spans="1:10" x14ac:dyDescent="0.25">
      <c r="A25" s="40" t="s">
        <v>73</v>
      </c>
      <c r="B25" s="40"/>
      <c r="C25" s="41"/>
      <c r="D25" s="41"/>
      <c r="E25" s="41"/>
      <c r="F25" s="41"/>
      <c r="G25" s="34">
        <v>133982</v>
      </c>
      <c r="H25" s="34">
        <v>135973</v>
      </c>
      <c r="J25" s="55">
        <f t="shared" si="2"/>
        <v>3.3624157621785659E-2</v>
      </c>
    </row>
    <row r="26" spans="1:10" x14ac:dyDescent="0.25">
      <c r="A26" s="40" t="s">
        <v>74</v>
      </c>
      <c r="B26" s="40"/>
      <c r="C26" s="41"/>
      <c r="D26" s="41"/>
      <c r="E26" s="41"/>
      <c r="F26" s="41"/>
      <c r="G26" s="34">
        <v>89547</v>
      </c>
      <c r="H26" s="34">
        <v>87912</v>
      </c>
      <c r="J26" s="55">
        <f t="shared" si="2"/>
        <v>2.173936696878366E-2</v>
      </c>
    </row>
    <row r="27" spans="1:10" x14ac:dyDescent="0.25">
      <c r="A27" s="40" t="s">
        <v>75</v>
      </c>
      <c r="B27" s="40"/>
      <c r="C27" s="41"/>
      <c r="D27" s="41"/>
      <c r="E27" s="41"/>
      <c r="F27" s="41"/>
      <c r="G27" s="34">
        <v>279691</v>
      </c>
      <c r="H27" s="34">
        <v>279694</v>
      </c>
      <c r="J27" s="55">
        <f t="shared" si="2"/>
        <v>6.9164283658283032E-2</v>
      </c>
    </row>
    <row r="28" spans="1:10" x14ac:dyDescent="0.25">
      <c r="A28" s="40" t="s">
        <v>76</v>
      </c>
      <c r="B28" s="40"/>
      <c r="C28" s="41"/>
      <c r="D28" s="41"/>
      <c r="E28" s="41"/>
      <c r="F28" s="41"/>
      <c r="G28" s="34">
        <v>383660</v>
      </c>
      <c r="H28" s="34">
        <v>385838</v>
      </c>
      <c r="J28" s="55">
        <f t="shared" si="2"/>
        <v>9.5412160711865854E-2</v>
      </c>
    </row>
    <row r="29" spans="1:10" x14ac:dyDescent="0.25">
      <c r="A29" s="40" t="s">
        <v>77</v>
      </c>
      <c r="B29" s="40"/>
      <c r="C29" s="41"/>
      <c r="D29" s="41"/>
      <c r="E29" s="41"/>
      <c r="F29" s="41"/>
      <c r="G29" s="34">
        <v>220332</v>
      </c>
      <c r="H29" s="34">
        <v>205913</v>
      </c>
      <c r="J29" s="55">
        <f t="shared" si="2"/>
        <v>5.0919308747874578E-2</v>
      </c>
    </row>
    <row r="30" spans="1:10" x14ac:dyDescent="0.25">
      <c r="A30" s="40" t="s">
        <v>78</v>
      </c>
      <c r="B30" s="40"/>
      <c r="C30" s="41"/>
      <c r="D30" s="41"/>
      <c r="E30" s="41"/>
      <c r="F30" s="41"/>
      <c r="G30" s="34">
        <v>307496</v>
      </c>
      <c r="H30" s="34">
        <v>312820</v>
      </c>
      <c r="J30" s="55">
        <f t="shared" si="2"/>
        <v>7.7355864673479213E-2</v>
      </c>
    </row>
    <row r="31" spans="1:10" x14ac:dyDescent="0.25">
      <c r="A31" s="40" t="s">
        <v>79</v>
      </c>
      <c r="B31" s="40"/>
      <c r="C31" s="41"/>
      <c r="D31" s="41"/>
      <c r="E31" s="41"/>
      <c r="F31" s="41"/>
      <c r="G31" s="34">
        <v>480497</v>
      </c>
      <c r="H31" s="34">
        <v>494882</v>
      </c>
      <c r="J31" s="55">
        <f t="shared" si="2"/>
        <v>0.1223771658504595</v>
      </c>
    </row>
    <row r="32" spans="1:10" x14ac:dyDescent="0.25">
      <c r="A32" s="40" t="s">
        <v>80</v>
      </c>
      <c r="B32" s="40"/>
      <c r="C32" s="41"/>
      <c r="D32" s="41"/>
      <c r="E32" s="41"/>
      <c r="F32" s="41"/>
      <c r="G32" s="34">
        <v>75932</v>
      </c>
      <c r="H32" s="34">
        <v>76610</v>
      </c>
      <c r="J32" s="55">
        <f t="shared" si="2"/>
        <v>1.8944545721613845E-2</v>
      </c>
    </row>
    <row r="33" spans="1:14" x14ac:dyDescent="0.25">
      <c r="A33" s="40" t="s">
        <v>81</v>
      </c>
      <c r="B33" s="40"/>
      <c r="C33" s="41"/>
      <c r="D33" s="41"/>
      <c r="E33" s="41"/>
      <c r="F33" s="41"/>
      <c r="G33" s="34">
        <v>164686</v>
      </c>
      <c r="H33" s="34">
        <v>168409</v>
      </c>
      <c r="J33" s="55">
        <f t="shared" si="2"/>
        <v>4.1645111609858586E-2</v>
      </c>
    </row>
    <row r="34" spans="1:14" ht="15.75" thickBot="1" x14ac:dyDescent="0.3">
      <c r="A34" s="42" t="s">
        <v>82</v>
      </c>
      <c r="B34" s="42"/>
      <c r="C34" s="43"/>
      <c r="D34" s="43"/>
      <c r="E34" s="43"/>
      <c r="F34" s="43"/>
      <c r="G34" s="44">
        <v>4066011</v>
      </c>
      <c r="H34" s="44">
        <v>4043908</v>
      </c>
      <c r="J34" s="45">
        <f t="shared" si="2"/>
        <v>1</v>
      </c>
    </row>
    <row r="35" spans="1:14" ht="15.75" thickTop="1" x14ac:dyDescent="0.25">
      <c r="G35" s="46"/>
      <c r="H35" s="46"/>
    </row>
    <row r="36" spans="1:14" x14ac:dyDescent="0.25">
      <c r="J36" s="93"/>
      <c r="L36" s="94"/>
      <c r="N36" s="94"/>
    </row>
    <row r="37" spans="1:14" x14ac:dyDescent="0.25">
      <c r="A37" s="27" t="s">
        <v>10</v>
      </c>
      <c r="B37" s="34"/>
      <c r="C37" s="34"/>
      <c r="D37" s="34"/>
      <c r="E37" s="34"/>
      <c r="F37" s="34"/>
      <c r="G37" s="34"/>
      <c r="H37" s="34"/>
      <c r="J37" s="28"/>
      <c r="L37" s="95"/>
      <c r="N37" s="95"/>
    </row>
    <row r="38" spans="1:14" x14ac:dyDescent="0.25">
      <c r="A38" s="27" t="s">
        <v>11</v>
      </c>
      <c r="B38" s="34"/>
      <c r="C38" s="34"/>
      <c r="D38" s="34"/>
      <c r="E38" s="34"/>
      <c r="F38" s="34"/>
      <c r="G38" s="34"/>
      <c r="H38" s="34"/>
      <c r="J38" s="28"/>
      <c r="L38" s="95"/>
      <c r="N38" s="95"/>
    </row>
    <row r="39" spans="1:14" x14ac:dyDescent="0.25">
      <c r="A39" s="27" t="s">
        <v>12</v>
      </c>
      <c r="B39" s="27"/>
      <c r="G39" s="34"/>
      <c r="H39" s="34"/>
      <c r="J39" s="28"/>
      <c r="L39" s="96"/>
      <c r="N39" s="28"/>
    </row>
    <row r="40" spans="1:14" x14ac:dyDescent="0.25">
      <c r="A40" s="27" t="s">
        <v>34</v>
      </c>
      <c r="B40" s="34"/>
      <c r="C40" s="34"/>
      <c r="D40" s="34"/>
      <c r="E40" s="34"/>
      <c r="F40" s="34"/>
      <c r="G40" s="34"/>
      <c r="H40" s="34"/>
      <c r="J40" s="28"/>
    </row>
    <row r="42" spans="1:14" x14ac:dyDescent="0.25">
      <c r="A42" s="40"/>
      <c r="B42" s="40"/>
      <c r="G42" s="46"/>
      <c r="H42" s="46"/>
    </row>
    <row r="43" spans="1:14" ht="15.75" thickBot="1" x14ac:dyDescent="0.3">
      <c r="A43" s="47" t="s">
        <v>14</v>
      </c>
      <c r="B43" s="47"/>
      <c r="J43" s="92"/>
      <c r="K43" s="93"/>
      <c r="L43" s="93"/>
      <c r="M43" s="93"/>
      <c r="N43" s="93"/>
    </row>
    <row r="44" spans="1:14" x14ac:dyDescent="0.25">
      <c r="A44" s="40" t="s">
        <v>15</v>
      </c>
      <c r="B44" s="40"/>
      <c r="C44" s="34"/>
      <c r="D44" s="34"/>
      <c r="E44" s="34"/>
      <c r="F44" s="34"/>
      <c r="G44" s="34"/>
      <c r="H44" s="34"/>
      <c r="J44" s="28"/>
      <c r="L44" s="96"/>
      <c r="N44" s="28"/>
    </row>
    <row r="45" spans="1:14" x14ac:dyDescent="0.25">
      <c r="A45" s="56" t="s">
        <v>16</v>
      </c>
      <c r="B45" s="56"/>
      <c r="C45" s="34"/>
      <c r="D45" s="34"/>
      <c r="E45" s="34"/>
      <c r="F45" s="34"/>
      <c r="G45" s="34"/>
      <c r="H45" s="34"/>
      <c r="J45" s="28"/>
      <c r="L45" s="96"/>
      <c r="N45" s="28"/>
    </row>
    <row r="46" spans="1:14" x14ac:dyDescent="0.25">
      <c r="A46" s="56" t="s">
        <v>17</v>
      </c>
      <c r="B46" s="56"/>
      <c r="C46" s="34"/>
      <c r="D46" s="34"/>
      <c r="E46" s="34"/>
      <c r="F46" s="34"/>
      <c r="G46" s="34"/>
      <c r="H46" s="34"/>
      <c r="J46" s="28"/>
      <c r="L46" s="96"/>
      <c r="N46" s="28"/>
    </row>
    <row r="47" spans="1:14" x14ac:dyDescent="0.25">
      <c r="A47" s="40" t="s">
        <v>18</v>
      </c>
      <c r="B47" s="40"/>
      <c r="C47" s="34"/>
      <c r="D47" s="34"/>
      <c r="E47" s="34"/>
      <c r="F47" s="34"/>
      <c r="G47" s="34"/>
      <c r="H47" s="34"/>
      <c r="J47" s="28"/>
      <c r="L47" s="96"/>
      <c r="N47" s="28"/>
    </row>
    <row r="48" spans="1:14" ht="15.75" thickBot="1" x14ac:dyDescent="0.3">
      <c r="A48" s="47" t="s">
        <v>19</v>
      </c>
      <c r="B48" s="47"/>
      <c r="C48" s="34"/>
      <c r="D48" s="34"/>
      <c r="E48" s="34"/>
      <c r="F48" s="34"/>
      <c r="G48" s="34"/>
      <c r="H48" s="34"/>
    </row>
    <row r="49" spans="1:14" x14ac:dyDescent="0.25">
      <c r="A49" s="40" t="s">
        <v>20</v>
      </c>
      <c r="B49" s="40"/>
      <c r="C49" s="34"/>
      <c r="D49" s="34"/>
      <c r="E49" s="34"/>
      <c r="F49" s="34"/>
      <c r="G49" s="34"/>
      <c r="H49" s="34"/>
      <c r="J49" s="28"/>
      <c r="L49" s="96"/>
      <c r="N49" s="28"/>
    </row>
    <row r="50" spans="1:14" x14ac:dyDescent="0.25">
      <c r="A50" s="40" t="s">
        <v>21</v>
      </c>
      <c r="B50" s="40"/>
      <c r="C50" s="34"/>
      <c r="D50" s="34"/>
      <c r="E50" s="34"/>
      <c r="F50" s="34"/>
      <c r="G50" s="34"/>
      <c r="H50" s="34"/>
      <c r="J50" s="28"/>
      <c r="L50" s="96"/>
      <c r="N50" s="28"/>
    </row>
    <row r="51" spans="1:14" x14ac:dyDescent="0.25">
      <c r="A51" s="40" t="s">
        <v>22</v>
      </c>
      <c r="B51" s="40"/>
      <c r="C51" s="34"/>
      <c r="D51" s="34"/>
      <c r="E51" s="34"/>
      <c r="F51" s="34"/>
      <c r="G51" s="34"/>
      <c r="H51" s="34"/>
      <c r="J51" s="28"/>
      <c r="L51" s="96"/>
      <c r="N51" s="28"/>
    </row>
    <row r="52" spans="1:14" x14ac:dyDescent="0.25">
      <c r="A52" s="40" t="s">
        <v>23</v>
      </c>
      <c r="B52" s="40"/>
      <c r="C52" s="34"/>
      <c r="D52" s="34"/>
      <c r="E52" s="34"/>
      <c r="F52" s="34"/>
      <c r="G52" s="34"/>
      <c r="H52" s="34"/>
      <c r="J52" s="28"/>
      <c r="L52" s="96"/>
      <c r="N52" s="28"/>
    </row>
    <row r="54" spans="1:14" x14ac:dyDescent="0.25">
      <c r="J54" s="93"/>
      <c r="L54" s="94"/>
      <c r="N54" s="94"/>
    </row>
    <row r="55" spans="1:14" x14ac:dyDescent="0.25">
      <c r="A55" s="40" t="s">
        <v>90</v>
      </c>
      <c r="B55" s="34"/>
      <c r="C55" s="34"/>
      <c r="D55" s="34"/>
      <c r="E55" s="34"/>
      <c r="F55" s="34"/>
      <c r="G55" s="34"/>
      <c r="H55" s="34"/>
      <c r="J55" s="28"/>
      <c r="L55" s="29"/>
      <c r="N55" s="29"/>
    </row>
    <row r="56" spans="1:14" x14ac:dyDescent="0.25">
      <c r="A56" s="40" t="s">
        <v>91</v>
      </c>
      <c r="B56" s="34"/>
      <c r="C56" s="34"/>
      <c r="D56" s="34"/>
      <c r="E56" s="34"/>
      <c r="F56" s="34"/>
      <c r="G56" s="34"/>
      <c r="H56" s="34"/>
      <c r="J56" s="28"/>
      <c r="L56" s="29"/>
      <c r="N56" s="29"/>
    </row>
    <row r="57" spans="1:14" ht="15.75" thickBot="1" x14ac:dyDescent="0.3">
      <c r="A57" s="42" t="s">
        <v>54</v>
      </c>
      <c r="B57" s="44"/>
      <c r="C57" s="44"/>
      <c r="D57" s="44"/>
      <c r="E57" s="44"/>
      <c r="F57" s="44"/>
      <c r="G57" s="44"/>
      <c r="H57" s="44"/>
    </row>
    <row r="58" spans="1:14" ht="15.75" thickTop="1" x14ac:dyDescent="0.25"/>
  </sheetData>
  <mergeCells count="2">
    <mergeCell ref="J1:N1"/>
    <mergeCell ref="J2:N2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CBAD00-9615-4942-A0B6-2971CC0664A1}">
  <sheetPr codeName="Sheet72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116</v>
      </c>
      <c r="T1" s="103"/>
      <c r="U1" s="103"/>
      <c r="V1" s="103"/>
      <c r="W1" s="103"/>
      <c r="X1" s="103"/>
      <c r="Y1" s="104" t="s">
        <v>213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205</v>
      </c>
      <c r="Z2" s="107" t="s">
        <v>282</v>
      </c>
      <c r="AB2" s="143" t="str">
        <f>$Z$2</f>
        <v>2019-20</v>
      </c>
      <c r="AC2" s="143"/>
      <c r="AD2" s="143"/>
      <c r="AE2" s="143"/>
      <c r="AF2" s="143"/>
    </row>
    <row r="3" spans="1:32" ht="15" customHeight="1" x14ac:dyDescent="0.25">
      <c r="A3" s="64" t="s">
        <v>281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116</v>
      </c>
      <c r="Y3" s="109" t="s">
        <v>213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9.8 Brisbane, Queensland,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963549</v>
      </c>
      <c r="W4" s="112">
        <v>1002968</v>
      </c>
      <c r="X4" s="112">
        <v>1038785</v>
      </c>
      <c r="Y4" s="112">
        <v>1066430</v>
      </c>
      <c r="Z4" s="112">
        <v>1059582</v>
      </c>
      <c r="AB4" s="113" t="str">
        <f>TEXT(Z4,"###,###")</f>
        <v>1,059,582</v>
      </c>
      <c r="AD4" s="114">
        <f>Z4/Y4-1</f>
        <v>-6.4214247536171776E-3</v>
      </c>
      <c r="AF4" s="114">
        <f>Z4/V4-1</f>
        <v>9.9665922542600427E-2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493136</v>
      </c>
      <c r="W5" s="112">
        <v>512422</v>
      </c>
      <c r="X5" s="112">
        <v>530482</v>
      </c>
      <c r="Y5" s="112">
        <v>539798</v>
      </c>
      <c r="Z5" s="112">
        <v>535288</v>
      </c>
      <c r="AB5" s="113" t="str">
        <f>TEXT(Z5,"###,###")</f>
        <v>535,288</v>
      </c>
      <c r="AD5" s="114">
        <f t="shared" ref="AD5:AD9" si="0">Z5/Y5-1</f>
        <v>-8.3549772322238924E-3</v>
      </c>
      <c r="AF5" s="114">
        <f t="shared" ref="AF5:AF9" si="1">Z5/V5-1</f>
        <v>8.5477434216929993E-2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470411</v>
      </c>
      <c r="W6" s="112">
        <v>490546</v>
      </c>
      <c r="X6" s="112">
        <v>508282</v>
      </c>
      <c r="Y6" s="112">
        <v>526629</v>
      </c>
      <c r="Z6" s="112">
        <v>524295</v>
      </c>
      <c r="AB6" s="113" t="str">
        <f>TEXT(Z6,"###,###")</f>
        <v>524,295</v>
      </c>
      <c r="AD6" s="114">
        <f t="shared" si="0"/>
        <v>-4.4319625390929485E-3</v>
      </c>
      <c r="AF6" s="114">
        <f t="shared" si="1"/>
        <v>0.11454664112871504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681373</v>
      </c>
      <c r="W7" s="112">
        <v>702556</v>
      </c>
      <c r="X7" s="112">
        <v>727142</v>
      </c>
      <c r="Y7" s="112">
        <v>741972</v>
      </c>
      <c r="Z7" s="112">
        <v>753718</v>
      </c>
      <c r="AB7" s="113" t="str">
        <f>TEXT(Z7,"###,###")</f>
        <v>753,718</v>
      </c>
      <c r="AD7" s="114">
        <f t="shared" si="0"/>
        <v>1.5830786067398739E-2</v>
      </c>
      <c r="AF7" s="114">
        <f t="shared" si="1"/>
        <v>0.1061753254091371</v>
      </c>
    </row>
    <row r="8" spans="1:32" ht="17.25" customHeight="1" x14ac:dyDescent="0.25">
      <c r="A8" s="68" t="s">
        <v>13</v>
      </c>
      <c r="B8" s="69"/>
      <c r="C8" s="31"/>
      <c r="D8" s="70" t="str">
        <f>AB4</f>
        <v>1,059,582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753,718</v>
      </c>
      <c r="P8" s="71"/>
      <c r="S8" s="111" t="s">
        <v>86</v>
      </c>
      <c r="T8" s="112"/>
      <c r="U8" s="112"/>
      <c r="V8" s="112">
        <v>45662</v>
      </c>
      <c r="W8" s="112">
        <v>45816</v>
      </c>
      <c r="X8" s="112">
        <v>47177</v>
      </c>
      <c r="Y8" s="112">
        <v>48521.83</v>
      </c>
      <c r="Z8" s="112">
        <v>48699.54</v>
      </c>
      <c r="AB8" s="113" t="str">
        <f>TEXT(Z8,"$###,###")</f>
        <v>$48,700</v>
      </c>
      <c r="AD8" s="114">
        <f t="shared" si="0"/>
        <v>3.6624752199163613E-3</v>
      </c>
      <c r="AF8" s="114">
        <f t="shared" si="1"/>
        <v>6.6522272348999101E-2</v>
      </c>
    </row>
    <row r="9" spans="1:32" x14ac:dyDescent="0.25">
      <c r="A9" s="32" t="s">
        <v>15</v>
      </c>
      <c r="B9" s="75"/>
      <c r="C9" s="76"/>
      <c r="D9" s="77">
        <f>AD104</f>
        <v>73.490678399595311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50.854696318782352</v>
      </c>
      <c r="P9" s="78" t="s">
        <v>87</v>
      </c>
      <c r="S9" s="111" t="s">
        <v>7</v>
      </c>
      <c r="T9" s="112"/>
      <c r="U9" s="112"/>
      <c r="V9" s="112">
        <v>44258609243</v>
      </c>
      <c r="W9" s="112">
        <v>45939302158</v>
      </c>
      <c r="X9" s="112">
        <v>48810718560</v>
      </c>
      <c r="Y9" s="112">
        <v>51235853627</v>
      </c>
      <c r="Z9" s="112">
        <v>53588345822</v>
      </c>
      <c r="AB9" s="113" t="str">
        <f>TEXT(Z9/1000000,"$#,###.0")&amp;" mil"</f>
        <v>$53,588.3 mil</v>
      </c>
      <c r="AD9" s="114">
        <f t="shared" si="0"/>
        <v>4.5914960490875734E-2</v>
      </c>
      <c r="AF9" s="114">
        <f t="shared" si="1"/>
        <v>0.21080049144281698</v>
      </c>
    </row>
    <row r="10" spans="1:32" x14ac:dyDescent="0.25">
      <c r="A10" s="32" t="s">
        <v>18</v>
      </c>
      <c r="B10" s="75"/>
      <c r="C10" s="76"/>
      <c r="D10" s="77">
        <f>AD105</f>
        <v>19.930689649314541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49.145038329985482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86.687594033842899</v>
      </c>
      <c r="P11" s="78" t="s">
        <v>87</v>
      </c>
      <c r="S11" s="111" t="s">
        <v>30</v>
      </c>
      <c r="T11" s="116"/>
      <c r="U11" s="116"/>
      <c r="V11" s="116">
        <v>879834</v>
      </c>
      <c r="W11" s="116">
        <v>914540</v>
      </c>
      <c r="X11" s="116">
        <v>946482</v>
      </c>
      <c r="Y11" s="116">
        <v>969621</v>
      </c>
      <c r="Z11" s="116">
        <v>959247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5.7359649099530587</v>
      </c>
      <c r="P12" s="78" t="s">
        <v>87</v>
      </c>
      <c r="S12" s="111" t="s">
        <v>31</v>
      </c>
      <c r="T12" s="116"/>
      <c r="U12" s="116"/>
      <c r="V12" s="116">
        <v>83715</v>
      </c>
      <c r="W12" s="116">
        <v>88428</v>
      </c>
      <c r="X12" s="116">
        <v>92303</v>
      </c>
      <c r="Y12" s="116">
        <v>96812</v>
      </c>
      <c r="Z12" s="116">
        <v>100334</v>
      </c>
    </row>
    <row r="13" spans="1:32" ht="15" customHeight="1" x14ac:dyDescent="0.25">
      <c r="A13" s="32" t="s">
        <v>20</v>
      </c>
      <c r="B13" s="76"/>
      <c r="C13" s="76"/>
      <c r="D13" s="77">
        <f>AD108</f>
        <v>13.979286171339265</v>
      </c>
      <c r="E13" s="78" t="s">
        <v>87</v>
      </c>
      <c r="F13" s="26"/>
      <c r="G13" s="144" t="s">
        <v>286</v>
      </c>
      <c r="H13" s="145"/>
      <c r="I13" s="145"/>
      <c r="J13" s="145"/>
      <c r="K13" s="145"/>
      <c r="L13" s="145"/>
      <c r="M13" s="85"/>
      <c r="N13" s="76"/>
      <c r="O13" s="77">
        <f>T132</f>
        <v>7.5761757049718863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12.87790845824108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39.2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20.310462050129203</v>
      </c>
      <c r="E15" s="78" t="s">
        <v>87</v>
      </c>
      <c r="F15" s="26"/>
      <c r="G15" s="35" t="s">
        <v>279</v>
      </c>
      <c r="H15" s="76"/>
      <c r="I15" s="76"/>
      <c r="J15" s="76"/>
      <c r="K15" s="86"/>
      <c r="L15" s="76"/>
      <c r="M15" s="76"/>
      <c r="N15" s="76"/>
      <c r="O15" s="77">
        <f>AB38</f>
        <v>16.712329494117785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7723</v>
      </c>
      <c r="Z15" s="116">
        <v>7647</v>
      </c>
      <c r="AB15" s="121">
        <f t="shared" ref="AB15:AB34" si="2">IF(Z15="np",0,Z15/$Z$34)</f>
        <v>7.216983268905533E-3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45.816085965975262</v>
      </c>
      <c r="E16" s="89" t="s">
        <v>87</v>
      </c>
      <c r="F16" s="26"/>
      <c r="G16" s="90" t="s">
        <v>280</v>
      </c>
      <c r="H16" s="37"/>
      <c r="I16" s="37"/>
      <c r="J16" s="37"/>
      <c r="K16" s="38"/>
      <c r="L16" s="37"/>
      <c r="M16" s="37"/>
      <c r="N16" s="37"/>
      <c r="O16" s="88">
        <f>AB37</f>
        <v>83.287670505882218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9449</v>
      </c>
      <c r="Z16" s="116">
        <v>9056</v>
      </c>
      <c r="AB16" s="121">
        <f t="shared" si="2"/>
        <v>8.5467504228074406E-3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48126</v>
      </c>
      <c r="Z17" s="116">
        <v>46370</v>
      </c>
      <c r="AB17" s="121">
        <f t="shared" si="2"/>
        <v>4.3762457719255861E-2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7261</v>
      </c>
      <c r="Z18" s="116">
        <v>6972</v>
      </c>
      <c r="AB18" s="121">
        <f t="shared" si="2"/>
        <v>6.5799408069582028E-3</v>
      </c>
    </row>
    <row r="19" spans="1:28" x14ac:dyDescent="0.25">
      <c r="A19" s="67" t="str">
        <f>$S$1&amp;" ("&amp;$V$2&amp;" to "&amp;$Z$2&amp;")"</f>
        <v>Brisbane (2015-16 to 2019-20)</v>
      </c>
      <c r="B19" s="67"/>
      <c r="C19" s="67"/>
      <c r="D19" s="67"/>
      <c r="E19" s="67"/>
      <c r="F19" s="67"/>
      <c r="G19" s="67" t="str">
        <f>$S$1&amp;" ("&amp;$V$2&amp;" to "&amp;$Z$2&amp;")"</f>
        <v>Brisbane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59280</v>
      </c>
      <c r="Z19" s="116">
        <v>56499</v>
      </c>
      <c r="AB19" s="121">
        <f t="shared" si="2"/>
        <v>5.3321869714906982E-2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36889</v>
      </c>
      <c r="Z20" s="116">
        <v>35994</v>
      </c>
      <c r="AB20" s="121">
        <f t="shared" si="2"/>
        <v>3.3969935370862528E-2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83184</v>
      </c>
      <c r="Z21" s="116">
        <v>82637</v>
      </c>
      <c r="AB21" s="121">
        <f t="shared" si="2"/>
        <v>7.7990041374728189E-2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88511</v>
      </c>
      <c r="Z22" s="116">
        <v>88456</v>
      </c>
      <c r="AB22" s="121">
        <f t="shared" si="2"/>
        <v>8.3481819280019326E-2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37755</v>
      </c>
      <c r="Z23" s="116">
        <v>41042</v>
      </c>
      <c r="AB23" s="121">
        <f t="shared" si="2"/>
        <v>3.8734069219618264E-2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15488</v>
      </c>
      <c r="Z24" s="116">
        <v>14247</v>
      </c>
      <c r="AB24" s="121">
        <f t="shared" si="2"/>
        <v>1.3445842896834984E-2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42061</v>
      </c>
      <c r="Z25" s="116">
        <v>42900</v>
      </c>
      <c r="AB25" s="121">
        <f t="shared" si="2"/>
        <v>4.0487587581541438E-2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22990</v>
      </c>
      <c r="Z26" s="116">
        <v>22499</v>
      </c>
      <c r="AB26" s="121">
        <f t="shared" si="2"/>
        <v>2.1233804964967382E-2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115256</v>
      </c>
      <c r="Z27" s="116">
        <v>113614</v>
      </c>
      <c r="AB27" s="121">
        <f t="shared" si="2"/>
        <v>0.10722509966175404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107489</v>
      </c>
      <c r="Z28" s="116">
        <v>108068</v>
      </c>
      <c r="AB28" s="121">
        <f t="shared" si="2"/>
        <v>0.10199097004107273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60872</v>
      </c>
      <c r="Z29" s="116">
        <v>56925</v>
      </c>
      <c r="AB29" s="121">
        <f t="shared" si="2"/>
        <v>5.3723914290891517E-2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96844</v>
      </c>
      <c r="Z30" s="116">
        <v>99014</v>
      </c>
      <c r="AB30" s="121">
        <f t="shared" si="2"/>
        <v>9.3446107151485866E-2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130923</v>
      </c>
      <c r="Z31" s="116">
        <v>133421</v>
      </c>
      <c r="AB31" s="121">
        <f t="shared" si="2"/>
        <v>0.12591828491181445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24085</v>
      </c>
      <c r="Z32" s="116">
        <v>24084</v>
      </c>
      <c r="AB32" s="121">
        <f t="shared" si="2"/>
        <v>2.2729675042280743E-2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38906</v>
      </c>
      <c r="Z33" s="116">
        <v>39013</v>
      </c>
      <c r="AB33" s="121">
        <f t="shared" si="2"/>
        <v>3.6819166767335106E-2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1066432</v>
      </c>
      <c r="Z34" s="124">
        <v>1059584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627750</v>
      </c>
      <c r="AB37" s="136">
        <f>Z37/Z40*100</f>
        <v>83.287670505882218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125963</v>
      </c>
      <c r="AB38" s="136">
        <f>Z38/Z40*100</f>
        <v>16.712329494117785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753713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369</v>
      </c>
      <c r="W44" s="116">
        <v>372</v>
      </c>
      <c r="X44" s="116">
        <v>460</v>
      </c>
      <c r="Y44" s="116">
        <v>496</v>
      </c>
      <c r="Z44" s="116">
        <v>401</v>
      </c>
    </row>
    <row r="45" spans="19:32" x14ac:dyDescent="0.25">
      <c r="S45" s="119" t="s">
        <v>38</v>
      </c>
      <c r="T45" s="119"/>
      <c r="U45" s="116"/>
      <c r="V45" s="116">
        <v>6880</v>
      </c>
      <c r="W45" s="116">
        <v>7255</v>
      </c>
      <c r="X45" s="116">
        <v>7866</v>
      </c>
      <c r="Y45" s="116">
        <v>8174</v>
      </c>
      <c r="Z45" s="116">
        <v>7699</v>
      </c>
    </row>
    <row r="46" spans="19:32" x14ac:dyDescent="0.25">
      <c r="S46" s="119" t="s">
        <v>39</v>
      </c>
      <c r="T46" s="119"/>
      <c r="U46" s="116"/>
      <c r="V46" s="116">
        <v>26947</v>
      </c>
      <c r="W46" s="116">
        <v>28668</v>
      </c>
      <c r="X46" s="116">
        <v>29749</v>
      </c>
      <c r="Y46" s="116">
        <v>29243</v>
      </c>
      <c r="Z46" s="116">
        <v>28118</v>
      </c>
    </row>
    <row r="47" spans="19:32" x14ac:dyDescent="0.25">
      <c r="S47" s="119" t="s">
        <v>40</v>
      </c>
      <c r="T47" s="119"/>
      <c r="U47" s="116"/>
      <c r="V47" s="116">
        <v>55492</v>
      </c>
      <c r="W47" s="116">
        <v>57061</v>
      </c>
      <c r="X47" s="116">
        <v>58411</v>
      </c>
      <c r="Y47" s="116">
        <v>58217</v>
      </c>
      <c r="Z47" s="116">
        <v>55651</v>
      </c>
    </row>
    <row r="48" spans="19:32" x14ac:dyDescent="0.25">
      <c r="S48" s="119" t="s">
        <v>41</v>
      </c>
      <c r="T48" s="119"/>
      <c r="U48" s="116"/>
      <c r="V48" s="116">
        <v>76987</v>
      </c>
      <c r="W48" s="116">
        <v>79578</v>
      </c>
      <c r="X48" s="116">
        <v>82899</v>
      </c>
      <c r="Y48" s="116">
        <v>83638</v>
      </c>
      <c r="Z48" s="116">
        <v>80376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68720</v>
      </c>
      <c r="W49" s="116">
        <v>71419</v>
      </c>
      <c r="X49" s="116">
        <v>73356</v>
      </c>
      <c r="Y49" s="116">
        <v>74429</v>
      </c>
      <c r="Z49" s="116">
        <v>73918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Brisbane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54735</v>
      </c>
      <c r="W50" s="116">
        <v>58109</v>
      </c>
      <c r="X50" s="116">
        <v>61361</v>
      </c>
      <c r="Y50" s="116">
        <v>64171</v>
      </c>
      <c r="Z50" s="116">
        <v>64890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50143</v>
      </c>
      <c r="W51" s="116">
        <v>50569</v>
      </c>
      <c r="X51" s="116">
        <v>51567</v>
      </c>
      <c r="Y51" s="116">
        <v>52227</v>
      </c>
      <c r="Z51" s="116">
        <v>52722</v>
      </c>
    </row>
    <row r="52" spans="1:26" ht="15" customHeight="1" x14ac:dyDescent="0.25">
      <c r="S52" s="119" t="s">
        <v>45</v>
      </c>
      <c r="T52" s="119"/>
      <c r="U52" s="116"/>
      <c r="V52" s="116">
        <v>44386</v>
      </c>
      <c r="W52" s="116">
        <v>46714</v>
      </c>
      <c r="X52" s="116">
        <v>48355</v>
      </c>
      <c r="Y52" s="116">
        <v>49812</v>
      </c>
      <c r="Z52" s="116">
        <v>49683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37898</v>
      </c>
      <c r="W53" s="116">
        <v>38878</v>
      </c>
      <c r="X53" s="116">
        <v>39606</v>
      </c>
      <c r="Y53" s="116">
        <v>40311</v>
      </c>
      <c r="Z53" s="116">
        <v>41172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30442</v>
      </c>
      <c r="W54" s="116">
        <v>31866</v>
      </c>
      <c r="X54" s="116">
        <v>33390</v>
      </c>
      <c r="Y54" s="116">
        <v>34541</v>
      </c>
      <c r="Z54" s="116">
        <v>34630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21141</v>
      </c>
      <c r="W55" s="116">
        <v>22126</v>
      </c>
      <c r="X55" s="116">
        <v>22347</v>
      </c>
      <c r="Y55" s="116">
        <v>23209</v>
      </c>
      <c r="Z55" s="116">
        <v>24056</v>
      </c>
    </row>
    <row r="56" spans="1:26" ht="15" customHeight="1" x14ac:dyDescent="0.25">
      <c r="S56" s="119" t="s">
        <v>49</v>
      </c>
      <c r="T56" s="119"/>
      <c r="U56" s="116"/>
      <c r="V56" s="116">
        <v>11465</v>
      </c>
      <c r="W56" s="116">
        <v>11648</v>
      </c>
      <c r="X56" s="116">
        <v>12114</v>
      </c>
      <c r="Y56" s="116">
        <v>12427</v>
      </c>
      <c r="Z56" s="116">
        <v>12585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4345</v>
      </c>
      <c r="W57" s="116">
        <v>4873</v>
      </c>
      <c r="X57" s="116">
        <v>5185</v>
      </c>
      <c r="Y57" s="116">
        <v>5482</v>
      </c>
      <c r="Z57" s="116">
        <v>5773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1851</v>
      </c>
      <c r="W58" s="116">
        <v>1916</v>
      </c>
      <c r="X58" s="116">
        <v>1897</v>
      </c>
      <c r="Y58" s="116">
        <v>1949</v>
      </c>
      <c r="Z58" s="116">
        <v>2111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822</v>
      </c>
      <c r="W59" s="116">
        <v>853</v>
      </c>
      <c r="X59" s="116">
        <v>915</v>
      </c>
      <c r="Y59" s="116">
        <v>958</v>
      </c>
      <c r="Z59" s="116">
        <v>953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506</v>
      </c>
      <c r="W60" s="116">
        <v>495</v>
      </c>
      <c r="X60" s="116">
        <v>540</v>
      </c>
      <c r="Y60" s="116">
        <v>509</v>
      </c>
      <c r="Z60" s="116">
        <v>548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493136</v>
      </c>
      <c r="W61" s="116">
        <v>512422</v>
      </c>
      <c r="X61" s="116">
        <v>530482</v>
      </c>
      <c r="Y61" s="116">
        <v>539798</v>
      </c>
      <c r="Z61" s="116">
        <v>535287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569</v>
      </c>
      <c r="W63" s="116">
        <v>527</v>
      </c>
      <c r="X63" s="116">
        <v>631</v>
      </c>
      <c r="Y63" s="116">
        <v>678</v>
      </c>
      <c r="Z63" s="116">
        <v>607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9352</v>
      </c>
      <c r="W64" s="116">
        <v>9995</v>
      </c>
      <c r="X64" s="116">
        <v>10486</v>
      </c>
      <c r="Y64" s="116">
        <v>10350</v>
      </c>
      <c r="Z64" s="116">
        <v>9596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Brisbane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30731</v>
      </c>
      <c r="W65" s="116">
        <v>32039</v>
      </c>
      <c r="X65" s="116">
        <v>32195</v>
      </c>
      <c r="Y65" s="116">
        <v>32933</v>
      </c>
      <c r="Z65" s="116">
        <v>31650</v>
      </c>
    </row>
    <row r="66" spans="1:26" x14ac:dyDescent="0.25">
      <c r="S66" s="119" t="s">
        <v>40</v>
      </c>
      <c r="T66" s="119"/>
      <c r="U66" s="116"/>
      <c r="V66" s="116">
        <v>56591</v>
      </c>
      <c r="W66" s="116">
        <v>58439</v>
      </c>
      <c r="X66" s="116">
        <v>60182</v>
      </c>
      <c r="Y66" s="116">
        <v>61864</v>
      </c>
      <c r="Z66" s="116">
        <v>59846</v>
      </c>
    </row>
    <row r="67" spans="1:26" x14ac:dyDescent="0.25">
      <c r="S67" s="119" t="s">
        <v>41</v>
      </c>
      <c r="T67" s="119"/>
      <c r="U67" s="116"/>
      <c r="V67" s="116">
        <v>72017</v>
      </c>
      <c r="W67" s="116">
        <v>75495</v>
      </c>
      <c r="X67" s="116">
        <v>79118</v>
      </c>
      <c r="Y67" s="116">
        <v>81363</v>
      </c>
      <c r="Z67" s="116">
        <v>79803</v>
      </c>
    </row>
    <row r="68" spans="1:26" x14ac:dyDescent="0.25">
      <c r="S68" s="119" t="s">
        <v>42</v>
      </c>
      <c r="T68" s="119"/>
      <c r="U68" s="116"/>
      <c r="V68" s="116">
        <v>60538</v>
      </c>
      <c r="W68" s="116">
        <v>63669</v>
      </c>
      <c r="X68" s="116">
        <v>66360</v>
      </c>
      <c r="Y68" s="116">
        <v>68908</v>
      </c>
      <c r="Z68" s="116">
        <v>69440</v>
      </c>
    </row>
    <row r="69" spans="1:26" x14ac:dyDescent="0.25">
      <c r="S69" s="119" t="s">
        <v>43</v>
      </c>
      <c r="T69" s="119"/>
      <c r="U69" s="116"/>
      <c r="V69" s="116">
        <v>48175</v>
      </c>
      <c r="W69" s="116">
        <v>50512</v>
      </c>
      <c r="X69" s="116">
        <v>54202</v>
      </c>
      <c r="Y69" s="116">
        <v>57652</v>
      </c>
      <c r="Z69" s="116">
        <v>58598</v>
      </c>
    </row>
    <row r="70" spans="1:26" x14ac:dyDescent="0.25">
      <c r="S70" s="119" t="s">
        <v>44</v>
      </c>
      <c r="T70" s="119"/>
      <c r="U70" s="116"/>
      <c r="V70" s="116">
        <v>46189</v>
      </c>
      <c r="W70" s="116">
        <v>46950</v>
      </c>
      <c r="X70" s="116">
        <v>47532</v>
      </c>
      <c r="Y70" s="116">
        <v>49013</v>
      </c>
      <c r="Z70" s="116">
        <v>49388</v>
      </c>
    </row>
    <row r="71" spans="1:26" x14ac:dyDescent="0.25">
      <c r="S71" s="119" t="s">
        <v>45</v>
      </c>
      <c r="T71" s="119"/>
      <c r="U71" s="116"/>
      <c r="V71" s="116">
        <v>43415</v>
      </c>
      <c r="W71" s="116">
        <v>46208</v>
      </c>
      <c r="X71" s="116">
        <v>47666</v>
      </c>
      <c r="Y71" s="116">
        <v>49611</v>
      </c>
      <c r="Z71" s="116">
        <v>48848</v>
      </c>
    </row>
    <row r="72" spans="1:26" x14ac:dyDescent="0.25">
      <c r="S72" s="119" t="s">
        <v>46</v>
      </c>
      <c r="T72" s="119"/>
      <c r="U72" s="116"/>
      <c r="V72" s="116">
        <v>37672</v>
      </c>
      <c r="W72" s="116">
        <v>38421</v>
      </c>
      <c r="X72" s="116">
        <v>39176</v>
      </c>
      <c r="Y72" s="116">
        <v>40717</v>
      </c>
      <c r="Z72" s="116">
        <v>41524</v>
      </c>
    </row>
    <row r="73" spans="1:26" x14ac:dyDescent="0.25">
      <c r="S73" s="119" t="s">
        <v>47</v>
      </c>
      <c r="T73" s="119"/>
      <c r="U73" s="116"/>
      <c r="V73" s="116">
        <v>30280</v>
      </c>
      <c r="W73" s="116">
        <v>31638</v>
      </c>
      <c r="X73" s="116">
        <v>32697</v>
      </c>
      <c r="Y73" s="116">
        <v>34018</v>
      </c>
      <c r="Z73" s="116">
        <v>34385</v>
      </c>
    </row>
    <row r="74" spans="1:26" x14ac:dyDescent="0.25">
      <c r="S74" s="119" t="s">
        <v>48</v>
      </c>
      <c r="T74" s="119"/>
      <c r="U74" s="116"/>
      <c r="V74" s="116">
        <v>19499</v>
      </c>
      <c r="W74" s="116">
        <v>20388</v>
      </c>
      <c r="X74" s="116">
        <v>20788</v>
      </c>
      <c r="Y74" s="116">
        <v>21975</v>
      </c>
      <c r="Z74" s="116">
        <v>22403</v>
      </c>
    </row>
    <row r="75" spans="1:26" x14ac:dyDescent="0.25">
      <c r="S75" s="119" t="s">
        <v>49</v>
      </c>
      <c r="T75" s="119"/>
      <c r="U75" s="116"/>
      <c r="V75" s="116">
        <v>9115</v>
      </c>
      <c r="W75" s="116">
        <v>9554</v>
      </c>
      <c r="X75" s="116">
        <v>9919</v>
      </c>
      <c r="Y75" s="116">
        <v>10346</v>
      </c>
      <c r="Z75" s="116">
        <v>10772</v>
      </c>
    </row>
    <row r="76" spans="1:26" x14ac:dyDescent="0.25">
      <c r="S76" s="119" t="s">
        <v>50</v>
      </c>
      <c r="T76" s="119"/>
      <c r="U76" s="116"/>
      <c r="V76" s="116">
        <v>3141</v>
      </c>
      <c r="W76" s="116">
        <v>3553</v>
      </c>
      <c r="X76" s="116">
        <v>3885</v>
      </c>
      <c r="Y76" s="116">
        <v>4131</v>
      </c>
      <c r="Z76" s="116">
        <v>4321</v>
      </c>
    </row>
    <row r="77" spans="1:26" x14ac:dyDescent="0.25">
      <c r="S77" s="119" t="s">
        <v>51</v>
      </c>
      <c r="T77" s="119"/>
      <c r="U77" s="116"/>
      <c r="V77" s="116">
        <v>1547</v>
      </c>
      <c r="W77" s="116">
        <v>1585</v>
      </c>
      <c r="X77" s="116">
        <v>1522</v>
      </c>
      <c r="Y77" s="116">
        <v>1521</v>
      </c>
      <c r="Z77" s="116">
        <v>1578</v>
      </c>
    </row>
    <row r="78" spans="1:26" x14ac:dyDescent="0.25">
      <c r="S78" s="119" t="s">
        <v>52</v>
      </c>
      <c r="T78" s="119"/>
      <c r="U78" s="116"/>
      <c r="V78" s="116">
        <v>754</v>
      </c>
      <c r="W78" s="116">
        <v>757</v>
      </c>
      <c r="X78" s="116">
        <v>826</v>
      </c>
      <c r="Y78" s="116">
        <v>804</v>
      </c>
      <c r="Z78" s="116">
        <v>799</v>
      </c>
    </row>
    <row r="79" spans="1:26" x14ac:dyDescent="0.25">
      <c r="S79" s="119" t="s">
        <v>53</v>
      </c>
      <c r="T79" s="119"/>
      <c r="U79" s="116"/>
      <c r="V79" s="116">
        <v>821</v>
      </c>
      <c r="W79" s="116">
        <v>816</v>
      </c>
      <c r="X79" s="116">
        <v>829</v>
      </c>
      <c r="Y79" s="116">
        <v>739</v>
      </c>
      <c r="Z79" s="116">
        <v>737</v>
      </c>
    </row>
    <row r="80" spans="1:26" x14ac:dyDescent="0.25">
      <c r="S80" s="122" t="s">
        <v>54</v>
      </c>
      <c r="T80" s="122"/>
      <c r="U80" s="116"/>
      <c r="V80" s="116">
        <v>470411</v>
      </c>
      <c r="W80" s="116">
        <v>490546</v>
      </c>
      <c r="X80" s="116">
        <v>508282</v>
      </c>
      <c r="Y80" s="116">
        <v>526631</v>
      </c>
      <c r="Z80" s="116">
        <v>524299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6" t="str">
        <f>S1</f>
        <v>Brisbane</v>
      </c>
      <c r="D83" s="146"/>
      <c r="E83" s="146"/>
      <c r="F83" s="146"/>
      <c r="G83" s="146"/>
      <c r="H83" s="49"/>
      <c r="I83" s="49"/>
      <c r="J83" s="147" t="str">
        <f>'State data for spotlight'!A1</f>
        <v>Queensland</v>
      </c>
      <c r="K83" s="147"/>
      <c r="L83" s="147"/>
      <c r="M83" s="147"/>
      <c r="N83" s="147"/>
      <c r="O83" s="147"/>
      <c r="S83" s="119" t="s">
        <v>57</v>
      </c>
      <c r="T83" s="119"/>
      <c r="U83" s="116"/>
      <c r="V83" s="116">
        <v>45693</v>
      </c>
      <c r="W83" s="116">
        <v>47775</v>
      </c>
      <c r="X83" s="116">
        <v>49774</v>
      </c>
      <c r="Y83" s="116">
        <v>50660</v>
      </c>
      <c r="Z83" s="116">
        <v>52763</v>
      </c>
      <c r="AD83" s="121"/>
    </row>
    <row r="84" spans="1:30" ht="15" customHeight="1" x14ac:dyDescent="0.25">
      <c r="A84" s="48"/>
      <c r="B84" s="48"/>
      <c r="C84" s="50"/>
      <c r="D84" s="141" t="s">
        <v>0</v>
      </c>
      <c r="E84" s="141"/>
      <c r="F84" s="141" t="s">
        <v>202</v>
      </c>
      <c r="G84" s="141"/>
      <c r="H84" s="50"/>
      <c r="I84" s="50"/>
      <c r="J84" s="50"/>
      <c r="K84" s="50"/>
      <c r="L84" s="141" t="s">
        <v>0</v>
      </c>
      <c r="M84" s="141"/>
      <c r="N84" s="141" t="s">
        <v>202</v>
      </c>
      <c r="O84" s="141"/>
      <c r="S84" s="119" t="s">
        <v>58</v>
      </c>
      <c r="T84" s="119"/>
      <c r="U84" s="116"/>
      <c r="V84" s="116">
        <v>77532</v>
      </c>
      <c r="W84" s="116">
        <v>80373</v>
      </c>
      <c r="X84" s="116">
        <v>84308</v>
      </c>
      <c r="Y84" s="116">
        <v>88053</v>
      </c>
      <c r="Z84" s="116">
        <v>91181</v>
      </c>
    </row>
    <row r="85" spans="1:30" ht="15" customHeight="1" x14ac:dyDescent="0.25">
      <c r="A85" s="48"/>
      <c r="B85" s="48"/>
      <c r="C85" s="62" t="s">
        <v>1</v>
      </c>
      <c r="D85" s="141" t="s">
        <v>2</v>
      </c>
      <c r="E85" s="141"/>
      <c r="F85" s="141" t="str">
        <f>"since "&amp;$V$2</f>
        <v>since 2015-16</v>
      </c>
      <c r="G85" s="141"/>
      <c r="H85" s="50"/>
      <c r="I85" s="50"/>
      <c r="J85" s="50"/>
      <c r="K85" s="62" t="s">
        <v>1</v>
      </c>
      <c r="L85" s="141" t="s">
        <v>2</v>
      </c>
      <c r="M85" s="141"/>
      <c r="N85" s="141" t="str">
        <f>"since "&amp;$V$2</f>
        <v>since 2015-16</v>
      </c>
      <c r="O85" s="141"/>
      <c r="S85" s="119" t="s">
        <v>197</v>
      </c>
      <c r="T85" s="119"/>
      <c r="U85" s="116"/>
      <c r="V85" s="116">
        <v>46146</v>
      </c>
      <c r="W85" s="116">
        <v>47743</v>
      </c>
      <c r="X85" s="116">
        <v>49632</v>
      </c>
      <c r="Y85" s="116">
        <v>50733</v>
      </c>
      <c r="Z85" s="116">
        <v>49992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1,059,582</v>
      </c>
      <c r="D86" s="100">
        <f t="shared" ref="D86:D91" si="4">AD4</f>
        <v>-6.4214247536171776E-3</v>
      </c>
      <c r="E86" s="101">
        <f t="shared" ref="E86:E91" si="5">AD4</f>
        <v>-6.4214247536171776E-3</v>
      </c>
      <c r="F86" s="100">
        <f t="shared" ref="F86:F91" si="6">AF4</f>
        <v>9.9665922542600427E-2</v>
      </c>
      <c r="G86" s="101">
        <f t="shared" ref="G86:G91" si="7">AF4</f>
        <v>9.9665922542600427E-2</v>
      </c>
      <c r="H86" s="61"/>
      <c r="I86" s="61"/>
      <c r="J86" s="142" t="str">
        <f>'State data for spotlight'!J4</f>
        <v>4,043,913</v>
      </c>
      <c r="K86" s="142"/>
      <c r="L86" s="100">
        <f>'State data for spotlight'!L4</f>
        <v>-5.435055282670076E-3</v>
      </c>
      <c r="M86" s="101">
        <f>'State data for spotlight'!L4</f>
        <v>-5.435055282670076E-3</v>
      </c>
      <c r="N86" s="100">
        <f>'State data for spotlight'!N4</f>
        <v>7.968076645100175E-2</v>
      </c>
      <c r="O86" s="101">
        <f>'State data for spotlight'!N4</f>
        <v>7.968076645100175E-2</v>
      </c>
      <c r="S86" s="119" t="s">
        <v>198</v>
      </c>
      <c r="T86" s="119"/>
      <c r="U86" s="116"/>
      <c r="V86" s="116">
        <v>20225</v>
      </c>
      <c r="W86" s="116">
        <v>21485</v>
      </c>
      <c r="X86" s="116">
        <v>22712</v>
      </c>
      <c r="Y86" s="116">
        <v>23518</v>
      </c>
      <c r="Z86" s="116">
        <v>23859</v>
      </c>
    </row>
    <row r="87" spans="1:30" ht="15" customHeight="1" x14ac:dyDescent="0.25">
      <c r="A87" s="102" t="s">
        <v>4</v>
      </c>
      <c r="B87" s="51"/>
      <c r="C87" s="61" t="str">
        <f t="shared" si="3"/>
        <v>535,288</v>
      </c>
      <c r="D87" s="100">
        <f t="shared" si="4"/>
        <v>-8.3549772322238924E-3</v>
      </c>
      <c r="E87" s="101">
        <f t="shared" si="5"/>
        <v>-8.3549772322238924E-3</v>
      </c>
      <c r="F87" s="100">
        <f t="shared" si="6"/>
        <v>8.5477434216929993E-2</v>
      </c>
      <c r="G87" s="101">
        <f t="shared" si="7"/>
        <v>8.5477434216929993E-2</v>
      </c>
      <c r="H87" s="61"/>
      <c r="I87" s="61"/>
      <c r="J87" s="142" t="str">
        <f>'State data for spotlight'!J5</f>
        <v>2,078,086</v>
      </c>
      <c r="K87" s="142"/>
      <c r="L87" s="100">
        <f>'State data for spotlight'!L5</f>
        <v>-9.7722570444783718E-3</v>
      </c>
      <c r="M87" s="101">
        <f>'State data for spotlight'!L5</f>
        <v>-9.7722570444783718E-3</v>
      </c>
      <c r="N87" s="100">
        <f>'State data for spotlight'!N5</f>
        <v>6.0267974446456485E-2</v>
      </c>
      <c r="O87" s="101">
        <f>'State data for spotlight'!N5</f>
        <v>6.0267974446456485E-2</v>
      </c>
      <c r="S87" s="119" t="s">
        <v>199</v>
      </c>
      <c r="T87" s="119"/>
      <c r="U87" s="116"/>
      <c r="V87" s="116">
        <v>22382</v>
      </c>
      <c r="W87" s="116">
        <v>23977</v>
      </c>
      <c r="X87" s="116">
        <v>24893</v>
      </c>
      <c r="Y87" s="116">
        <v>25434</v>
      </c>
      <c r="Z87" s="116">
        <v>25568</v>
      </c>
    </row>
    <row r="88" spans="1:30" ht="15" customHeight="1" x14ac:dyDescent="0.25">
      <c r="A88" s="102" t="s">
        <v>5</v>
      </c>
      <c r="B88" s="51"/>
      <c r="C88" s="61" t="str">
        <f t="shared" si="3"/>
        <v>524,295</v>
      </c>
      <c r="D88" s="100">
        <f t="shared" si="4"/>
        <v>-4.4319625390929485E-3</v>
      </c>
      <c r="E88" s="101">
        <f t="shared" si="5"/>
        <v>-4.4319625390929485E-3</v>
      </c>
      <c r="F88" s="100">
        <f t="shared" si="6"/>
        <v>0.11454664112871504</v>
      </c>
      <c r="G88" s="101">
        <f t="shared" si="7"/>
        <v>0.11454664112871504</v>
      </c>
      <c r="H88" s="61"/>
      <c r="I88" s="61"/>
      <c r="J88" s="142" t="str">
        <f>'State data for spotlight'!J6</f>
        <v>1,965,825</v>
      </c>
      <c r="K88" s="142"/>
      <c r="L88" s="100">
        <f>'State data for spotlight'!L6</f>
        <v>-8.0765919120229235E-4</v>
      </c>
      <c r="M88" s="101">
        <f>'State data for spotlight'!L6</f>
        <v>-8.0765919120229235E-4</v>
      </c>
      <c r="N88" s="100">
        <f>'State data for spotlight'!N6</f>
        <v>0.10099473592536312</v>
      </c>
      <c r="O88" s="101">
        <f>'State data for spotlight'!N6</f>
        <v>0.10099473592536312</v>
      </c>
      <c r="S88" s="119" t="s">
        <v>200</v>
      </c>
      <c r="T88" s="119"/>
      <c r="U88" s="116"/>
      <c r="V88" s="116">
        <v>19280</v>
      </c>
      <c r="W88" s="116">
        <v>20262</v>
      </c>
      <c r="X88" s="116">
        <v>21238</v>
      </c>
      <c r="Y88" s="116">
        <v>21664</v>
      </c>
      <c r="Z88" s="116">
        <v>22058</v>
      </c>
    </row>
    <row r="89" spans="1:30" ht="15" customHeight="1" x14ac:dyDescent="0.25">
      <c r="A89" s="51" t="s">
        <v>6</v>
      </c>
      <c r="B89" s="51"/>
      <c r="C89" s="61" t="str">
        <f t="shared" si="3"/>
        <v>753,718</v>
      </c>
      <c r="D89" s="100">
        <f t="shared" si="4"/>
        <v>1.5830786067398739E-2</v>
      </c>
      <c r="E89" s="101">
        <f t="shared" si="5"/>
        <v>1.5830786067398739E-2</v>
      </c>
      <c r="F89" s="100">
        <f t="shared" si="6"/>
        <v>0.1061753254091371</v>
      </c>
      <c r="G89" s="101">
        <f t="shared" si="7"/>
        <v>0.1061753254091371</v>
      </c>
      <c r="H89" s="61"/>
      <c r="I89" s="61"/>
      <c r="J89" s="142" t="str">
        <f>'State data for spotlight'!J7</f>
        <v>2,876,116</v>
      </c>
      <c r="K89" s="142"/>
      <c r="L89" s="100">
        <f>'State data for spotlight'!L7</f>
        <v>1.3469152455414024E-2</v>
      </c>
      <c r="M89" s="101">
        <f>'State data for spotlight'!L7</f>
        <v>1.3469152455414024E-2</v>
      </c>
      <c r="N89" s="100">
        <f>'State data for spotlight'!N7</f>
        <v>8.3508134271230716E-2</v>
      </c>
      <c r="O89" s="101">
        <f>'State data for spotlight'!N7</f>
        <v>8.3508134271230716E-2</v>
      </c>
      <c r="S89" s="119" t="s">
        <v>201</v>
      </c>
      <c r="T89" s="119"/>
      <c r="U89" s="116"/>
      <c r="V89" s="116">
        <v>18248</v>
      </c>
      <c r="W89" s="116">
        <v>19068</v>
      </c>
      <c r="X89" s="116">
        <v>20356</v>
      </c>
      <c r="Y89" s="116">
        <v>21169</v>
      </c>
      <c r="Z89" s="116">
        <v>20966</v>
      </c>
    </row>
    <row r="90" spans="1:30" ht="15" customHeight="1" x14ac:dyDescent="0.25">
      <c r="A90" s="51" t="s">
        <v>100</v>
      </c>
      <c r="B90" s="51"/>
      <c r="C90" s="61" t="str">
        <f t="shared" si="3"/>
        <v>$48,700</v>
      </c>
      <c r="D90" s="100">
        <f t="shared" si="4"/>
        <v>3.6624752199163613E-3</v>
      </c>
      <c r="E90" s="101">
        <f t="shared" si="5"/>
        <v>3.6624752199163613E-3</v>
      </c>
      <c r="F90" s="100">
        <f t="shared" si="6"/>
        <v>6.6522272348999101E-2</v>
      </c>
      <c r="G90" s="101">
        <f t="shared" si="7"/>
        <v>6.6522272348999101E-2</v>
      </c>
      <c r="H90" s="61"/>
      <c r="I90" s="61"/>
      <c r="J90" s="61"/>
      <c r="K90" s="61" t="str">
        <f>'State data for spotlight'!J8</f>
        <v>$45,226</v>
      </c>
      <c r="L90" s="100">
        <f>'State data for spotlight'!L8</f>
        <v>1.6409018426646327E-3</v>
      </c>
      <c r="M90" s="101">
        <f>'State data for spotlight'!L8</f>
        <v>1.6409018426646327E-3</v>
      </c>
      <c r="N90" s="100">
        <f>'State data for spotlight'!N8</f>
        <v>6.7653739613496189E-2</v>
      </c>
      <c r="O90" s="101">
        <f>'State data for spotlight'!N8</f>
        <v>6.7653739613496189E-2</v>
      </c>
      <c r="S90" s="119" t="s">
        <v>59</v>
      </c>
      <c r="T90" s="119"/>
      <c r="U90" s="116"/>
      <c r="V90" s="116">
        <v>30703</v>
      </c>
      <c r="W90" s="116">
        <v>31880</v>
      </c>
      <c r="X90" s="116">
        <v>33355</v>
      </c>
      <c r="Y90" s="116">
        <v>33823</v>
      </c>
      <c r="Z90" s="116">
        <v>33158</v>
      </c>
    </row>
    <row r="91" spans="1:30" ht="15" customHeight="1" x14ac:dyDescent="0.25">
      <c r="A91" s="51" t="s">
        <v>7</v>
      </c>
      <c r="B91" s="51"/>
      <c r="C91" s="61" t="str">
        <f t="shared" si="3"/>
        <v>$53,588.3 mil</v>
      </c>
      <c r="D91" s="100">
        <f t="shared" si="4"/>
        <v>4.5914960490875734E-2</v>
      </c>
      <c r="E91" s="101">
        <f t="shared" si="5"/>
        <v>4.5914960490875734E-2</v>
      </c>
      <c r="F91" s="100">
        <f t="shared" si="6"/>
        <v>0.21080049144281698</v>
      </c>
      <c r="G91" s="101">
        <f t="shared" si="7"/>
        <v>0.21080049144281698</v>
      </c>
      <c r="H91" s="61"/>
      <c r="I91" s="61"/>
      <c r="J91" s="61"/>
      <c r="K91" s="61" t="str">
        <f>'State data for spotlight'!J9</f>
        <v>$174.8 bil</v>
      </c>
      <c r="L91" s="100">
        <f>'State data for spotlight'!L9</f>
        <v>4.1540468779463158E-2</v>
      </c>
      <c r="M91" s="101">
        <f>'State data for spotlight'!L9</f>
        <v>4.1540468779463158E-2</v>
      </c>
      <c r="N91" s="100">
        <f>'State data for spotlight'!N9</f>
        <v>0.18082674757676354</v>
      </c>
      <c r="O91" s="101">
        <f>'State data for spotlight'!N9</f>
        <v>0.18082674757676354</v>
      </c>
      <c r="S91" s="122" t="s">
        <v>54</v>
      </c>
      <c r="T91" s="122"/>
      <c r="U91" s="116"/>
      <c r="V91" s="116">
        <v>350579</v>
      </c>
      <c r="W91" s="116">
        <v>360333</v>
      </c>
      <c r="X91" s="116">
        <v>372289</v>
      </c>
      <c r="Y91" s="116">
        <v>378049</v>
      </c>
      <c r="Z91" s="116">
        <v>383304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203</v>
      </c>
      <c r="S93" s="119" t="s">
        <v>57</v>
      </c>
      <c r="T93" s="119"/>
      <c r="U93" s="116"/>
      <c r="V93" s="116">
        <v>29725</v>
      </c>
      <c r="W93" s="116">
        <v>32236</v>
      </c>
      <c r="X93" s="116">
        <v>34130</v>
      </c>
      <c r="Y93" s="116">
        <v>35336</v>
      </c>
      <c r="Z93" s="116">
        <v>36627</v>
      </c>
    </row>
    <row r="94" spans="1:30" ht="15" customHeight="1" x14ac:dyDescent="0.25">
      <c r="A94" s="60" t="s">
        <v>204</v>
      </c>
      <c r="S94" s="119" t="s">
        <v>58</v>
      </c>
      <c r="T94" s="119"/>
      <c r="U94" s="116"/>
      <c r="V94" s="116">
        <v>86464</v>
      </c>
      <c r="W94" s="116">
        <v>90801</v>
      </c>
      <c r="X94" s="116">
        <v>94988</v>
      </c>
      <c r="Y94" s="116">
        <v>99657</v>
      </c>
      <c r="Z94" s="116">
        <v>103716</v>
      </c>
    </row>
    <row r="95" spans="1:30" ht="15" customHeight="1" x14ac:dyDescent="0.25">
      <c r="A95" s="138" t="s">
        <v>287</v>
      </c>
      <c r="S95" s="119" t="s">
        <v>197</v>
      </c>
      <c r="T95" s="119"/>
      <c r="U95" s="116"/>
      <c r="V95" s="116">
        <v>8886</v>
      </c>
      <c r="W95" s="116">
        <v>9416</v>
      </c>
      <c r="X95" s="116">
        <v>10004</v>
      </c>
      <c r="Y95" s="116">
        <v>10598</v>
      </c>
      <c r="Z95" s="116">
        <v>10902</v>
      </c>
    </row>
    <row r="96" spans="1:30" ht="15" customHeight="1" x14ac:dyDescent="0.25">
      <c r="A96" s="19" t="s">
        <v>278</v>
      </c>
      <c r="S96" s="119" t="s">
        <v>198</v>
      </c>
      <c r="T96" s="119"/>
      <c r="U96" s="116"/>
      <c r="V96" s="116">
        <v>37364</v>
      </c>
      <c r="W96" s="116">
        <v>40264</v>
      </c>
      <c r="X96" s="116">
        <v>43586</v>
      </c>
      <c r="Y96" s="116">
        <v>45924</v>
      </c>
      <c r="Z96" s="116">
        <v>47012</v>
      </c>
    </row>
    <row r="97" spans="1:32" ht="15" customHeight="1" x14ac:dyDescent="0.25">
      <c r="S97" s="119" t="s">
        <v>199</v>
      </c>
      <c r="T97" s="119"/>
      <c r="U97" s="116"/>
      <c r="V97" s="116">
        <v>60376</v>
      </c>
      <c r="W97" s="116">
        <v>65864</v>
      </c>
      <c r="X97" s="116">
        <v>67254</v>
      </c>
      <c r="Y97" s="116">
        <v>68682</v>
      </c>
      <c r="Z97" s="116">
        <v>68152</v>
      </c>
    </row>
    <row r="98" spans="1:32" ht="15" customHeight="1" x14ac:dyDescent="0.25">
      <c r="S98" s="119" t="s">
        <v>200</v>
      </c>
      <c r="T98" s="119"/>
      <c r="U98" s="116"/>
      <c r="V98" s="116">
        <v>27582</v>
      </c>
      <c r="W98" s="116">
        <v>28671</v>
      </c>
      <c r="X98" s="116">
        <v>30063</v>
      </c>
      <c r="Y98" s="116">
        <v>30063</v>
      </c>
      <c r="Z98" s="116">
        <v>30348</v>
      </c>
    </row>
    <row r="99" spans="1:32" ht="15" customHeight="1" x14ac:dyDescent="0.25">
      <c r="S99" s="119" t="s">
        <v>201</v>
      </c>
      <c r="T99" s="119"/>
      <c r="U99" s="116"/>
      <c r="V99" s="116">
        <v>2236</v>
      </c>
      <c r="W99" s="116">
        <v>2469</v>
      </c>
      <c r="X99" s="116">
        <v>2741</v>
      </c>
      <c r="Y99" s="116">
        <v>2823</v>
      </c>
      <c r="Z99" s="116">
        <v>2897</v>
      </c>
    </row>
    <row r="100" spans="1:32" ht="15" customHeight="1" x14ac:dyDescent="0.25">
      <c r="S100" s="119" t="s">
        <v>59</v>
      </c>
      <c r="T100" s="119"/>
      <c r="U100" s="116"/>
      <c r="V100" s="116">
        <v>15612</v>
      </c>
      <c r="W100" s="116">
        <v>16511</v>
      </c>
      <c r="X100" s="116">
        <v>17807</v>
      </c>
      <c r="Y100" s="116">
        <v>18676</v>
      </c>
      <c r="Z100" s="116">
        <v>18718</v>
      </c>
    </row>
    <row r="101" spans="1:32" x14ac:dyDescent="0.25">
      <c r="A101" s="20"/>
      <c r="S101" s="122" t="s">
        <v>54</v>
      </c>
      <c r="T101" s="122"/>
      <c r="U101" s="116"/>
      <c r="V101" s="116">
        <v>330792</v>
      </c>
      <c r="W101" s="116">
        <v>342223</v>
      </c>
      <c r="X101" s="116">
        <v>354833</v>
      </c>
      <c r="Y101" s="116">
        <v>363920</v>
      </c>
      <c r="Z101" s="116">
        <v>370416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205</v>
      </c>
      <c r="Z103" s="110" t="s">
        <v>282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676529</v>
      </c>
      <c r="W104" s="116">
        <v>731172</v>
      </c>
      <c r="X104" s="116">
        <v>761119</v>
      </c>
      <c r="Y104" s="116">
        <v>781371</v>
      </c>
      <c r="Z104" s="116">
        <v>778694</v>
      </c>
      <c r="AB104" s="113" t="str">
        <f>TEXT(Z104,"###,###")</f>
        <v>778,694</v>
      </c>
      <c r="AD104" s="134">
        <f>Z104/($Z$4)*100</f>
        <v>73.490678399595311</v>
      </c>
      <c r="AF104" s="113"/>
    </row>
    <row r="105" spans="1:32" x14ac:dyDescent="0.25">
      <c r="S105" s="119" t="s">
        <v>18</v>
      </c>
      <c r="T105" s="119"/>
      <c r="U105" s="116"/>
      <c r="V105" s="116">
        <v>206571</v>
      </c>
      <c r="W105" s="116">
        <v>202056</v>
      </c>
      <c r="X105" s="116">
        <v>205985</v>
      </c>
      <c r="Y105" s="116">
        <v>214369</v>
      </c>
      <c r="Z105" s="116">
        <v>211182</v>
      </c>
      <c r="AB105" s="113" t="str">
        <f>TEXT(Z105,"###,###")</f>
        <v>211,182</v>
      </c>
      <c r="AD105" s="134">
        <f>Z105/($Z$4)*100</f>
        <v>19.930689649314541</v>
      </c>
      <c r="AF105" s="113"/>
    </row>
    <row r="106" spans="1:32" x14ac:dyDescent="0.25">
      <c r="S106" s="122" t="s">
        <v>54</v>
      </c>
      <c r="T106" s="122"/>
      <c r="U106" s="124"/>
      <c r="V106" s="124">
        <v>883100</v>
      </c>
      <c r="W106" s="124">
        <v>933228</v>
      </c>
      <c r="X106" s="124">
        <v>967104</v>
      </c>
      <c r="Y106" s="124">
        <v>995740</v>
      </c>
      <c r="Z106" s="124">
        <v>989876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119575</v>
      </c>
      <c r="W108" s="116">
        <v>131010</v>
      </c>
      <c r="X108" s="116">
        <v>162918</v>
      </c>
      <c r="Y108" s="116">
        <v>145048</v>
      </c>
      <c r="Z108" s="116">
        <v>148122</v>
      </c>
      <c r="AB108" s="113" t="str">
        <f>TEXT(Z108,"###,###")</f>
        <v>148,122</v>
      </c>
      <c r="AD108" s="134">
        <f>Z108/($Z$4)*100</f>
        <v>13.979286171339265</v>
      </c>
      <c r="AF108" s="113"/>
    </row>
    <row r="109" spans="1:32" x14ac:dyDescent="0.25">
      <c r="S109" s="119" t="s">
        <v>21</v>
      </c>
      <c r="T109" s="119"/>
      <c r="U109" s="116"/>
      <c r="V109" s="116">
        <v>126080</v>
      </c>
      <c r="W109" s="116">
        <v>134465</v>
      </c>
      <c r="X109" s="116">
        <v>135023</v>
      </c>
      <c r="Y109" s="116">
        <v>136206</v>
      </c>
      <c r="Z109" s="116">
        <v>136452</v>
      </c>
      <c r="AB109" s="113" t="str">
        <f>TEXT(Z109,"###,###")</f>
        <v>136,452</v>
      </c>
      <c r="AD109" s="134">
        <f>Z109/($Z$4)*100</f>
        <v>12.87790845824108</v>
      </c>
      <c r="AF109" s="113"/>
    </row>
    <row r="110" spans="1:32" x14ac:dyDescent="0.25">
      <c r="S110" s="119" t="s">
        <v>22</v>
      </c>
      <c r="T110" s="119"/>
      <c r="U110" s="116"/>
      <c r="V110" s="116">
        <v>203847</v>
      </c>
      <c r="W110" s="116">
        <v>214869</v>
      </c>
      <c r="X110" s="116">
        <v>210526</v>
      </c>
      <c r="Y110" s="116">
        <v>222312</v>
      </c>
      <c r="Z110" s="116">
        <v>215206</v>
      </c>
      <c r="AB110" s="113" t="str">
        <f>TEXT(Z110,"###,###")</f>
        <v>215,206</v>
      </c>
      <c r="AD110" s="134">
        <f>Z110/($Z$4)*100</f>
        <v>20.310462050129203</v>
      </c>
      <c r="AF110" s="113"/>
    </row>
    <row r="111" spans="1:32" x14ac:dyDescent="0.25">
      <c r="S111" s="119" t="s">
        <v>23</v>
      </c>
      <c r="T111" s="119"/>
      <c r="U111" s="116"/>
      <c r="V111" s="116">
        <v>433598</v>
      </c>
      <c r="W111" s="116">
        <v>452885</v>
      </c>
      <c r="X111" s="116">
        <v>458638</v>
      </c>
      <c r="Y111" s="116">
        <v>492177</v>
      </c>
      <c r="Z111" s="116">
        <v>485459</v>
      </c>
      <c r="AB111" s="113" t="str">
        <f>TEXT(Z111,"###,###")</f>
        <v>485,459</v>
      </c>
      <c r="AD111" s="134">
        <f>Z111/($Z$4)*100</f>
        <v>45.816085965975262</v>
      </c>
      <c r="AF111" s="113"/>
    </row>
    <row r="112" spans="1:32" x14ac:dyDescent="0.25">
      <c r="S112" s="122" t="s">
        <v>54</v>
      </c>
      <c r="T112" s="122"/>
      <c r="U112" s="116"/>
      <c r="V112" s="116">
        <v>963549</v>
      </c>
      <c r="W112" s="116">
        <v>1002968</v>
      </c>
      <c r="X112" s="116">
        <v>1038785</v>
      </c>
      <c r="Y112" s="116">
        <v>1066432</v>
      </c>
      <c r="Z112" s="116">
        <v>1059588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39.93</v>
      </c>
      <c r="W118" s="135">
        <v>38.97</v>
      </c>
      <c r="X118" s="135">
        <v>38.979999999999997</v>
      </c>
      <c r="Y118" s="135">
        <v>39.03</v>
      </c>
      <c r="Z118" s="135">
        <v>39.24</v>
      </c>
      <c r="AB118" s="113" t="str">
        <f>TEXT(Z118,"##.0")</f>
        <v>39.2</v>
      </c>
    </row>
    <row r="120" spans="19:32" x14ac:dyDescent="0.25">
      <c r="S120" s="105" t="s">
        <v>102</v>
      </c>
      <c r="T120" s="116"/>
      <c r="U120" s="116"/>
      <c r="V120" s="116">
        <v>597658</v>
      </c>
      <c r="W120" s="116">
        <v>614128</v>
      </c>
      <c r="X120" s="116">
        <v>634839</v>
      </c>
      <c r="Y120" s="116">
        <v>645160</v>
      </c>
      <c r="Z120" s="116">
        <v>653380</v>
      </c>
      <c r="AB120" s="113" t="str">
        <f>TEXT(Z120,"###,###")</f>
        <v>653,380</v>
      </c>
    </row>
    <row r="121" spans="19:32" x14ac:dyDescent="0.25">
      <c r="S121" s="105" t="s">
        <v>103</v>
      </c>
      <c r="T121" s="116"/>
      <c r="U121" s="116"/>
      <c r="V121" s="116">
        <v>37885</v>
      </c>
      <c r="W121" s="116">
        <v>39182</v>
      </c>
      <c r="X121" s="116">
        <v>40527</v>
      </c>
      <c r="Y121" s="116">
        <v>41887</v>
      </c>
      <c r="Z121" s="116">
        <v>43233</v>
      </c>
      <c r="AB121" s="113" t="str">
        <f>TEXT(Z121,"###,###")</f>
        <v>43,233</v>
      </c>
    </row>
    <row r="122" spans="19:32" x14ac:dyDescent="0.25">
      <c r="S122" s="105" t="s">
        <v>104</v>
      </c>
      <c r="T122" s="116"/>
      <c r="U122" s="116"/>
      <c r="V122" s="116">
        <v>45830</v>
      </c>
      <c r="W122" s="116">
        <v>49246</v>
      </c>
      <c r="X122" s="116">
        <v>51776</v>
      </c>
      <c r="Y122" s="116">
        <v>54923</v>
      </c>
      <c r="Z122" s="116">
        <v>57103</v>
      </c>
      <c r="AB122" s="113" t="str">
        <f>TEXT(Z122,"###,###")</f>
        <v>57,103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643488</v>
      </c>
      <c r="W124" s="116">
        <v>663374</v>
      </c>
      <c r="X124" s="116">
        <v>686615</v>
      </c>
      <c r="Y124" s="116">
        <v>700083</v>
      </c>
      <c r="Z124" s="116">
        <v>710483</v>
      </c>
      <c r="AB124" s="113" t="str">
        <f>TEXT(Z124,"###,###")</f>
        <v>710,483</v>
      </c>
      <c r="AD124" s="131">
        <f>Z124/$Z$7*100</f>
        <v>94.263769738814787</v>
      </c>
    </row>
    <row r="125" spans="19:32" x14ac:dyDescent="0.25">
      <c r="S125" s="105" t="s">
        <v>106</v>
      </c>
      <c r="T125" s="116"/>
      <c r="U125" s="116"/>
      <c r="V125" s="116">
        <v>83715</v>
      </c>
      <c r="W125" s="116">
        <v>88428</v>
      </c>
      <c r="X125" s="116">
        <v>92303</v>
      </c>
      <c r="Y125" s="116">
        <v>96810</v>
      </c>
      <c r="Z125" s="116">
        <v>100336</v>
      </c>
      <c r="AB125" s="113" t="str">
        <f>TEXT(Z125,"###,###")</f>
        <v>100,336</v>
      </c>
      <c r="AD125" s="131">
        <f>Z125/$Z$7*100</f>
        <v>13.312140614924944</v>
      </c>
    </row>
    <row r="127" spans="19:32" x14ac:dyDescent="0.25">
      <c r="S127" s="105" t="s">
        <v>107</v>
      </c>
      <c r="T127" s="116"/>
      <c r="U127" s="116"/>
      <c r="V127" s="116">
        <v>350579</v>
      </c>
      <c r="W127" s="116">
        <v>360333</v>
      </c>
      <c r="X127" s="116">
        <v>372289</v>
      </c>
      <c r="Y127" s="116">
        <v>378050</v>
      </c>
      <c r="Z127" s="116">
        <v>383301</v>
      </c>
      <c r="AB127" s="113" t="str">
        <f>TEXT(Z127,"###,###")</f>
        <v>383,301</v>
      </c>
      <c r="AD127" s="131">
        <f>Z127/$Z$7*100</f>
        <v>50.854696318782352</v>
      </c>
    </row>
    <row r="128" spans="19:32" x14ac:dyDescent="0.25">
      <c r="S128" s="105" t="s">
        <v>108</v>
      </c>
      <c r="T128" s="116"/>
      <c r="U128" s="116"/>
      <c r="V128" s="116">
        <v>330792</v>
      </c>
      <c r="W128" s="116">
        <v>342223</v>
      </c>
      <c r="X128" s="116">
        <v>354833</v>
      </c>
      <c r="Y128" s="116">
        <v>363918</v>
      </c>
      <c r="Z128" s="116">
        <v>370415</v>
      </c>
      <c r="AB128" s="113" t="str">
        <f>TEXT(Z128,"###,###")</f>
        <v>370,415</v>
      </c>
      <c r="AD128" s="131">
        <f>Z128/$Z$7*100</f>
        <v>49.145038329985482</v>
      </c>
    </row>
    <row r="130" spans="19:20" x14ac:dyDescent="0.25">
      <c r="S130" s="105" t="s">
        <v>283</v>
      </c>
      <c r="T130" s="131">
        <v>86.687594033842899</v>
      </c>
    </row>
    <row r="131" spans="19:20" x14ac:dyDescent="0.25">
      <c r="S131" s="105" t="s">
        <v>284</v>
      </c>
      <c r="T131" s="131">
        <v>5.7359649099530587</v>
      </c>
    </row>
    <row r="132" spans="19:20" x14ac:dyDescent="0.25">
      <c r="S132" s="105" t="s">
        <v>285</v>
      </c>
      <c r="T132" s="131">
        <v>7.5761757049718863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FA0CCC0D-072A-4D22-83E3-D46D9E69101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A6256BEC-1027-4630-B38D-F2FEA911CFD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A167872C-EB58-466B-9801-7D33CA6C938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58F8B4E0-7A2A-44D6-A1A2-F9A43F8701F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80</vt:i4>
      </vt:variant>
      <vt:variant>
        <vt:lpstr>Named Ranges</vt:lpstr>
      </vt:variant>
      <vt:variant>
        <vt:i4>78</vt:i4>
      </vt:variant>
    </vt:vector>
  </HeadingPairs>
  <TitlesOfParts>
    <vt:vector size="158" baseType="lpstr">
      <vt:lpstr>Contents</vt:lpstr>
      <vt:lpstr>Table 9.1</vt:lpstr>
      <vt:lpstr>Table 9.2</vt:lpstr>
      <vt:lpstr>Table 9.3</vt:lpstr>
      <vt:lpstr>Table 9.4</vt:lpstr>
      <vt:lpstr>Table 9.5</vt:lpstr>
      <vt:lpstr>Table 9.6</vt:lpstr>
      <vt:lpstr>Table 9.7</vt:lpstr>
      <vt:lpstr>Table 9.8</vt:lpstr>
      <vt:lpstr>Table 9.9</vt:lpstr>
      <vt:lpstr>Table 9.10</vt:lpstr>
      <vt:lpstr>Table 9.11</vt:lpstr>
      <vt:lpstr>Table 9.12</vt:lpstr>
      <vt:lpstr>Table 9.13</vt:lpstr>
      <vt:lpstr>Table 9.14</vt:lpstr>
      <vt:lpstr>Table 9.15</vt:lpstr>
      <vt:lpstr>Table 9.16</vt:lpstr>
      <vt:lpstr>Table 9.17</vt:lpstr>
      <vt:lpstr>Table 9.18</vt:lpstr>
      <vt:lpstr>Table 9.19</vt:lpstr>
      <vt:lpstr>Table 9.20</vt:lpstr>
      <vt:lpstr>Table 9.21</vt:lpstr>
      <vt:lpstr>Table 9.22</vt:lpstr>
      <vt:lpstr>Table 9.23</vt:lpstr>
      <vt:lpstr>Table 9.24</vt:lpstr>
      <vt:lpstr>Table 9.25</vt:lpstr>
      <vt:lpstr>Table 9.26</vt:lpstr>
      <vt:lpstr>Table 9.27</vt:lpstr>
      <vt:lpstr>Table 9.28</vt:lpstr>
      <vt:lpstr>Table 9.29</vt:lpstr>
      <vt:lpstr>Table 9.30</vt:lpstr>
      <vt:lpstr>Table 9.31</vt:lpstr>
      <vt:lpstr>Table 9.32</vt:lpstr>
      <vt:lpstr>Table 9.33</vt:lpstr>
      <vt:lpstr>Table 9.34</vt:lpstr>
      <vt:lpstr>Table 9.35</vt:lpstr>
      <vt:lpstr>Table 9.36</vt:lpstr>
      <vt:lpstr>Table 9.37</vt:lpstr>
      <vt:lpstr>Table 9.38</vt:lpstr>
      <vt:lpstr>Table 9.39</vt:lpstr>
      <vt:lpstr>Table 9.40</vt:lpstr>
      <vt:lpstr>Table 9.41</vt:lpstr>
      <vt:lpstr>Table 9.42</vt:lpstr>
      <vt:lpstr>Table 9.43</vt:lpstr>
      <vt:lpstr>Table 9.44</vt:lpstr>
      <vt:lpstr>Table 9.45</vt:lpstr>
      <vt:lpstr>Table 9.46</vt:lpstr>
      <vt:lpstr>Table 9.47</vt:lpstr>
      <vt:lpstr>Table 9.48</vt:lpstr>
      <vt:lpstr>Table 9.49</vt:lpstr>
      <vt:lpstr>Table 9.50</vt:lpstr>
      <vt:lpstr>Table 9.51</vt:lpstr>
      <vt:lpstr>Table 9.52</vt:lpstr>
      <vt:lpstr>Table 9.53</vt:lpstr>
      <vt:lpstr>Table 9.54</vt:lpstr>
      <vt:lpstr>Table 9.55</vt:lpstr>
      <vt:lpstr>Table 9.56</vt:lpstr>
      <vt:lpstr>Table 9.57</vt:lpstr>
      <vt:lpstr>Table 9.58</vt:lpstr>
      <vt:lpstr>Table 9.59</vt:lpstr>
      <vt:lpstr>Table 9.60</vt:lpstr>
      <vt:lpstr>Table 9.61</vt:lpstr>
      <vt:lpstr>Table 9.62</vt:lpstr>
      <vt:lpstr>Table 9.63</vt:lpstr>
      <vt:lpstr>Table 9.64</vt:lpstr>
      <vt:lpstr>Table 9.65</vt:lpstr>
      <vt:lpstr>Table 9.66</vt:lpstr>
      <vt:lpstr>Table 9.67</vt:lpstr>
      <vt:lpstr>Table 9.68</vt:lpstr>
      <vt:lpstr>Table 9.69</vt:lpstr>
      <vt:lpstr>Table 9.70</vt:lpstr>
      <vt:lpstr>Table 9.71</vt:lpstr>
      <vt:lpstr>Table 9.72</vt:lpstr>
      <vt:lpstr>Table 9.73</vt:lpstr>
      <vt:lpstr>Table 9.74</vt:lpstr>
      <vt:lpstr>Table 9.75</vt:lpstr>
      <vt:lpstr>Table 9.76</vt:lpstr>
      <vt:lpstr>Table 9.77</vt:lpstr>
      <vt:lpstr>Table 9.78</vt:lpstr>
      <vt:lpstr>State data for spotlight</vt:lpstr>
      <vt:lpstr>'Table 9.1'!Print_Area</vt:lpstr>
      <vt:lpstr>'Table 9.10'!Print_Area</vt:lpstr>
      <vt:lpstr>'Table 9.11'!Print_Area</vt:lpstr>
      <vt:lpstr>'Table 9.12'!Print_Area</vt:lpstr>
      <vt:lpstr>'Table 9.13'!Print_Area</vt:lpstr>
      <vt:lpstr>'Table 9.14'!Print_Area</vt:lpstr>
      <vt:lpstr>'Table 9.15'!Print_Area</vt:lpstr>
      <vt:lpstr>'Table 9.16'!Print_Area</vt:lpstr>
      <vt:lpstr>'Table 9.17'!Print_Area</vt:lpstr>
      <vt:lpstr>'Table 9.18'!Print_Area</vt:lpstr>
      <vt:lpstr>'Table 9.19'!Print_Area</vt:lpstr>
      <vt:lpstr>'Table 9.2'!Print_Area</vt:lpstr>
      <vt:lpstr>'Table 9.20'!Print_Area</vt:lpstr>
      <vt:lpstr>'Table 9.21'!Print_Area</vt:lpstr>
      <vt:lpstr>'Table 9.22'!Print_Area</vt:lpstr>
      <vt:lpstr>'Table 9.23'!Print_Area</vt:lpstr>
      <vt:lpstr>'Table 9.24'!Print_Area</vt:lpstr>
      <vt:lpstr>'Table 9.25'!Print_Area</vt:lpstr>
      <vt:lpstr>'Table 9.26'!Print_Area</vt:lpstr>
      <vt:lpstr>'Table 9.27'!Print_Area</vt:lpstr>
      <vt:lpstr>'Table 9.28'!Print_Area</vt:lpstr>
      <vt:lpstr>'Table 9.29'!Print_Area</vt:lpstr>
      <vt:lpstr>'Table 9.3'!Print_Area</vt:lpstr>
      <vt:lpstr>'Table 9.30'!Print_Area</vt:lpstr>
      <vt:lpstr>'Table 9.31'!Print_Area</vt:lpstr>
      <vt:lpstr>'Table 9.32'!Print_Area</vt:lpstr>
      <vt:lpstr>'Table 9.33'!Print_Area</vt:lpstr>
      <vt:lpstr>'Table 9.34'!Print_Area</vt:lpstr>
      <vt:lpstr>'Table 9.35'!Print_Area</vt:lpstr>
      <vt:lpstr>'Table 9.36'!Print_Area</vt:lpstr>
      <vt:lpstr>'Table 9.37'!Print_Area</vt:lpstr>
      <vt:lpstr>'Table 9.38'!Print_Area</vt:lpstr>
      <vt:lpstr>'Table 9.39'!Print_Area</vt:lpstr>
      <vt:lpstr>'Table 9.4'!Print_Area</vt:lpstr>
      <vt:lpstr>'Table 9.40'!Print_Area</vt:lpstr>
      <vt:lpstr>'Table 9.41'!Print_Area</vt:lpstr>
      <vt:lpstr>'Table 9.42'!Print_Area</vt:lpstr>
      <vt:lpstr>'Table 9.43'!Print_Area</vt:lpstr>
      <vt:lpstr>'Table 9.44'!Print_Area</vt:lpstr>
      <vt:lpstr>'Table 9.45'!Print_Area</vt:lpstr>
      <vt:lpstr>'Table 9.46'!Print_Area</vt:lpstr>
      <vt:lpstr>'Table 9.47'!Print_Area</vt:lpstr>
      <vt:lpstr>'Table 9.48'!Print_Area</vt:lpstr>
      <vt:lpstr>'Table 9.49'!Print_Area</vt:lpstr>
      <vt:lpstr>'Table 9.5'!Print_Area</vt:lpstr>
      <vt:lpstr>'Table 9.50'!Print_Area</vt:lpstr>
      <vt:lpstr>'Table 9.51'!Print_Area</vt:lpstr>
      <vt:lpstr>'Table 9.52'!Print_Area</vt:lpstr>
      <vt:lpstr>'Table 9.53'!Print_Area</vt:lpstr>
      <vt:lpstr>'Table 9.54'!Print_Area</vt:lpstr>
      <vt:lpstr>'Table 9.55'!Print_Area</vt:lpstr>
      <vt:lpstr>'Table 9.56'!Print_Area</vt:lpstr>
      <vt:lpstr>'Table 9.57'!Print_Area</vt:lpstr>
      <vt:lpstr>'Table 9.58'!Print_Area</vt:lpstr>
      <vt:lpstr>'Table 9.59'!Print_Area</vt:lpstr>
      <vt:lpstr>'Table 9.6'!Print_Area</vt:lpstr>
      <vt:lpstr>'Table 9.60'!Print_Area</vt:lpstr>
      <vt:lpstr>'Table 9.61'!Print_Area</vt:lpstr>
      <vt:lpstr>'Table 9.62'!Print_Area</vt:lpstr>
      <vt:lpstr>'Table 9.63'!Print_Area</vt:lpstr>
      <vt:lpstr>'Table 9.64'!Print_Area</vt:lpstr>
      <vt:lpstr>'Table 9.65'!Print_Area</vt:lpstr>
      <vt:lpstr>'Table 9.66'!Print_Area</vt:lpstr>
      <vt:lpstr>'Table 9.67'!Print_Area</vt:lpstr>
      <vt:lpstr>'Table 9.68'!Print_Area</vt:lpstr>
      <vt:lpstr>'Table 9.69'!Print_Area</vt:lpstr>
      <vt:lpstr>'Table 9.7'!Print_Area</vt:lpstr>
      <vt:lpstr>'Table 9.70'!Print_Area</vt:lpstr>
      <vt:lpstr>'Table 9.71'!Print_Area</vt:lpstr>
      <vt:lpstr>'Table 9.72'!Print_Area</vt:lpstr>
      <vt:lpstr>'Table 9.73'!Print_Area</vt:lpstr>
      <vt:lpstr>'Table 9.74'!Print_Area</vt:lpstr>
      <vt:lpstr>'Table 9.75'!Print_Area</vt:lpstr>
      <vt:lpstr>'Table 9.76'!Print_Area</vt:lpstr>
      <vt:lpstr>'Table 9.77'!Print_Area</vt:lpstr>
      <vt:lpstr>'Table 9.78'!Print_Area</vt:lpstr>
      <vt:lpstr>'Table 9.8'!Print_Area</vt:lpstr>
      <vt:lpstr>'Table 9.9'!Print_Area</vt:lpstr>
    </vt:vector>
  </TitlesOfParts>
  <Company>Australian Bureau of Statistics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 Wade1</dc:creator>
  <cp:lastModifiedBy>Mark Murray</cp:lastModifiedBy>
  <cp:lastPrinted>2021-10-22T04:41:51Z</cp:lastPrinted>
  <dcterms:created xsi:type="dcterms:W3CDTF">2019-07-02T01:38:47Z</dcterms:created>
  <dcterms:modified xsi:type="dcterms:W3CDTF">2022-10-28T06:00:35Z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2021-05-19T23:35:57Z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dd829078-7429-43a0-921f-a67a55718a78</vt:lpwstr>
  </property>
  <property fmtid="{D5CDD505-2E9C-101B-9397-08002B2CF9AE}" pid="8" name="MSIP_Label_c8e5a7ee-c283-40b0-98eb-fa437df4c031_ContentBits">
    <vt:lpwstr>0</vt:lpwstr>
  </property>
</Properties>
</file>