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1 JIA Publication\Output tables\"/>
    </mc:Choice>
  </mc:AlternateContent>
  <xr:revisionPtr revIDLastSave="0" documentId="13_ncr:1_{0188EA56-4597-4609-A4B9-E4B2C8E0CEB4}" xr6:coauthVersionLast="45" xr6:coauthVersionMax="45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69" r:id="rId1"/>
    <sheet name="Table 12.1" sheetId="180" r:id="rId2"/>
    <sheet name="Table 12.2" sheetId="181" r:id="rId3"/>
    <sheet name="Table 12.3" sheetId="182" r:id="rId4"/>
    <sheet name="Table 12.4" sheetId="183" r:id="rId5"/>
    <sheet name="Table 12.5" sheetId="184" r:id="rId6"/>
    <sheet name="Table 12.6" sheetId="185" r:id="rId7"/>
    <sheet name="Table 12.7" sheetId="186" r:id="rId8"/>
    <sheet name="Table 12.8" sheetId="187" r:id="rId9"/>
    <sheet name="Table 12.9" sheetId="188" r:id="rId10"/>
    <sheet name="Table 12.10" sheetId="189" r:id="rId11"/>
    <sheet name="Table 12.11" sheetId="190" r:id="rId12"/>
    <sheet name="Table 12.12" sheetId="191" r:id="rId13"/>
    <sheet name="Table 12.13" sheetId="192" r:id="rId14"/>
    <sheet name="Table 12.14" sheetId="193" r:id="rId15"/>
    <sheet name="Table 12.15" sheetId="194" r:id="rId16"/>
    <sheet name="Table 12.16" sheetId="195" r:id="rId17"/>
    <sheet name="Table 12.17" sheetId="196" r:id="rId18"/>
    <sheet name="Table 12.18" sheetId="197" r:id="rId19"/>
    <sheet name="Table 12.19" sheetId="198" r:id="rId20"/>
    <sheet name="Table 12.20" sheetId="199" r:id="rId21"/>
    <sheet name="Table 12.21" sheetId="200" r:id="rId22"/>
    <sheet name="Table 12.22" sheetId="201" r:id="rId23"/>
    <sheet name="Table 12.23" sheetId="202" r:id="rId24"/>
    <sheet name="Table 12.24" sheetId="203" r:id="rId25"/>
    <sheet name="Table 12.25" sheetId="204" r:id="rId26"/>
    <sheet name="Table 12.26" sheetId="205" r:id="rId27"/>
    <sheet name="Table 12.27" sheetId="206" r:id="rId28"/>
    <sheet name="Table 12.28" sheetId="207" r:id="rId29"/>
    <sheet name="Table 12.29" sheetId="208" r:id="rId30"/>
    <sheet name="State data for spotlight" sheetId="179" state="hidden" r:id="rId31"/>
  </sheets>
  <definedNames>
    <definedName name="_AMO_UniqueIdentifier" hidden="1">"'2995e12c-7f92-4103-a2d1-a1d598d57c6f'"</definedName>
    <definedName name="_xlnm.Print_Area" localSheetId="1">'Table 12.1'!$A$1:$P$98</definedName>
    <definedName name="_xlnm.Print_Area" localSheetId="10">'Table 12.10'!$A$1:$P$98</definedName>
    <definedName name="_xlnm.Print_Area" localSheetId="11">'Table 12.11'!$A$1:$P$98</definedName>
    <definedName name="_xlnm.Print_Area" localSheetId="12">'Table 12.12'!$A$1:$P$98</definedName>
    <definedName name="_xlnm.Print_Area" localSheetId="13">'Table 12.13'!$A$1:$P$98</definedName>
    <definedName name="_xlnm.Print_Area" localSheetId="14">'Table 12.14'!$A$1:$P$98</definedName>
    <definedName name="_xlnm.Print_Area" localSheetId="15">'Table 12.15'!$A$1:$P$98</definedName>
    <definedName name="_xlnm.Print_Area" localSheetId="16">'Table 12.16'!$A$1:$P$98</definedName>
    <definedName name="_xlnm.Print_Area" localSheetId="17">'Table 12.17'!$A$1:$P$98</definedName>
    <definedName name="_xlnm.Print_Area" localSheetId="18">'Table 12.18'!$A$1:$P$98</definedName>
    <definedName name="_xlnm.Print_Area" localSheetId="19">'Table 12.19'!$A$1:$P$98</definedName>
    <definedName name="_xlnm.Print_Area" localSheetId="2">'Table 12.2'!$A$1:$P$98</definedName>
    <definedName name="_xlnm.Print_Area" localSheetId="20">'Table 12.20'!$A$1:$P$98</definedName>
    <definedName name="_xlnm.Print_Area" localSheetId="21">'Table 12.21'!$A$1:$P$98</definedName>
    <definedName name="_xlnm.Print_Area" localSheetId="22">'Table 12.22'!$A$1:$P$98</definedName>
    <definedName name="_xlnm.Print_Area" localSheetId="23">'Table 12.23'!$A$1:$P$98</definedName>
    <definedName name="_xlnm.Print_Area" localSheetId="24">'Table 12.24'!$A$1:$P$98</definedName>
    <definedName name="_xlnm.Print_Area" localSheetId="25">'Table 12.25'!$A$1:$P$98</definedName>
    <definedName name="_xlnm.Print_Area" localSheetId="26">'Table 12.26'!$A$1:$P$98</definedName>
    <definedName name="_xlnm.Print_Area" localSheetId="27">'Table 12.27'!$A$1:$P$98</definedName>
    <definedName name="_xlnm.Print_Area" localSheetId="28">'Table 12.28'!$A$1:$P$98</definedName>
    <definedName name="_xlnm.Print_Area" localSheetId="29">'Table 12.29'!$A$1:$P$98</definedName>
    <definedName name="_xlnm.Print_Area" localSheetId="3">'Table 12.3'!$A$1:$P$98</definedName>
    <definedName name="_xlnm.Print_Area" localSheetId="4">'Table 12.4'!$A$1:$P$98</definedName>
    <definedName name="_xlnm.Print_Area" localSheetId="5">'Table 12.5'!$A$1:$P$98</definedName>
    <definedName name="_xlnm.Print_Area" localSheetId="6">'Table 12.6'!$A$1:$P$98</definedName>
    <definedName name="_xlnm.Print_Area" localSheetId="7">'Table 12.7'!$A$1:$P$98</definedName>
    <definedName name="_xlnm.Print_Area" localSheetId="8">'Table 12.8'!$A$1:$P$98</definedName>
    <definedName name="_xlnm.Print_Area" localSheetId="9">'Table 12.9'!$A$1:$P$98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8" i="181" l="1"/>
  <c r="AB37" i="181"/>
  <c r="AB38" i="182"/>
  <c r="AB37" i="182"/>
  <c r="AB38" i="183"/>
  <c r="AB37" i="183"/>
  <c r="AB38" i="184"/>
  <c r="AB37" i="184"/>
  <c r="AB38" i="185"/>
  <c r="AB37" i="185"/>
  <c r="AB38" i="186"/>
  <c r="AB37" i="186"/>
  <c r="AB38" i="187"/>
  <c r="AB37" i="187"/>
  <c r="AB38" i="188"/>
  <c r="AB37" i="188"/>
  <c r="AB38" i="189"/>
  <c r="AB37" i="189"/>
  <c r="AB38" i="190"/>
  <c r="AB37" i="190"/>
  <c r="AB38" i="191"/>
  <c r="AB37" i="191"/>
  <c r="AB38" i="192"/>
  <c r="AB37" i="192"/>
  <c r="AB38" i="193"/>
  <c r="AB37" i="193"/>
  <c r="AB38" i="194"/>
  <c r="AB37" i="194"/>
  <c r="AB38" i="195"/>
  <c r="AB37" i="195"/>
  <c r="AB38" i="196"/>
  <c r="AB37" i="196"/>
  <c r="AB38" i="197"/>
  <c r="AB37" i="197"/>
  <c r="AB38" i="198"/>
  <c r="AB37" i="198"/>
  <c r="AB38" i="199"/>
  <c r="AB37" i="199"/>
  <c r="AB38" i="200"/>
  <c r="AB37" i="200"/>
  <c r="AB38" i="201"/>
  <c r="AB37" i="201"/>
  <c r="AB38" i="202"/>
  <c r="AB37" i="202"/>
  <c r="AB38" i="203"/>
  <c r="AB37" i="203"/>
  <c r="AB38" i="204"/>
  <c r="AB37" i="204"/>
  <c r="AB38" i="205"/>
  <c r="AB37" i="205"/>
  <c r="AB38" i="206"/>
  <c r="AB37" i="206"/>
  <c r="AB38" i="207"/>
  <c r="AB37" i="207"/>
  <c r="AB38" i="208"/>
  <c r="AB37" i="208"/>
  <c r="AB38" i="180"/>
  <c r="AB37" i="180"/>
  <c r="O15" i="181"/>
  <c r="O14" i="181"/>
  <c r="O15" i="182"/>
  <c r="O14" i="182"/>
  <c r="O15" i="183"/>
  <c r="O14" i="183"/>
  <c r="O15" i="184"/>
  <c r="O14" i="184"/>
  <c r="O15" i="185"/>
  <c r="O14" i="185"/>
  <c r="O15" i="186"/>
  <c r="O14" i="186"/>
  <c r="O15" i="187"/>
  <c r="O14" i="187"/>
  <c r="O15" i="188"/>
  <c r="O14" i="188"/>
  <c r="O15" i="189"/>
  <c r="O14" i="189"/>
  <c r="O15" i="190"/>
  <c r="O14" i="190"/>
  <c r="O15" i="191"/>
  <c r="O14" i="191"/>
  <c r="O15" i="192"/>
  <c r="O14" i="192"/>
  <c r="O15" i="193"/>
  <c r="O14" i="193"/>
  <c r="O15" i="194"/>
  <c r="O14" i="194"/>
  <c r="O15" i="195"/>
  <c r="O14" i="195"/>
  <c r="O15" i="196"/>
  <c r="O14" i="196"/>
  <c r="O15" i="197"/>
  <c r="O14" i="197"/>
  <c r="O15" i="198"/>
  <c r="O14" i="198"/>
  <c r="O15" i="199"/>
  <c r="O14" i="199"/>
  <c r="O15" i="200"/>
  <c r="O14" i="200"/>
  <c r="O15" i="201"/>
  <c r="O14" i="201"/>
  <c r="O15" i="202"/>
  <c r="O14" i="202"/>
  <c r="O15" i="203"/>
  <c r="O14" i="203"/>
  <c r="O15" i="204"/>
  <c r="O14" i="204"/>
  <c r="O15" i="205"/>
  <c r="O14" i="205"/>
  <c r="O15" i="206"/>
  <c r="O14" i="206"/>
  <c r="O15" i="207"/>
  <c r="O14" i="207"/>
  <c r="O15" i="208"/>
  <c r="O14" i="208"/>
  <c r="O15" i="180"/>
  <c r="O14" i="180"/>
  <c r="AD128" i="208"/>
  <c r="AB128" i="208"/>
  <c r="AD127" i="208"/>
  <c r="AB127" i="208"/>
  <c r="AD125" i="208"/>
  <c r="AB125" i="208"/>
  <c r="AD124" i="208"/>
  <c r="AB124" i="208"/>
  <c r="AB122" i="208"/>
  <c r="AB121" i="208"/>
  <c r="AB120" i="208"/>
  <c r="AB118" i="208"/>
  <c r="AD111" i="208"/>
  <c r="AB111" i="208"/>
  <c r="AD110" i="208"/>
  <c r="AB110" i="208"/>
  <c r="AD109" i="208"/>
  <c r="AB109" i="208"/>
  <c r="AD108" i="208"/>
  <c r="AB108" i="208"/>
  <c r="AD105" i="208"/>
  <c r="AB105" i="208"/>
  <c r="AD104" i="208"/>
  <c r="AB104" i="208"/>
  <c r="N9" i="179"/>
  <c r="O90" i="208"/>
  <c r="N90" i="208"/>
  <c r="L9" i="179"/>
  <c r="M90" i="208"/>
  <c r="L90" i="208"/>
  <c r="J9" i="179"/>
  <c r="K90" i="208"/>
  <c r="AF9" i="208"/>
  <c r="G90" i="208"/>
  <c r="F90" i="208"/>
  <c r="AD9" i="208"/>
  <c r="E90" i="208"/>
  <c r="D90" i="208"/>
  <c r="AB9" i="208"/>
  <c r="C90" i="208"/>
  <c r="N8" i="179"/>
  <c r="O89" i="208"/>
  <c r="N89" i="208"/>
  <c r="L8" i="179"/>
  <c r="M89" i="208"/>
  <c r="L89" i="208"/>
  <c r="J8" i="179"/>
  <c r="K89" i="208"/>
  <c r="AF8" i="208"/>
  <c r="G89" i="208"/>
  <c r="F89" i="208"/>
  <c r="AD8" i="208"/>
  <c r="E89" i="208"/>
  <c r="D89" i="208"/>
  <c r="AB8" i="208"/>
  <c r="C89" i="208"/>
  <c r="N7" i="179"/>
  <c r="O88" i="208"/>
  <c r="N88" i="208"/>
  <c r="L7" i="179"/>
  <c r="M88" i="208"/>
  <c r="L88" i="208"/>
  <c r="J7" i="179"/>
  <c r="J88" i="208"/>
  <c r="AF7" i="208"/>
  <c r="G88" i="208"/>
  <c r="F88" i="208"/>
  <c r="AD7" i="208"/>
  <c r="E88" i="208"/>
  <c r="D88" i="208"/>
  <c r="AB7" i="208"/>
  <c r="C88" i="208"/>
  <c r="N6" i="179"/>
  <c r="O87" i="208"/>
  <c r="N87" i="208"/>
  <c r="L6" i="179"/>
  <c r="M87" i="208"/>
  <c r="L87" i="208"/>
  <c r="J6" i="179"/>
  <c r="J87" i="208"/>
  <c r="AF6" i="208"/>
  <c r="G87" i="208"/>
  <c r="F87" i="208"/>
  <c r="AD6" i="208"/>
  <c r="E87" i="208"/>
  <c r="D87" i="208"/>
  <c r="AB6" i="208"/>
  <c r="C87" i="208"/>
  <c r="N5" i="179"/>
  <c r="O86" i="208"/>
  <c r="N86" i="208"/>
  <c r="L5" i="179"/>
  <c r="M86" i="208"/>
  <c r="L86" i="208"/>
  <c r="J5" i="179"/>
  <c r="J86" i="208"/>
  <c r="AF5" i="208"/>
  <c r="G86" i="208"/>
  <c r="F86" i="208"/>
  <c r="AD5" i="208"/>
  <c r="E86" i="208"/>
  <c r="D86" i="208"/>
  <c r="AB5" i="208"/>
  <c r="C86" i="208"/>
  <c r="N4" i="179"/>
  <c r="O85" i="208"/>
  <c r="N85" i="208"/>
  <c r="L4" i="179"/>
  <c r="M85" i="208"/>
  <c r="L85" i="208"/>
  <c r="J4" i="179"/>
  <c r="J85" i="208"/>
  <c r="AF4" i="208"/>
  <c r="G85" i="208"/>
  <c r="F85" i="208"/>
  <c r="AD4" i="208"/>
  <c r="E85" i="208"/>
  <c r="D85" i="208"/>
  <c r="AB4" i="208"/>
  <c r="C85" i="208"/>
  <c r="N84" i="208"/>
  <c r="F84" i="208"/>
  <c r="A1" i="179"/>
  <c r="J82" i="208"/>
  <c r="S1" i="208"/>
  <c r="C82" i="208"/>
  <c r="A64" i="208"/>
  <c r="AB34" i="208"/>
  <c r="AB33" i="208"/>
  <c r="AB32" i="208"/>
  <c r="AB31" i="208"/>
  <c r="A31" i="208"/>
  <c r="AB30" i="208"/>
  <c r="AB29" i="208"/>
  <c r="AB28" i="208"/>
  <c r="AB27" i="208"/>
  <c r="AB26" i="208"/>
  <c r="AB25" i="208"/>
  <c r="AB24" i="208"/>
  <c r="AB23" i="208"/>
  <c r="AB22" i="208"/>
  <c r="AB21" i="208"/>
  <c r="AB20" i="208"/>
  <c r="AB19" i="208"/>
  <c r="AB18" i="208"/>
  <c r="G18" i="208"/>
  <c r="AB17" i="208"/>
  <c r="AB16" i="208"/>
  <c r="AB15" i="208"/>
  <c r="D15" i="208"/>
  <c r="D14" i="208"/>
  <c r="O13" i="208"/>
  <c r="D13" i="208"/>
  <c r="O12" i="208"/>
  <c r="D12" i="208"/>
  <c r="O11" i="208"/>
  <c r="O10" i="208"/>
  <c r="D10" i="208"/>
  <c r="O9" i="208"/>
  <c r="D9" i="208"/>
  <c r="O8" i="208"/>
  <c r="D8" i="208"/>
  <c r="A7" i="208"/>
  <c r="A4" i="208"/>
  <c r="AB2" i="208"/>
  <c r="A2" i="208"/>
  <c r="Y1" i="208"/>
  <c r="AD128" i="207"/>
  <c r="AB128" i="207"/>
  <c r="AD127" i="207"/>
  <c r="AB127" i="207"/>
  <c r="AD125" i="207"/>
  <c r="AB125" i="207"/>
  <c r="AD124" i="207"/>
  <c r="AB124" i="207"/>
  <c r="AB122" i="207"/>
  <c r="AB121" i="207"/>
  <c r="AB120" i="207"/>
  <c r="AB118" i="207"/>
  <c r="O13" i="207"/>
  <c r="AD111" i="207"/>
  <c r="AB111" i="207"/>
  <c r="AD110" i="207"/>
  <c r="AB110" i="207"/>
  <c r="AD109" i="207"/>
  <c r="AB109" i="207"/>
  <c r="AD108" i="207"/>
  <c r="AB108" i="207"/>
  <c r="AD105" i="207"/>
  <c r="AB105" i="207"/>
  <c r="AD104" i="207"/>
  <c r="AB104" i="207"/>
  <c r="O90" i="207"/>
  <c r="N90" i="207"/>
  <c r="M90" i="207"/>
  <c r="L90" i="207"/>
  <c r="K90" i="207"/>
  <c r="AF9" i="207"/>
  <c r="G90" i="207"/>
  <c r="F90" i="207"/>
  <c r="AD9" i="207"/>
  <c r="E90" i="207"/>
  <c r="D90" i="207"/>
  <c r="AB9" i="207"/>
  <c r="C90" i="207"/>
  <c r="O89" i="207"/>
  <c r="N89" i="207"/>
  <c r="M89" i="207"/>
  <c r="L89" i="207"/>
  <c r="K89" i="207"/>
  <c r="AF8" i="207"/>
  <c r="G89" i="207"/>
  <c r="F89" i="207"/>
  <c r="AD8" i="207"/>
  <c r="E89" i="207"/>
  <c r="D89" i="207"/>
  <c r="AB8" i="207"/>
  <c r="C89" i="207"/>
  <c r="O88" i="207"/>
  <c r="N88" i="207"/>
  <c r="M88" i="207"/>
  <c r="L88" i="207"/>
  <c r="J88" i="207"/>
  <c r="AF7" i="207"/>
  <c r="G88" i="207"/>
  <c r="F88" i="207"/>
  <c r="AD7" i="207"/>
  <c r="E88" i="207"/>
  <c r="D88" i="207"/>
  <c r="AB7" i="207"/>
  <c r="C88" i="207"/>
  <c r="O87" i="207"/>
  <c r="N87" i="207"/>
  <c r="M87" i="207"/>
  <c r="L87" i="207"/>
  <c r="J87" i="207"/>
  <c r="AF6" i="207"/>
  <c r="G87" i="207"/>
  <c r="F87" i="207"/>
  <c r="AD6" i="207"/>
  <c r="E87" i="207"/>
  <c r="D87" i="207"/>
  <c r="AB6" i="207"/>
  <c r="C87" i="207"/>
  <c r="O86" i="207"/>
  <c r="M86" i="207"/>
  <c r="L86" i="207"/>
  <c r="J86" i="207"/>
  <c r="AF5" i="207"/>
  <c r="G86" i="207"/>
  <c r="F86" i="207"/>
  <c r="AD5" i="207"/>
  <c r="E86" i="207"/>
  <c r="D86" i="207"/>
  <c r="AB5" i="207"/>
  <c r="C86" i="207"/>
  <c r="N85" i="207"/>
  <c r="M85" i="207"/>
  <c r="L85" i="207"/>
  <c r="AF4" i="207"/>
  <c r="G85" i="207"/>
  <c r="F85" i="207"/>
  <c r="AD4" i="207"/>
  <c r="E85" i="207"/>
  <c r="D85" i="207"/>
  <c r="AB4" i="207"/>
  <c r="C85" i="207"/>
  <c r="N84" i="207"/>
  <c r="F84" i="207"/>
  <c r="S1" i="207"/>
  <c r="C82" i="207"/>
  <c r="A64" i="207"/>
  <c r="AB34" i="207"/>
  <c r="AB33" i="207"/>
  <c r="AB32" i="207"/>
  <c r="AB31" i="207"/>
  <c r="A31" i="207"/>
  <c r="AB30" i="207"/>
  <c r="AB29" i="207"/>
  <c r="AB28" i="207"/>
  <c r="AB27" i="207"/>
  <c r="AB26" i="207"/>
  <c r="AB25" i="207"/>
  <c r="AB24" i="207"/>
  <c r="AB23" i="207"/>
  <c r="AB22" i="207"/>
  <c r="AB21" i="207"/>
  <c r="AB20" i="207"/>
  <c r="AB19" i="207"/>
  <c r="AB18" i="207"/>
  <c r="G18" i="207"/>
  <c r="AB17" i="207"/>
  <c r="AB16" i="207"/>
  <c r="AB15" i="207"/>
  <c r="D15" i="207"/>
  <c r="D14" i="207"/>
  <c r="D13" i="207"/>
  <c r="O12" i="207"/>
  <c r="D12" i="207"/>
  <c r="O11" i="207"/>
  <c r="O10" i="207"/>
  <c r="D10" i="207"/>
  <c r="O9" i="207"/>
  <c r="D9" i="207"/>
  <c r="O8" i="207"/>
  <c r="D8" i="207"/>
  <c r="A7" i="207"/>
  <c r="A4" i="207"/>
  <c r="AB2" i="207"/>
  <c r="A2" i="207"/>
  <c r="Y1" i="207"/>
  <c r="AD128" i="206"/>
  <c r="AB128" i="206"/>
  <c r="AD127" i="206"/>
  <c r="AB127" i="206"/>
  <c r="AD125" i="206"/>
  <c r="AB125" i="206"/>
  <c r="AD124" i="206"/>
  <c r="AB124" i="206"/>
  <c r="AB122" i="206"/>
  <c r="AB121" i="206"/>
  <c r="AB120" i="206"/>
  <c r="AB118" i="206"/>
  <c r="AD111" i="206"/>
  <c r="AB111" i="206"/>
  <c r="AD110" i="206"/>
  <c r="AB110" i="206"/>
  <c r="AD109" i="206"/>
  <c r="AB109" i="206"/>
  <c r="AD108" i="206"/>
  <c r="AB108" i="206"/>
  <c r="AD105" i="206"/>
  <c r="AB105" i="206"/>
  <c r="AD104" i="206"/>
  <c r="AB104" i="206"/>
  <c r="O90" i="206"/>
  <c r="N90" i="206"/>
  <c r="M90" i="206"/>
  <c r="L90" i="206"/>
  <c r="K90" i="206"/>
  <c r="AF9" i="206"/>
  <c r="G90" i="206"/>
  <c r="F90" i="206"/>
  <c r="AD9" i="206"/>
  <c r="E90" i="206"/>
  <c r="D90" i="206"/>
  <c r="AB9" i="206"/>
  <c r="C90" i="206"/>
  <c r="O89" i="206"/>
  <c r="N89" i="206"/>
  <c r="M89" i="206"/>
  <c r="L89" i="206"/>
  <c r="K89" i="206"/>
  <c r="AF8" i="206"/>
  <c r="G89" i="206"/>
  <c r="F89" i="206"/>
  <c r="AD8" i="206"/>
  <c r="E89" i="206"/>
  <c r="D89" i="206"/>
  <c r="AB8" i="206"/>
  <c r="C89" i="206"/>
  <c r="O88" i="206"/>
  <c r="N88" i="206"/>
  <c r="M88" i="206"/>
  <c r="L88" i="206"/>
  <c r="J88" i="206"/>
  <c r="AF7" i="206"/>
  <c r="G88" i="206"/>
  <c r="F88" i="206"/>
  <c r="AD7" i="206"/>
  <c r="E88" i="206"/>
  <c r="D88" i="206"/>
  <c r="AB7" i="206"/>
  <c r="C88" i="206"/>
  <c r="O87" i="206"/>
  <c r="N87" i="206"/>
  <c r="M87" i="206"/>
  <c r="L87" i="206"/>
  <c r="J87" i="206"/>
  <c r="AF6" i="206"/>
  <c r="G87" i="206"/>
  <c r="F87" i="206"/>
  <c r="AD6" i="206"/>
  <c r="E87" i="206"/>
  <c r="D87" i="206"/>
  <c r="AB6" i="206"/>
  <c r="C87" i="206"/>
  <c r="O86" i="206"/>
  <c r="N86" i="206"/>
  <c r="M86" i="206"/>
  <c r="L86" i="206"/>
  <c r="J86" i="206"/>
  <c r="AF5" i="206"/>
  <c r="G86" i="206"/>
  <c r="F86" i="206"/>
  <c r="AD5" i="206"/>
  <c r="E86" i="206"/>
  <c r="D86" i="206"/>
  <c r="AB5" i="206"/>
  <c r="C86" i="206"/>
  <c r="O85" i="206"/>
  <c r="N85" i="206"/>
  <c r="M85" i="206"/>
  <c r="L85" i="206"/>
  <c r="J85" i="206"/>
  <c r="AF4" i="206"/>
  <c r="G85" i="206"/>
  <c r="F85" i="206"/>
  <c r="AD4" i="206"/>
  <c r="E85" i="206"/>
  <c r="D85" i="206"/>
  <c r="AB4" i="206"/>
  <c r="C85" i="206"/>
  <c r="N84" i="206"/>
  <c r="F84" i="206"/>
  <c r="J82" i="206"/>
  <c r="S1" i="206"/>
  <c r="C82" i="206"/>
  <c r="A64" i="206"/>
  <c r="AB34" i="206"/>
  <c r="AB33" i="206"/>
  <c r="AB32" i="206"/>
  <c r="AB31" i="206"/>
  <c r="A31" i="206"/>
  <c r="AB30" i="206"/>
  <c r="AB29" i="206"/>
  <c r="AB28" i="206"/>
  <c r="AB27" i="206"/>
  <c r="AB26" i="206"/>
  <c r="AB25" i="206"/>
  <c r="AB24" i="206"/>
  <c r="AB23" i="206"/>
  <c r="AB22" i="206"/>
  <c r="AB21" i="206"/>
  <c r="AB20" i="206"/>
  <c r="AB19" i="206"/>
  <c r="AB18" i="206"/>
  <c r="G18" i="206"/>
  <c r="A18" i="206"/>
  <c r="AB17" i="206"/>
  <c r="AB16" i="206"/>
  <c r="AB15" i="206"/>
  <c r="D15" i="206"/>
  <c r="D14" i="206"/>
  <c r="O13" i="206"/>
  <c r="D13" i="206"/>
  <c r="O12" i="206"/>
  <c r="D12" i="206"/>
  <c r="O11" i="206"/>
  <c r="O10" i="206"/>
  <c r="D10" i="206"/>
  <c r="O9" i="206"/>
  <c r="D9" i="206"/>
  <c r="O8" i="206"/>
  <c r="D8" i="206"/>
  <c r="A7" i="206"/>
  <c r="A4" i="206"/>
  <c r="AB2" i="206"/>
  <c r="A2" i="206"/>
  <c r="Y1" i="206"/>
  <c r="AD128" i="205"/>
  <c r="AB128" i="205"/>
  <c r="AD127" i="205"/>
  <c r="AB127" i="205"/>
  <c r="AD125" i="205"/>
  <c r="AB125" i="205"/>
  <c r="AD124" i="205"/>
  <c r="AB124" i="205"/>
  <c r="AB122" i="205"/>
  <c r="AB121" i="205"/>
  <c r="AB120" i="205"/>
  <c r="AB118" i="205"/>
  <c r="AD111" i="205"/>
  <c r="AB111" i="205"/>
  <c r="AD110" i="205"/>
  <c r="AB110" i="205"/>
  <c r="AD109" i="205"/>
  <c r="AB109" i="205"/>
  <c r="AD108" i="205"/>
  <c r="AB108" i="205"/>
  <c r="AD105" i="205"/>
  <c r="AB105" i="205"/>
  <c r="AD104" i="205"/>
  <c r="AB104" i="205"/>
  <c r="O90" i="205"/>
  <c r="N90" i="205"/>
  <c r="M90" i="205"/>
  <c r="L90" i="205"/>
  <c r="K90" i="205"/>
  <c r="AF9" i="205"/>
  <c r="G90" i="205"/>
  <c r="F90" i="205"/>
  <c r="AD9" i="205"/>
  <c r="E90" i="205"/>
  <c r="D90" i="205"/>
  <c r="AB9" i="205"/>
  <c r="C90" i="205"/>
  <c r="O89" i="205"/>
  <c r="N89" i="205"/>
  <c r="M89" i="205"/>
  <c r="L89" i="205"/>
  <c r="K89" i="205"/>
  <c r="AF8" i="205"/>
  <c r="G89" i="205"/>
  <c r="F89" i="205"/>
  <c r="AD8" i="205"/>
  <c r="E89" i="205"/>
  <c r="D89" i="205"/>
  <c r="AB8" i="205"/>
  <c r="C89" i="205"/>
  <c r="O88" i="205"/>
  <c r="N88" i="205"/>
  <c r="M88" i="205"/>
  <c r="L88" i="205"/>
  <c r="J88" i="205"/>
  <c r="AF7" i="205"/>
  <c r="G88" i="205"/>
  <c r="F88" i="205"/>
  <c r="AD7" i="205"/>
  <c r="E88" i="205"/>
  <c r="D88" i="205"/>
  <c r="AB7" i="205"/>
  <c r="C88" i="205"/>
  <c r="O87" i="205"/>
  <c r="N87" i="205"/>
  <c r="M87" i="205"/>
  <c r="L87" i="205"/>
  <c r="J87" i="205"/>
  <c r="AF6" i="205"/>
  <c r="G87" i="205"/>
  <c r="F87" i="205"/>
  <c r="AD6" i="205"/>
  <c r="E87" i="205"/>
  <c r="D87" i="205"/>
  <c r="AB6" i="205"/>
  <c r="C87" i="205"/>
  <c r="O86" i="205"/>
  <c r="N86" i="205"/>
  <c r="M86" i="205"/>
  <c r="L86" i="205"/>
  <c r="J86" i="205"/>
  <c r="AF5" i="205"/>
  <c r="G86" i="205"/>
  <c r="F86" i="205"/>
  <c r="AD5" i="205"/>
  <c r="E86" i="205"/>
  <c r="D86" i="205"/>
  <c r="AB5" i="205"/>
  <c r="C86" i="205"/>
  <c r="O85" i="205"/>
  <c r="N85" i="205"/>
  <c r="M85" i="205"/>
  <c r="L85" i="205"/>
  <c r="J85" i="205"/>
  <c r="AF4" i="205"/>
  <c r="G85" i="205"/>
  <c r="F85" i="205"/>
  <c r="AD4" i="205"/>
  <c r="E85" i="205"/>
  <c r="D85" i="205"/>
  <c r="AB4" i="205"/>
  <c r="C85" i="205"/>
  <c r="N84" i="205"/>
  <c r="F84" i="205"/>
  <c r="J82" i="205"/>
  <c r="S1" i="205"/>
  <c r="C82" i="205"/>
  <c r="A64" i="205"/>
  <c r="AB34" i="205"/>
  <c r="AB33" i="205"/>
  <c r="AB32" i="205"/>
  <c r="AB31" i="205"/>
  <c r="A31" i="205"/>
  <c r="AB30" i="205"/>
  <c r="AB29" i="205"/>
  <c r="AB28" i="205"/>
  <c r="AB27" i="205"/>
  <c r="AB26" i="205"/>
  <c r="AB25" i="205"/>
  <c r="AB24" i="205"/>
  <c r="AB23" i="205"/>
  <c r="AB22" i="205"/>
  <c r="AB21" i="205"/>
  <c r="AB20" i="205"/>
  <c r="AB19" i="205"/>
  <c r="AB18" i="205"/>
  <c r="G18" i="205"/>
  <c r="AB17" i="205"/>
  <c r="AB16" i="205"/>
  <c r="AB15" i="205"/>
  <c r="D15" i="205"/>
  <c r="D14" i="205"/>
  <c r="O13" i="205"/>
  <c r="D13" i="205"/>
  <c r="O12" i="205"/>
  <c r="D12" i="205"/>
  <c r="O11" i="205"/>
  <c r="O10" i="205"/>
  <c r="D10" i="205"/>
  <c r="O9" i="205"/>
  <c r="D9" i="205"/>
  <c r="O8" i="205"/>
  <c r="D8" i="205"/>
  <c r="A7" i="205"/>
  <c r="A4" i="205"/>
  <c r="AB2" i="205"/>
  <c r="A2" i="205"/>
  <c r="Y1" i="205"/>
  <c r="AD128" i="204"/>
  <c r="AB128" i="204"/>
  <c r="AD127" i="204"/>
  <c r="AB127" i="204"/>
  <c r="AD125" i="204"/>
  <c r="AB125" i="204"/>
  <c r="AD124" i="204"/>
  <c r="AB124" i="204"/>
  <c r="AB122" i="204"/>
  <c r="AB121" i="204"/>
  <c r="AB120" i="204"/>
  <c r="AB118" i="204"/>
  <c r="O13" i="204"/>
  <c r="AD111" i="204"/>
  <c r="AB111" i="204"/>
  <c r="AD110" i="204"/>
  <c r="AB110" i="204"/>
  <c r="AD109" i="204"/>
  <c r="AB109" i="204"/>
  <c r="AD108" i="204"/>
  <c r="AB108" i="204"/>
  <c r="AD105" i="204"/>
  <c r="AB105" i="204"/>
  <c r="AD104" i="204"/>
  <c r="AB104" i="204"/>
  <c r="O90" i="204"/>
  <c r="N90" i="204"/>
  <c r="M90" i="204"/>
  <c r="L90" i="204"/>
  <c r="K90" i="204"/>
  <c r="AF9" i="204"/>
  <c r="G90" i="204"/>
  <c r="F90" i="204"/>
  <c r="AD9" i="204"/>
  <c r="E90" i="204"/>
  <c r="D90" i="204"/>
  <c r="AB9" i="204"/>
  <c r="C90" i="204"/>
  <c r="O89" i="204"/>
  <c r="N89" i="204"/>
  <c r="M89" i="204"/>
  <c r="L89" i="204"/>
  <c r="K89" i="204"/>
  <c r="AF8" i="204"/>
  <c r="G89" i="204"/>
  <c r="F89" i="204"/>
  <c r="AD8" i="204"/>
  <c r="E89" i="204"/>
  <c r="D89" i="204"/>
  <c r="AB8" i="204"/>
  <c r="C89" i="204"/>
  <c r="O88" i="204"/>
  <c r="N88" i="204"/>
  <c r="M88" i="204"/>
  <c r="L88" i="204"/>
  <c r="J88" i="204"/>
  <c r="AF7" i="204"/>
  <c r="G88" i="204"/>
  <c r="F88" i="204"/>
  <c r="AD7" i="204"/>
  <c r="E88" i="204"/>
  <c r="D88" i="204"/>
  <c r="AB7" i="204"/>
  <c r="C88" i="204"/>
  <c r="O87" i="204"/>
  <c r="N87" i="204"/>
  <c r="M87" i="204"/>
  <c r="L87" i="204"/>
  <c r="J87" i="204"/>
  <c r="AF6" i="204"/>
  <c r="G87" i="204"/>
  <c r="F87" i="204"/>
  <c r="AD6" i="204"/>
  <c r="E87" i="204"/>
  <c r="D87" i="204"/>
  <c r="AB6" i="204"/>
  <c r="C87" i="204"/>
  <c r="O86" i="204"/>
  <c r="N86" i="204"/>
  <c r="M86" i="204"/>
  <c r="L86" i="204"/>
  <c r="J86" i="204"/>
  <c r="AF5" i="204"/>
  <c r="G86" i="204"/>
  <c r="F86" i="204"/>
  <c r="AD5" i="204"/>
  <c r="E86" i="204"/>
  <c r="D86" i="204"/>
  <c r="AB5" i="204"/>
  <c r="C86" i="204"/>
  <c r="O85" i="204"/>
  <c r="N85" i="204"/>
  <c r="M85" i="204"/>
  <c r="L85" i="204"/>
  <c r="J85" i="204"/>
  <c r="AF4" i="204"/>
  <c r="G85" i="204"/>
  <c r="F85" i="204"/>
  <c r="AD4" i="204"/>
  <c r="E85" i="204"/>
  <c r="D85" i="204"/>
  <c r="AB4" i="204"/>
  <c r="C85" i="204"/>
  <c r="N84" i="204"/>
  <c r="F84" i="204"/>
  <c r="J82" i="204"/>
  <c r="S1" i="204"/>
  <c r="C82" i="204"/>
  <c r="A64" i="204"/>
  <c r="AB34" i="204"/>
  <c r="AB33" i="204"/>
  <c r="AB32" i="204"/>
  <c r="AB31" i="204"/>
  <c r="A31" i="204"/>
  <c r="AB30" i="204"/>
  <c r="AB29" i="204"/>
  <c r="AB28" i="204"/>
  <c r="AB27" i="204"/>
  <c r="AB26" i="204"/>
  <c r="AB25" i="204"/>
  <c r="AB24" i="204"/>
  <c r="AB23" i="204"/>
  <c r="AB22" i="204"/>
  <c r="AB21" i="204"/>
  <c r="AB20" i="204"/>
  <c r="AB19" i="204"/>
  <c r="AB18" i="204"/>
  <c r="G18" i="204"/>
  <c r="AB17" i="204"/>
  <c r="AB16" i="204"/>
  <c r="AB15" i="204"/>
  <c r="D15" i="204"/>
  <c r="D14" i="204"/>
  <c r="D13" i="204"/>
  <c r="O12" i="204"/>
  <c r="D12" i="204"/>
  <c r="O11" i="204"/>
  <c r="O10" i="204"/>
  <c r="D10" i="204"/>
  <c r="O9" i="204"/>
  <c r="D9" i="204"/>
  <c r="O8" i="204"/>
  <c r="D8" i="204"/>
  <c r="A7" i="204"/>
  <c r="A4" i="204"/>
  <c r="AB2" i="204"/>
  <c r="A2" i="204"/>
  <c r="Y1" i="204"/>
  <c r="AD128" i="203"/>
  <c r="AB128" i="203"/>
  <c r="AD127" i="203"/>
  <c r="AB127" i="203"/>
  <c r="AD125" i="203"/>
  <c r="AB125" i="203"/>
  <c r="AD124" i="203"/>
  <c r="AB124" i="203"/>
  <c r="AB122" i="203"/>
  <c r="AB121" i="203"/>
  <c r="AB120" i="203"/>
  <c r="AB118" i="203"/>
  <c r="AD111" i="203"/>
  <c r="AB111" i="203"/>
  <c r="AD110" i="203"/>
  <c r="AB110" i="203"/>
  <c r="AD109" i="203"/>
  <c r="AB109" i="203"/>
  <c r="AD108" i="203"/>
  <c r="AB108" i="203"/>
  <c r="AD105" i="203"/>
  <c r="AB105" i="203"/>
  <c r="AD104" i="203"/>
  <c r="AB104" i="203"/>
  <c r="O90" i="203"/>
  <c r="N90" i="203"/>
  <c r="M90" i="203"/>
  <c r="L90" i="203"/>
  <c r="K90" i="203"/>
  <c r="AF9" i="203"/>
  <c r="G90" i="203"/>
  <c r="F90" i="203"/>
  <c r="AD9" i="203"/>
  <c r="E90" i="203"/>
  <c r="D90" i="203"/>
  <c r="AB9" i="203"/>
  <c r="C90" i="203"/>
  <c r="O89" i="203"/>
  <c r="N89" i="203"/>
  <c r="M89" i="203"/>
  <c r="L89" i="203"/>
  <c r="K89" i="203"/>
  <c r="AF8" i="203"/>
  <c r="G89" i="203"/>
  <c r="F89" i="203"/>
  <c r="AD8" i="203"/>
  <c r="E89" i="203"/>
  <c r="D89" i="203"/>
  <c r="AB8" i="203"/>
  <c r="C89" i="203"/>
  <c r="O88" i="203"/>
  <c r="N88" i="203"/>
  <c r="M88" i="203"/>
  <c r="L88" i="203"/>
  <c r="J88" i="203"/>
  <c r="AF7" i="203"/>
  <c r="G88" i="203"/>
  <c r="F88" i="203"/>
  <c r="AD7" i="203"/>
  <c r="E88" i="203"/>
  <c r="D88" i="203"/>
  <c r="AB7" i="203"/>
  <c r="C88" i="203"/>
  <c r="O87" i="203"/>
  <c r="N87" i="203"/>
  <c r="M87" i="203"/>
  <c r="L87" i="203"/>
  <c r="J87" i="203"/>
  <c r="AF6" i="203"/>
  <c r="G87" i="203"/>
  <c r="F87" i="203"/>
  <c r="AD6" i="203"/>
  <c r="E87" i="203"/>
  <c r="D87" i="203"/>
  <c r="AB6" i="203"/>
  <c r="C87" i="203"/>
  <c r="O86" i="203"/>
  <c r="N86" i="203"/>
  <c r="M86" i="203"/>
  <c r="L86" i="203"/>
  <c r="J86" i="203"/>
  <c r="AF5" i="203"/>
  <c r="G86" i="203"/>
  <c r="F86" i="203"/>
  <c r="AD5" i="203"/>
  <c r="E86" i="203"/>
  <c r="D86" i="203"/>
  <c r="AB5" i="203"/>
  <c r="C86" i="203"/>
  <c r="O85" i="203"/>
  <c r="N85" i="203"/>
  <c r="M85" i="203"/>
  <c r="L85" i="203"/>
  <c r="J85" i="203"/>
  <c r="AF4" i="203"/>
  <c r="G85" i="203"/>
  <c r="F85" i="203"/>
  <c r="AD4" i="203"/>
  <c r="E85" i="203"/>
  <c r="D85" i="203"/>
  <c r="AB4" i="203"/>
  <c r="C85" i="203"/>
  <c r="N84" i="203"/>
  <c r="F84" i="203"/>
  <c r="J82" i="203"/>
  <c r="S1" i="203"/>
  <c r="C82" i="203"/>
  <c r="A64" i="203"/>
  <c r="AB34" i="203"/>
  <c r="AB33" i="203"/>
  <c r="AB32" i="203"/>
  <c r="AB31" i="203"/>
  <c r="A31" i="203"/>
  <c r="AB30" i="203"/>
  <c r="AB29" i="203"/>
  <c r="AB28" i="203"/>
  <c r="AB27" i="203"/>
  <c r="AB26" i="203"/>
  <c r="AB25" i="203"/>
  <c r="AB24" i="203"/>
  <c r="AB23" i="203"/>
  <c r="AB22" i="203"/>
  <c r="AB21" i="203"/>
  <c r="AB20" i="203"/>
  <c r="AB19" i="203"/>
  <c r="AB18" i="203"/>
  <c r="G18" i="203"/>
  <c r="AB17" i="203"/>
  <c r="AB16" i="203"/>
  <c r="AB15" i="203"/>
  <c r="D15" i="203"/>
  <c r="D14" i="203"/>
  <c r="O13" i="203"/>
  <c r="D13" i="203"/>
  <c r="O12" i="203"/>
  <c r="D12" i="203"/>
  <c r="O11" i="203"/>
  <c r="O10" i="203"/>
  <c r="D10" i="203"/>
  <c r="O9" i="203"/>
  <c r="D9" i="203"/>
  <c r="O8" i="203"/>
  <c r="D8" i="203"/>
  <c r="A7" i="203"/>
  <c r="A4" i="203"/>
  <c r="AB2" i="203"/>
  <c r="A2" i="203"/>
  <c r="Y1" i="203"/>
  <c r="AD128" i="202"/>
  <c r="AB128" i="202"/>
  <c r="AD127" i="202"/>
  <c r="AB127" i="202"/>
  <c r="AD125" i="202"/>
  <c r="AB125" i="202"/>
  <c r="AD124" i="202"/>
  <c r="AB124" i="202"/>
  <c r="AB122" i="202"/>
  <c r="AB121" i="202"/>
  <c r="AB120" i="202"/>
  <c r="AB118" i="202"/>
  <c r="AD111" i="202"/>
  <c r="AB111" i="202"/>
  <c r="AD110" i="202"/>
  <c r="AB110" i="202"/>
  <c r="AD109" i="202"/>
  <c r="AB109" i="202"/>
  <c r="AD108" i="202"/>
  <c r="AB108" i="202"/>
  <c r="AD105" i="202"/>
  <c r="AB105" i="202"/>
  <c r="AD104" i="202"/>
  <c r="AB104" i="202"/>
  <c r="O90" i="202"/>
  <c r="N90" i="202"/>
  <c r="M90" i="202"/>
  <c r="L90" i="202"/>
  <c r="K90" i="202"/>
  <c r="AF9" i="202"/>
  <c r="G90" i="202"/>
  <c r="F90" i="202"/>
  <c r="AD9" i="202"/>
  <c r="E90" i="202"/>
  <c r="D90" i="202"/>
  <c r="AB9" i="202"/>
  <c r="C90" i="202"/>
  <c r="O89" i="202"/>
  <c r="N89" i="202"/>
  <c r="M89" i="202"/>
  <c r="L89" i="202"/>
  <c r="K89" i="202"/>
  <c r="AF8" i="202"/>
  <c r="G89" i="202"/>
  <c r="F89" i="202"/>
  <c r="AD8" i="202"/>
  <c r="E89" i="202"/>
  <c r="D89" i="202"/>
  <c r="AB8" i="202"/>
  <c r="C89" i="202"/>
  <c r="O88" i="202"/>
  <c r="N88" i="202"/>
  <c r="M88" i="202"/>
  <c r="L88" i="202"/>
  <c r="J88" i="202"/>
  <c r="AF7" i="202"/>
  <c r="G88" i="202"/>
  <c r="F88" i="202"/>
  <c r="AD7" i="202"/>
  <c r="E88" i="202"/>
  <c r="D88" i="202"/>
  <c r="AB7" i="202"/>
  <c r="C88" i="202"/>
  <c r="O87" i="202"/>
  <c r="N87" i="202"/>
  <c r="M87" i="202"/>
  <c r="L87" i="202"/>
  <c r="J87" i="202"/>
  <c r="AF6" i="202"/>
  <c r="G87" i="202"/>
  <c r="F87" i="202"/>
  <c r="AD6" i="202"/>
  <c r="E87" i="202"/>
  <c r="D87" i="202"/>
  <c r="AB6" i="202"/>
  <c r="C87" i="202"/>
  <c r="O86" i="202"/>
  <c r="N86" i="202"/>
  <c r="M86" i="202"/>
  <c r="L86" i="202"/>
  <c r="J86" i="202"/>
  <c r="AF5" i="202"/>
  <c r="G86" i="202"/>
  <c r="F86" i="202"/>
  <c r="AD5" i="202"/>
  <c r="E86" i="202"/>
  <c r="D86" i="202"/>
  <c r="AB5" i="202"/>
  <c r="C86" i="202"/>
  <c r="O85" i="202"/>
  <c r="N85" i="202"/>
  <c r="M85" i="202"/>
  <c r="L85" i="202"/>
  <c r="J85" i="202"/>
  <c r="AF4" i="202"/>
  <c r="G85" i="202"/>
  <c r="F85" i="202"/>
  <c r="AD4" i="202"/>
  <c r="E85" i="202"/>
  <c r="D85" i="202"/>
  <c r="AB4" i="202"/>
  <c r="C85" i="202"/>
  <c r="N84" i="202"/>
  <c r="F84" i="202"/>
  <c r="J82" i="202"/>
  <c r="S1" i="202"/>
  <c r="C82" i="202"/>
  <c r="A64" i="202"/>
  <c r="AB34" i="202"/>
  <c r="AB33" i="202"/>
  <c r="AB32" i="202"/>
  <c r="AB31" i="202"/>
  <c r="A31" i="202"/>
  <c r="AB30" i="202"/>
  <c r="AB29" i="202"/>
  <c r="AB28" i="202"/>
  <c r="AB27" i="202"/>
  <c r="AB26" i="202"/>
  <c r="AB25" i="202"/>
  <c r="AB24" i="202"/>
  <c r="AB23" i="202"/>
  <c r="AB22" i="202"/>
  <c r="AB21" i="202"/>
  <c r="AB20" i="202"/>
  <c r="AB19" i="202"/>
  <c r="AB18" i="202"/>
  <c r="G18" i="202"/>
  <c r="AB17" i="202"/>
  <c r="AB16" i="202"/>
  <c r="AB15" i="202"/>
  <c r="D15" i="202"/>
  <c r="D14" i="202"/>
  <c r="O13" i="202"/>
  <c r="D13" i="202"/>
  <c r="O12" i="202"/>
  <c r="D12" i="202"/>
  <c r="O11" i="202"/>
  <c r="O10" i="202"/>
  <c r="D10" i="202"/>
  <c r="O9" i="202"/>
  <c r="D9" i="202"/>
  <c r="O8" i="202"/>
  <c r="D8" i="202"/>
  <c r="A7" i="202"/>
  <c r="A4" i="202"/>
  <c r="AB2" i="202"/>
  <c r="A2" i="202"/>
  <c r="Y1" i="202"/>
  <c r="AD128" i="201"/>
  <c r="AB128" i="201"/>
  <c r="AD127" i="201"/>
  <c r="AB127" i="201"/>
  <c r="AD125" i="201"/>
  <c r="AB125" i="201"/>
  <c r="AD124" i="201"/>
  <c r="AB124" i="201"/>
  <c r="AB122" i="201"/>
  <c r="AB121" i="201"/>
  <c r="AB120" i="201"/>
  <c r="AB118" i="201"/>
  <c r="AD111" i="201"/>
  <c r="AB111" i="201"/>
  <c r="AD110" i="201"/>
  <c r="AB110" i="201"/>
  <c r="AD109" i="201"/>
  <c r="AB109" i="201"/>
  <c r="AD108" i="201"/>
  <c r="AB108" i="201"/>
  <c r="AD105" i="201"/>
  <c r="AB105" i="201"/>
  <c r="AD104" i="201"/>
  <c r="AB104" i="201"/>
  <c r="O90" i="201"/>
  <c r="N90" i="201"/>
  <c r="M90" i="201"/>
  <c r="L90" i="201"/>
  <c r="K90" i="201"/>
  <c r="AF9" i="201"/>
  <c r="G90" i="201"/>
  <c r="F90" i="201"/>
  <c r="AD9" i="201"/>
  <c r="E90" i="201"/>
  <c r="D90" i="201"/>
  <c r="AB9" i="201"/>
  <c r="C90" i="201"/>
  <c r="O89" i="201"/>
  <c r="N89" i="201"/>
  <c r="M89" i="201"/>
  <c r="L89" i="201"/>
  <c r="K89" i="201"/>
  <c r="AF8" i="201"/>
  <c r="G89" i="201"/>
  <c r="F89" i="201"/>
  <c r="AD8" i="201"/>
  <c r="E89" i="201"/>
  <c r="D89" i="201"/>
  <c r="AB8" i="201"/>
  <c r="C89" i="201"/>
  <c r="O88" i="201"/>
  <c r="N88" i="201"/>
  <c r="M88" i="201"/>
  <c r="L88" i="201"/>
  <c r="J88" i="201"/>
  <c r="AF7" i="201"/>
  <c r="G88" i="201"/>
  <c r="F88" i="201"/>
  <c r="AD7" i="201"/>
  <c r="E88" i="201"/>
  <c r="D88" i="201"/>
  <c r="AB7" i="201"/>
  <c r="C88" i="201"/>
  <c r="O87" i="201"/>
  <c r="N87" i="201"/>
  <c r="M87" i="201"/>
  <c r="L87" i="201"/>
  <c r="J87" i="201"/>
  <c r="AF6" i="201"/>
  <c r="G87" i="201"/>
  <c r="F87" i="201"/>
  <c r="AD6" i="201"/>
  <c r="E87" i="201"/>
  <c r="D87" i="201"/>
  <c r="AB6" i="201"/>
  <c r="C87" i="201"/>
  <c r="O86" i="201"/>
  <c r="N86" i="201"/>
  <c r="M86" i="201"/>
  <c r="L86" i="201"/>
  <c r="J86" i="201"/>
  <c r="AF5" i="201"/>
  <c r="G86" i="201"/>
  <c r="F86" i="201"/>
  <c r="AD5" i="201"/>
  <c r="E86" i="201"/>
  <c r="D86" i="201"/>
  <c r="AB5" i="201"/>
  <c r="C86" i="201"/>
  <c r="O85" i="201"/>
  <c r="N85" i="201"/>
  <c r="M85" i="201"/>
  <c r="L85" i="201"/>
  <c r="J85" i="201"/>
  <c r="AF4" i="201"/>
  <c r="G85" i="201"/>
  <c r="F85" i="201"/>
  <c r="AD4" i="201"/>
  <c r="E85" i="201"/>
  <c r="D85" i="201"/>
  <c r="AB4" i="201"/>
  <c r="C85" i="201"/>
  <c r="N84" i="201"/>
  <c r="F84" i="201"/>
  <c r="J82" i="201"/>
  <c r="S1" i="201"/>
  <c r="C82" i="201"/>
  <c r="A64" i="201"/>
  <c r="AB34" i="201"/>
  <c r="AB33" i="201"/>
  <c r="AB32" i="201"/>
  <c r="AB31" i="201"/>
  <c r="A31" i="201"/>
  <c r="AB30" i="201"/>
  <c r="AB29" i="201"/>
  <c r="AB28" i="201"/>
  <c r="AB27" i="201"/>
  <c r="AB26" i="201"/>
  <c r="AB25" i="201"/>
  <c r="AB24" i="201"/>
  <c r="AB23" i="201"/>
  <c r="AB22" i="201"/>
  <c r="AB21" i="201"/>
  <c r="AB20" i="201"/>
  <c r="AB19" i="201"/>
  <c r="AB18" i="201"/>
  <c r="G18" i="201"/>
  <c r="AB17" i="201"/>
  <c r="AB16" i="201"/>
  <c r="AB15" i="201"/>
  <c r="D15" i="201"/>
  <c r="D14" i="201"/>
  <c r="O13" i="201"/>
  <c r="D13" i="201"/>
  <c r="O12" i="201"/>
  <c r="D12" i="201"/>
  <c r="O11" i="201"/>
  <c r="O10" i="201"/>
  <c r="D10" i="201"/>
  <c r="O9" i="201"/>
  <c r="D9" i="201"/>
  <c r="O8" i="201"/>
  <c r="D8" i="201"/>
  <c r="A7" i="201"/>
  <c r="A4" i="201"/>
  <c r="AB2" i="201"/>
  <c r="A2" i="201"/>
  <c r="Y1" i="201"/>
  <c r="AD128" i="200"/>
  <c r="AB128" i="200"/>
  <c r="AD127" i="200"/>
  <c r="AB127" i="200"/>
  <c r="AD125" i="200"/>
  <c r="AB125" i="200"/>
  <c r="AD124" i="200"/>
  <c r="AB124" i="200"/>
  <c r="AB122" i="200"/>
  <c r="AB121" i="200"/>
  <c r="AB120" i="200"/>
  <c r="AB118" i="200"/>
  <c r="AD111" i="200"/>
  <c r="AB111" i="200"/>
  <c r="AD110" i="200"/>
  <c r="AB110" i="200"/>
  <c r="AD109" i="200"/>
  <c r="AB109" i="200"/>
  <c r="AD108" i="200"/>
  <c r="AB108" i="200"/>
  <c r="AD105" i="200"/>
  <c r="AB105" i="200"/>
  <c r="AD104" i="200"/>
  <c r="AB104" i="200"/>
  <c r="O90" i="200"/>
  <c r="N90" i="200"/>
  <c r="M90" i="200"/>
  <c r="L90" i="200"/>
  <c r="K90" i="200"/>
  <c r="AF9" i="200"/>
  <c r="G90" i="200"/>
  <c r="F90" i="200"/>
  <c r="AD9" i="200"/>
  <c r="E90" i="200"/>
  <c r="D90" i="200"/>
  <c r="AB9" i="200"/>
  <c r="C90" i="200"/>
  <c r="O89" i="200"/>
  <c r="N89" i="200"/>
  <c r="M89" i="200"/>
  <c r="L89" i="200"/>
  <c r="K89" i="200"/>
  <c r="AF8" i="200"/>
  <c r="G89" i="200"/>
  <c r="F89" i="200"/>
  <c r="AD8" i="200"/>
  <c r="E89" i="200"/>
  <c r="D89" i="200"/>
  <c r="AB8" i="200"/>
  <c r="C89" i="200"/>
  <c r="O88" i="200"/>
  <c r="N88" i="200"/>
  <c r="M88" i="200"/>
  <c r="L88" i="200"/>
  <c r="J88" i="200"/>
  <c r="AF7" i="200"/>
  <c r="G88" i="200"/>
  <c r="F88" i="200"/>
  <c r="AD7" i="200"/>
  <c r="E88" i="200"/>
  <c r="D88" i="200"/>
  <c r="AB7" i="200"/>
  <c r="C88" i="200"/>
  <c r="O87" i="200"/>
  <c r="N87" i="200"/>
  <c r="M87" i="200"/>
  <c r="L87" i="200"/>
  <c r="J87" i="200"/>
  <c r="AF6" i="200"/>
  <c r="G87" i="200"/>
  <c r="F87" i="200"/>
  <c r="AD6" i="200"/>
  <c r="E87" i="200"/>
  <c r="D87" i="200"/>
  <c r="AB6" i="200"/>
  <c r="C87" i="200"/>
  <c r="O86" i="200"/>
  <c r="N86" i="200"/>
  <c r="M86" i="200"/>
  <c r="L86" i="200"/>
  <c r="J86" i="200"/>
  <c r="AF5" i="200"/>
  <c r="G86" i="200"/>
  <c r="F86" i="200"/>
  <c r="AD5" i="200"/>
  <c r="E86" i="200"/>
  <c r="D86" i="200"/>
  <c r="AB5" i="200"/>
  <c r="C86" i="200"/>
  <c r="O85" i="200"/>
  <c r="N85" i="200"/>
  <c r="M85" i="200"/>
  <c r="L85" i="200"/>
  <c r="J85" i="200"/>
  <c r="AF4" i="200"/>
  <c r="G85" i="200"/>
  <c r="F85" i="200"/>
  <c r="AD4" i="200"/>
  <c r="E85" i="200"/>
  <c r="D85" i="200"/>
  <c r="AB4" i="200"/>
  <c r="C85" i="200"/>
  <c r="N84" i="200"/>
  <c r="F84" i="200"/>
  <c r="J82" i="200"/>
  <c r="S1" i="200"/>
  <c r="C82" i="200"/>
  <c r="A64" i="200"/>
  <c r="AB34" i="200"/>
  <c r="AB33" i="200"/>
  <c r="AB32" i="200"/>
  <c r="AB31" i="200"/>
  <c r="A31" i="200"/>
  <c r="AB30" i="200"/>
  <c r="AB29" i="200"/>
  <c r="AB28" i="200"/>
  <c r="AB27" i="200"/>
  <c r="AB26" i="200"/>
  <c r="AB25" i="200"/>
  <c r="AB24" i="200"/>
  <c r="AB23" i="200"/>
  <c r="AB22" i="200"/>
  <c r="AB21" i="200"/>
  <c r="AB20" i="200"/>
  <c r="AB19" i="200"/>
  <c r="AB18" i="200"/>
  <c r="G18" i="200"/>
  <c r="AB17" i="200"/>
  <c r="AB16" i="200"/>
  <c r="AB15" i="200"/>
  <c r="D15" i="200"/>
  <c r="D14" i="200"/>
  <c r="O13" i="200"/>
  <c r="D13" i="200"/>
  <c r="O12" i="200"/>
  <c r="D12" i="200"/>
  <c r="O11" i="200"/>
  <c r="O10" i="200"/>
  <c r="D10" i="200"/>
  <c r="O9" i="200"/>
  <c r="D9" i="200"/>
  <c r="O8" i="200"/>
  <c r="D8" i="200"/>
  <c r="A7" i="200"/>
  <c r="A4" i="200"/>
  <c r="AB2" i="200"/>
  <c r="A2" i="200"/>
  <c r="Y1" i="200"/>
  <c r="AD128" i="199"/>
  <c r="AB128" i="199"/>
  <c r="AD127" i="199"/>
  <c r="AB127" i="199"/>
  <c r="AD125" i="199"/>
  <c r="AB125" i="199"/>
  <c r="AD124" i="199"/>
  <c r="AB124" i="199"/>
  <c r="AB122" i="199"/>
  <c r="AB121" i="199"/>
  <c r="AB120" i="199"/>
  <c r="AB118" i="199"/>
  <c r="AD111" i="199"/>
  <c r="AB111" i="199"/>
  <c r="AD110" i="199"/>
  <c r="AB110" i="199"/>
  <c r="AD109" i="199"/>
  <c r="AB109" i="199"/>
  <c r="AD108" i="199"/>
  <c r="AB108" i="199"/>
  <c r="AD105" i="199"/>
  <c r="AB105" i="199"/>
  <c r="AD104" i="199"/>
  <c r="AB104" i="199"/>
  <c r="O90" i="199"/>
  <c r="N90" i="199"/>
  <c r="M90" i="199"/>
  <c r="L90" i="199"/>
  <c r="K90" i="199"/>
  <c r="AF9" i="199"/>
  <c r="G90" i="199"/>
  <c r="F90" i="199"/>
  <c r="AD9" i="199"/>
  <c r="E90" i="199"/>
  <c r="D90" i="199"/>
  <c r="AB9" i="199"/>
  <c r="C90" i="199"/>
  <c r="O89" i="199"/>
  <c r="N89" i="199"/>
  <c r="M89" i="199"/>
  <c r="L89" i="199"/>
  <c r="K89" i="199"/>
  <c r="AF8" i="199"/>
  <c r="G89" i="199"/>
  <c r="F89" i="199"/>
  <c r="AD8" i="199"/>
  <c r="E89" i="199"/>
  <c r="D89" i="199"/>
  <c r="AB8" i="199"/>
  <c r="C89" i="199"/>
  <c r="O88" i="199"/>
  <c r="N88" i="199"/>
  <c r="M88" i="199"/>
  <c r="L88" i="199"/>
  <c r="J88" i="199"/>
  <c r="AF7" i="199"/>
  <c r="G88" i="199"/>
  <c r="F88" i="199"/>
  <c r="AD7" i="199"/>
  <c r="E88" i="199"/>
  <c r="D88" i="199"/>
  <c r="AB7" i="199"/>
  <c r="C88" i="199"/>
  <c r="O87" i="199"/>
  <c r="N87" i="199"/>
  <c r="M87" i="199"/>
  <c r="L87" i="199"/>
  <c r="J87" i="199"/>
  <c r="AF6" i="199"/>
  <c r="G87" i="199"/>
  <c r="F87" i="199"/>
  <c r="AD6" i="199"/>
  <c r="E87" i="199"/>
  <c r="D87" i="199"/>
  <c r="AB6" i="199"/>
  <c r="C87" i="199"/>
  <c r="O86" i="199"/>
  <c r="N86" i="199"/>
  <c r="M86" i="199"/>
  <c r="L86" i="199"/>
  <c r="J86" i="199"/>
  <c r="AF5" i="199"/>
  <c r="G86" i="199"/>
  <c r="F86" i="199"/>
  <c r="AD5" i="199"/>
  <c r="E86" i="199"/>
  <c r="D86" i="199"/>
  <c r="AB5" i="199"/>
  <c r="C86" i="199"/>
  <c r="O85" i="199"/>
  <c r="N85" i="199"/>
  <c r="M85" i="199"/>
  <c r="L85" i="199"/>
  <c r="J85" i="199"/>
  <c r="AF4" i="199"/>
  <c r="G85" i="199"/>
  <c r="F85" i="199"/>
  <c r="AD4" i="199"/>
  <c r="E85" i="199"/>
  <c r="D85" i="199"/>
  <c r="AB4" i="199"/>
  <c r="C85" i="199"/>
  <c r="N84" i="199"/>
  <c r="F84" i="199"/>
  <c r="J82" i="199"/>
  <c r="S1" i="199"/>
  <c r="C82" i="199"/>
  <c r="A64" i="199"/>
  <c r="AB34" i="199"/>
  <c r="AB33" i="199"/>
  <c r="AB32" i="199"/>
  <c r="AB31" i="199"/>
  <c r="A31" i="199"/>
  <c r="AB30" i="199"/>
  <c r="AB29" i="199"/>
  <c r="AB28" i="199"/>
  <c r="AB27" i="199"/>
  <c r="AB26" i="199"/>
  <c r="AB25" i="199"/>
  <c r="AB24" i="199"/>
  <c r="AB23" i="199"/>
  <c r="AB22" i="199"/>
  <c r="AB21" i="199"/>
  <c r="AB20" i="199"/>
  <c r="AB19" i="199"/>
  <c r="AB18" i="199"/>
  <c r="G18" i="199"/>
  <c r="AB17" i="199"/>
  <c r="AB16" i="199"/>
  <c r="AB15" i="199"/>
  <c r="D15" i="199"/>
  <c r="D14" i="199"/>
  <c r="O13" i="199"/>
  <c r="D13" i="199"/>
  <c r="O12" i="199"/>
  <c r="D12" i="199"/>
  <c r="O11" i="199"/>
  <c r="O10" i="199"/>
  <c r="D10" i="199"/>
  <c r="O9" i="199"/>
  <c r="D9" i="199"/>
  <c r="O8" i="199"/>
  <c r="D8" i="199"/>
  <c r="A7" i="199"/>
  <c r="A4" i="199"/>
  <c r="AB2" i="199"/>
  <c r="A2" i="199"/>
  <c r="Y1" i="199"/>
  <c r="AD128" i="198"/>
  <c r="AB128" i="198"/>
  <c r="AD127" i="198"/>
  <c r="AB127" i="198"/>
  <c r="AD125" i="198"/>
  <c r="AB125" i="198"/>
  <c r="AD124" i="198"/>
  <c r="AB124" i="198"/>
  <c r="AB122" i="198"/>
  <c r="AB121" i="198"/>
  <c r="AB120" i="198"/>
  <c r="AB118" i="198"/>
  <c r="AD111" i="198"/>
  <c r="AB111" i="198"/>
  <c r="AD110" i="198"/>
  <c r="AB110" i="198"/>
  <c r="AD109" i="198"/>
  <c r="AB109" i="198"/>
  <c r="AD108" i="198"/>
  <c r="AB108" i="198"/>
  <c r="AD105" i="198"/>
  <c r="AB105" i="198"/>
  <c r="AD104" i="198"/>
  <c r="AB104" i="198"/>
  <c r="O90" i="198"/>
  <c r="N90" i="198"/>
  <c r="M90" i="198"/>
  <c r="L90" i="198"/>
  <c r="K90" i="198"/>
  <c r="AF9" i="198"/>
  <c r="G90" i="198"/>
  <c r="F90" i="198"/>
  <c r="AD9" i="198"/>
  <c r="E90" i="198"/>
  <c r="D90" i="198"/>
  <c r="AB9" i="198"/>
  <c r="C90" i="198"/>
  <c r="O89" i="198"/>
  <c r="N89" i="198"/>
  <c r="M89" i="198"/>
  <c r="L89" i="198"/>
  <c r="K89" i="198"/>
  <c r="AF8" i="198"/>
  <c r="G89" i="198"/>
  <c r="F89" i="198"/>
  <c r="AD8" i="198"/>
  <c r="E89" i="198"/>
  <c r="D89" i="198"/>
  <c r="AB8" i="198"/>
  <c r="C89" i="198"/>
  <c r="O88" i="198"/>
  <c r="N88" i="198"/>
  <c r="M88" i="198"/>
  <c r="L88" i="198"/>
  <c r="J88" i="198"/>
  <c r="AF7" i="198"/>
  <c r="G88" i="198"/>
  <c r="F88" i="198"/>
  <c r="AD7" i="198"/>
  <c r="E88" i="198"/>
  <c r="D88" i="198"/>
  <c r="AB7" i="198"/>
  <c r="C88" i="198"/>
  <c r="O87" i="198"/>
  <c r="N87" i="198"/>
  <c r="M87" i="198"/>
  <c r="L87" i="198"/>
  <c r="J87" i="198"/>
  <c r="AF6" i="198"/>
  <c r="G87" i="198"/>
  <c r="F87" i="198"/>
  <c r="AD6" i="198"/>
  <c r="E87" i="198"/>
  <c r="D87" i="198"/>
  <c r="AB6" i="198"/>
  <c r="C87" i="198"/>
  <c r="O86" i="198"/>
  <c r="N86" i="198"/>
  <c r="M86" i="198"/>
  <c r="L86" i="198"/>
  <c r="J86" i="198"/>
  <c r="AF5" i="198"/>
  <c r="G86" i="198"/>
  <c r="F86" i="198"/>
  <c r="AD5" i="198"/>
  <c r="E86" i="198"/>
  <c r="D86" i="198"/>
  <c r="AB5" i="198"/>
  <c r="C86" i="198"/>
  <c r="O85" i="198"/>
  <c r="N85" i="198"/>
  <c r="M85" i="198"/>
  <c r="L85" i="198"/>
  <c r="J85" i="198"/>
  <c r="AF4" i="198"/>
  <c r="G85" i="198"/>
  <c r="F85" i="198"/>
  <c r="AD4" i="198"/>
  <c r="E85" i="198"/>
  <c r="D85" i="198"/>
  <c r="AB4" i="198"/>
  <c r="C85" i="198"/>
  <c r="N84" i="198"/>
  <c r="F84" i="198"/>
  <c r="J82" i="198"/>
  <c r="S1" i="198"/>
  <c r="C82" i="198"/>
  <c r="A64" i="198"/>
  <c r="A49" i="198"/>
  <c r="AB34" i="198"/>
  <c r="AB33" i="198"/>
  <c r="AB32" i="198"/>
  <c r="AB31" i="198"/>
  <c r="A31" i="198"/>
  <c r="AB30" i="198"/>
  <c r="AB29" i="198"/>
  <c r="AB28" i="198"/>
  <c r="AB27" i="198"/>
  <c r="AB26" i="198"/>
  <c r="AB25" i="198"/>
  <c r="AB24" i="198"/>
  <c r="AB23" i="198"/>
  <c r="AB22" i="198"/>
  <c r="AB21" i="198"/>
  <c r="AB20" i="198"/>
  <c r="AB19" i="198"/>
  <c r="AB18" i="198"/>
  <c r="G18" i="198"/>
  <c r="A18" i="198"/>
  <c r="AB17" i="198"/>
  <c r="AB16" i="198"/>
  <c r="AB15" i="198"/>
  <c r="D15" i="198"/>
  <c r="D14" i="198"/>
  <c r="O13" i="198"/>
  <c r="D13" i="198"/>
  <c r="O12" i="198"/>
  <c r="D12" i="198"/>
  <c r="O11" i="198"/>
  <c r="O10" i="198"/>
  <c r="D10" i="198"/>
  <c r="O9" i="198"/>
  <c r="D9" i="198"/>
  <c r="O8" i="198"/>
  <c r="D8" i="198"/>
  <c r="A7" i="198"/>
  <c r="A4" i="198"/>
  <c r="AB2" i="198"/>
  <c r="A2" i="198"/>
  <c r="Y1" i="198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D111" i="197"/>
  <c r="AB111" i="197"/>
  <c r="AD110" i="197"/>
  <c r="AB110" i="197"/>
  <c r="AD109" i="197"/>
  <c r="AB109" i="197"/>
  <c r="AD108" i="197"/>
  <c r="AB108" i="197"/>
  <c r="AD105" i="197"/>
  <c r="AB105" i="197"/>
  <c r="AD104" i="197"/>
  <c r="AB104" i="197"/>
  <c r="O90" i="197"/>
  <c r="N90" i="197"/>
  <c r="M90" i="197"/>
  <c r="L90" i="197"/>
  <c r="K90" i="197"/>
  <c r="AF9" i="197"/>
  <c r="G90" i="197"/>
  <c r="F90" i="197"/>
  <c r="AD9" i="197"/>
  <c r="E90" i="197"/>
  <c r="D90" i="197"/>
  <c r="AB9" i="197"/>
  <c r="C90" i="197"/>
  <c r="O89" i="197"/>
  <c r="N89" i="197"/>
  <c r="M89" i="197"/>
  <c r="L89" i="197"/>
  <c r="K89" i="197"/>
  <c r="AF8" i="197"/>
  <c r="G89" i="197"/>
  <c r="F89" i="197"/>
  <c r="AD8" i="197"/>
  <c r="E89" i="197"/>
  <c r="D89" i="197"/>
  <c r="AB8" i="197"/>
  <c r="C89" i="197"/>
  <c r="O88" i="197"/>
  <c r="N88" i="197"/>
  <c r="M88" i="197"/>
  <c r="L88" i="197"/>
  <c r="J88" i="197"/>
  <c r="AF7" i="197"/>
  <c r="G88" i="197"/>
  <c r="F88" i="197"/>
  <c r="AD7" i="197"/>
  <c r="E88" i="197"/>
  <c r="D88" i="197"/>
  <c r="AB7" i="197"/>
  <c r="C88" i="197"/>
  <c r="O87" i="197"/>
  <c r="N87" i="197"/>
  <c r="M87" i="197"/>
  <c r="L87" i="197"/>
  <c r="J87" i="197"/>
  <c r="AF6" i="197"/>
  <c r="G87" i="197"/>
  <c r="F87" i="197"/>
  <c r="AD6" i="197"/>
  <c r="E87" i="197"/>
  <c r="D87" i="197"/>
  <c r="AB6" i="197"/>
  <c r="C87" i="197"/>
  <c r="O86" i="197"/>
  <c r="N86" i="197"/>
  <c r="M86" i="197"/>
  <c r="L86" i="197"/>
  <c r="J86" i="197"/>
  <c r="AF5" i="197"/>
  <c r="G86" i="197"/>
  <c r="F86" i="197"/>
  <c r="AD5" i="197"/>
  <c r="E86" i="197"/>
  <c r="D86" i="197"/>
  <c r="AB5" i="197"/>
  <c r="C86" i="197"/>
  <c r="O85" i="197"/>
  <c r="N85" i="197"/>
  <c r="M85" i="197"/>
  <c r="L85" i="197"/>
  <c r="J85" i="197"/>
  <c r="AF4" i="197"/>
  <c r="G85" i="197"/>
  <c r="F85" i="197"/>
  <c r="AD4" i="197"/>
  <c r="E85" i="197"/>
  <c r="D85" i="197"/>
  <c r="AB4" i="197"/>
  <c r="C85" i="197"/>
  <c r="N84" i="197"/>
  <c r="F84" i="197"/>
  <c r="J82" i="197"/>
  <c r="S1" i="197"/>
  <c r="C82" i="197"/>
  <c r="A64" i="197"/>
  <c r="AB34" i="197"/>
  <c r="AB33" i="197"/>
  <c r="AB32" i="197"/>
  <c r="AB31" i="197"/>
  <c r="A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AB18" i="197"/>
  <c r="G18" i="197"/>
  <c r="AB17" i="197"/>
  <c r="AB16" i="197"/>
  <c r="AB15" i="197"/>
  <c r="D15" i="197"/>
  <c r="D14" i="197"/>
  <c r="O13" i="197"/>
  <c r="D13" i="197"/>
  <c r="O12" i="197"/>
  <c r="D12" i="197"/>
  <c r="O11" i="197"/>
  <c r="O10" i="197"/>
  <c r="D10" i="197"/>
  <c r="O9" i="197"/>
  <c r="D9" i="197"/>
  <c r="O8" i="197"/>
  <c r="D8" i="197"/>
  <c r="A7" i="197"/>
  <c r="A4" i="197"/>
  <c r="AB2" i="197"/>
  <c r="A2" i="197"/>
  <c r="Y1" i="197"/>
  <c r="AD128" i="196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AB110" i="196"/>
  <c r="AD109" i="196"/>
  <c r="AB109" i="196"/>
  <c r="AD108" i="196"/>
  <c r="AB108" i="196"/>
  <c r="AD105" i="196"/>
  <c r="AB105" i="196"/>
  <c r="AD104" i="196"/>
  <c r="AB104" i="196"/>
  <c r="O90" i="196"/>
  <c r="N90" i="196"/>
  <c r="M90" i="196"/>
  <c r="L90" i="196"/>
  <c r="K90" i="196"/>
  <c r="AF9" i="196"/>
  <c r="G90" i="196"/>
  <c r="F90" i="196"/>
  <c r="AD9" i="196"/>
  <c r="E90" i="196"/>
  <c r="D90" i="196"/>
  <c r="AB9" i="196"/>
  <c r="C90" i="196"/>
  <c r="O89" i="196"/>
  <c r="N89" i="196"/>
  <c r="M89" i="196"/>
  <c r="L89" i="196"/>
  <c r="K89" i="196"/>
  <c r="AF8" i="196"/>
  <c r="G89" i="196"/>
  <c r="F89" i="196"/>
  <c r="AD8" i="196"/>
  <c r="E89" i="196"/>
  <c r="D89" i="196"/>
  <c r="AB8" i="196"/>
  <c r="C89" i="196"/>
  <c r="O88" i="196"/>
  <c r="N88" i="196"/>
  <c r="M88" i="196"/>
  <c r="L88" i="196"/>
  <c r="J88" i="196"/>
  <c r="AF7" i="196"/>
  <c r="G88" i="196"/>
  <c r="F88" i="196"/>
  <c r="AD7" i="196"/>
  <c r="E88" i="196"/>
  <c r="D88" i="196"/>
  <c r="AB7" i="196"/>
  <c r="C88" i="196"/>
  <c r="O87" i="196"/>
  <c r="N87" i="196"/>
  <c r="M87" i="196"/>
  <c r="L87" i="196"/>
  <c r="J87" i="196"/>
  <c r="AF6" i="196"/>
  <c r="G87" i="196"/>
  <c r="F87" i="196"/>
  <c r="AD6" i="196"/>
  <c r="E87" i="196"/>
  <c r="D87" i="196"/>
  <c r="AB6" i="196"/>
  <c r="C87" i="196"/>
  <c r="O86" i="196"/>
  <c r="N86" i="196"/>
  <c r="M86" i="196"/>
  <c r="L86" i="196"/>
  <c r="J86" i="196"/>
  <c r="AF5" i="196"/>
  <c r="G86" i="196"/>
  <c r="F86" i="196"/>
  <c r="AD5" i="196"/>
  <c r="E86" i="196"/>
  <c r="D86" i="196"/>
  <c r="AB5" i="196"/>
  <c r="C86" i="196"/>
  <c r="O85" i="196"/>
  <c r="N85" i="196"/>
  <c r="M85" i="196"/>
  <c r="L85" i="196"/>
  <c r="J85" i="196"/>
  <c r="AF4" i="196"/>
  <c r="G85" i="196"/>
  <c r="F85" i="196"/>
  <c r="AD4" i="196"/>
  <c r="E85" i="196"/>
  <c r="D85" i="196"/>
  <c r="AB4" i="196"/>
  <c r="C85" i="196"/>
  <c r="N84" i="196"/>
  <c r="F84" i="196"/>
  <c r="J82" i="196"/>
  <c r="S1" i="196"/>
  <c r="C82" i="196"/>
  <c r="A64" i="196"/>
  <c r="AB34" i="196"/>
  <c r="AB33" i="196"/>
  <c r="AB32" i="196"/>
  <c r="AB31" i="196"/>
  <c r="A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8" i="196"/>
  <c r="AB17" i="196"/>
  <c r="AB16" i="196"/>
  <c r="AB15" i="196"/>
  <c r="D15" i="196"/>
  <c r="D14" i="196"/>
  <c r="O13" i="196"/>
  <c r="D13" i="196"/>
  <c r="O12" i="196"/>
  <c r="D12" i="196"/>
  <c r="O11" i="196"/>
  <c r="O10" i="196"/>
  <c r="D10" i="196"/>
  <c r="O9" i="196"/>
  <c r="D9" i="196"/>
  <c r="O8" i="196"/>
  <c r="D8" i="196"/>
  <c r="A7" i="196"/>
  <c r="A4" i="196"/>
  <c r="AB2" i="196"/>
  <c r="A2" i="196"/>
  <c r="Y1" i="196"/>
  <c r="AD128" i="195"/>
  <c r="AB128" i="195"/>
  <c r="AD127" i="195"/>
  <c r="AB127" i="195"/>
  <c r="AD125" i="195"/>
  <c r="AB125" i="195"/>
  <c r="AD124" i="195"/>
  <c r="AB124" i="195"/>
  <c r="AB122" i="195"/>
  <c r="AB121" i="195"/>
  <c r="AB120" i="195"/>
  <c r="AB118" i="195"/>
  <c r="AD111" i="195"/>
  <c r="AB111" i="195"/>
  <c r="AD110" i="195"/>
  <c r="AB110" i="195"/>
  <c r="AD109" i="195"/>
  <c r="AB109" i="195"/>
  <c r="AD108" i="195"/>
  <c r="AB108" i="195"/>
  <c r="AD105" i="195"/>
  <c r="AB105" i="195"/>
  <c r="AD104" i="195"/>
  <c r="AB104" i="195"/>
  <c r="O90" i="195"/>
  <c r="N90" i="195"/>
  <c r="M90" i="195"/>
  <c r="L90" i="195"/>
  <c r="K90" i="195"/>
  <c r="AF9" i="195"/>
  <c r="G90" i="195"/>
  <c r="F90" i="195"/>
  <c r="AD9" i="195"/>
  <c r="E90" i="195"/>
  <c r="D90" i="195"/>
  <c r="AB9" i="195"/>
  <c r="C90" i="195"/>
  <c r="O89" i="195"/>
  <c r="N89" i="195"/>
  <c r="M89" i="195"/>
  <c r="L89" i="195"/>
  <c r="K89" i="195"/>
  <c r="AF8" i="195"/>
  <c r="G89" i="195"/>
  <c r="F89" i="195"/>
  <c r="AD8" i="195"/>
  <c r="E89" i="195"/>
  <c r="D89" i="195"/>
  <c r="AB8" i="195"/>
  <c r="C89" i="195"/>
  <c r="O88" i="195"/>
  <c r="N88" i="195"/>
  <c r="M88" i="195"/>
  <c r="L88" i="195"/>
  <c r="J88" i="195"/>
  <c r="AF7" i="195"/>
  <c r="G88" i="195"/>
  <c r="F88" i="195"/>
  <c r="AD7" i="195"/>
  <c r="E88" i="195"/>
  <c r="D88" i="195"/>
  <c r="AB7" i="195"/>
  <c r="C88" i="195"/>
  <c r="O87" i="195"/>
  <c r="N87" i="195"/>
  <c r="M87" i="195"/>
  <c r="L87" i="195"/>
  <c r="J87" i="195"/>
  <c r="AF6" i="195"/>
  <c r="G87" i="195"/>
  <c r="F87" i="195"/>
  <c r="AD6" i="195"/>
  <c r="E87" i="195"/>
  <c r="D87" i="195"/>
  <c r="AB6" i="195"/>
  <c r="C87" i="195"/>
  <c r="O86" i="195"/>
  <c r="N86" i="195"/>
  <c r="M86" i="195"/>
  <c r="L86" i="195"/>
  <c r="J86" i="195"/>
  <c r="AF5" i="195"/>
  <c r="G86" i="195"/>
  <c r="F86" i="195"/>
  <c r="AD5" i="195"/>
  <c r="E86" i="195"/>
  <c r="D86" i="195"/>
  <c r="AB5" i="195"/>
  <c r="C86" i="195"/>
  <c r="O85" i="195"/>
  <c r="N85" i="195"/>
  <c r="M85" i="195"/>
  <c r="L85" i="195"/>
  <c r="J85" i="195"/>
  <c r="AF4" i="195"/>
  <c r="G85" i="195"/>
  <c r="F85" i="195"/>
  <c r="AD4" i="195"/>
  <c r="E85" i="195"/>
  <c r="D85" i="195"/>
  <c r="AB4" i="195"/>
  <c r="C85" i="195"/>
  <c r="N84" i="195"/>
  <c r="F84" i="195"/>
  <c r="J82" i="195"/>
  <c r="S1" i="195"/>
  <c r="C82" i="195"/>
  <c r="A64" i="195"/>
  <c r="AB34" i="195"/>
  <c r="AB33" i="195"/>
  <c r="AB32" i="195"/>
  <c r="AB31" i="195"/>
  <c r="A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G18" i="195"/>
  <c r="AB17" i="195"/>
  <c r="AB16" i="195"/>
  <c r="AB15" i="195"/>
  <c r="D15" i="195"/>
  <c r="D14" i="195"/>
  <c r="O13" i="195"/>
  <c r="D13" i="195"/>
  <c r="O12" i="195"/>
  <c r="D12" i="195"/>
  <c r="O11" i="195"/>
  <c r="O10" i="195"/>
  <c r="D10" i="195"/>
  <c r="O9" i="195"/>
  <c r="D9" i="195"/>
  <c r="O8" i="195"/>
  <c r="D8" i="195"/>
  <c r="A7" i="195"/>
  <c r="A4" i="195"/>
  <c r="AB2" i="195"/>
  <c r="A2" i="195"/>
  <c r="Y1" i="195"/>
  <c r="AD128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O90" i="194"/>
  <c r="N90" i="194"/>
  <c r="M90" i="194"/>
  <c r="L90" i="194"/>
  <c r="K90" i="194"/>
  <c r="AF9" i="194"/>
  <c r="G90" i="194"/>
  <c r="F90" i="194"/>
  <c r="AD9" i="194"/>
  <c r="E90" i="194"/>
  <c r="D90" i="194"/>
  <c r="AB9" i="194"/>
  <c r="C90" i="194"/>
  <c r="O89" i="194"/>
  <c r="N89" i="194"/>
  <c r="M89" i="194"/>
  <c r="L89" i="194"/>
  <c r="K89" i="194"/>
  <c r="AF8" i="194"/>
  <c r="G89" i="194"/>
  <c r="F89" i="194"/>
  <c r="AD8" i="194"/>
  <c r="E89" i="194"/>
  <c r="D89" i="194"/>
  <c r="AB8" i="194"/>
  <c r="C89" i="194"/>
  <c r="O88" i="194"/>
  <c r="N88" i="194"/>
  <c r="M88" i="194"/>
  <c r="L88" i="194"/>
  <c r="J88" i="194"/>
  <c r="AF7" i="194"/>
  <c r="G88" i="194"/>
  <c r="F88" i="194"/>
  <c r="AD7" i="194"/>
  <c r="E88" i="194"/>
  <c r="D88" i="194"/>
  <c r="AB7" i="194"/>
  <c r="C88" i="194"/>
  <c r="O87" i="194"/>
  <c r="N87" i="194"/>
  <c r="M87" i="194"/>
  <c r="L87" i="194"/>
  <c r="J87" i="194"/>
  <c r="AF6" i="194"/>
  <c r="G87" i="194"/>
  <c r="F87" i="194"/>
  <c r="AD6" i="194"/>
  <c r="E87" i="194"/>
  <c r="D87" i="194"/>
  <c r="AB6" i="194"/>
  <c r="C87" i="194"/>
  <c r="O86" i="194"/>
  <c r="N86" i="194"/>
  <c r="M86" i="194"/>
  <c r="L86" i="194"/>
  <c r="J86" i="194"/>
  <c r="AF5" i="194"/>
  <c r="G86" i="194"/>
  <c r="F86" i="194"/>
  <c r="AD5" i="194"/>
  <c r="E86" i="194"/>
  <c r="D86" i="194"/>
  <c r="AB5" i="194"/>
  <c r="C86" i="194"/>
  <c r="O85" i="194"/>
  <c r="N85" i="194"/>
  <c r="M85" i="194"/>
  <c r="L85" i="194"/>
  <c r="J85" i="194"/>
  <c r="AF4" i="194"/>
  <c r="G85" i="194"/>
  <c r="F85" i="194"/>
  <c r="AD4" i="194"/>
  <c r="E85" i="194"/>
  <c r="D85" i="194"/>
  <c r="AB4" i="194"/>
  <c r="C85" i="194"/>
  <c r="N84" i="194"/>
  <c r="F84" i="194"/>
  <c r="J82" i="194"/>
  <c r="S1" i="194"/>
  <c r="C82" i="194"/>
  <c r="A64" i="194"/>
  <c r="AB34" i="194"/>
  <c r="AB33" i="194"/>
  <c r="AB32" i="194"/>
  <c r="AB31" i="194"/>
  <c r="A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8" i="194"/>
  <c r="AB17" i="194"/>
  <c r="AB16" i="194"/>
  <c r="AB15" i="194"/>
  <c r="D15" i="194"/>
  <c r="D14" i="194"/>
  <c r="O13" i="194"/>
  <c r="D13" i="194"/>
  <c r="O12" i="194"/>
  <c r="D12" i="194"/>
  <c r="O11" i="194"/>
  <c r="O10" i="194"/>
  <c r="D10" i="194"/>
  <c r="O9" i="194"/>
  <c r="D9" i="194"/>
  <c r="O8" i="194"/>
  <c r="D8" i="194"/>
  <c r="A7" i="194"/>
  <c r="A4" i="194"/>
  <c r="AB2" i="194"/>
  <c r="A2" i="194"/>
  <c r="Y1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O90" i="193"/>
  <c r="N90" i="193"/>
  <c r="M90" i="193"/>
  <c r="L90" i="193"/>
  <c r="K90" i="193"/>
  <c r="AF9" i="193"/>
  <c r="G90" i="193"/>
  <c r="F90" i="193"/>
  <c r="AD9" i="193"/>
  <c r="E90" i="193"/>
  <c r="D90" i="193"/>
  <c r="AB9" i="193"/>
  <c r="C90" i="193"/>
  <c r="O89" i="193"/>
  <c r="N89" i="193"/>
  <c r="M89" i="193"/>
  <c r="L89" i="193"/>
  <c r="K89" i="193"/>
  <c r="AF8" i="193"/>
  <c r="G89" i="193"/>
  <c r="F89" i="193"/>
  <c r="AD8" i="193"/>
  <c r="E89" i="193"/>
  <c r="D89" i="193"/>
  <c r="AB8" i="193"/>
  <c r="C89" i="193"/>
  <c r="O88" i="193"/>
  <c r="N88" i="193"/>
  <c r="M88" i="193"/>
  <c r="L88" i="193"/>
  <c r="J88" i="193"/>
  <c r="AF7" i="193"/>
  <c r="G88" i="193"/>
  <c r="F88" i="193"/>
  <c r="AD7" i="193"/>
  <c r="E88" i="193"/>
  <c r="D88" i="193"/>
  <c r="AB7" i="193"/>
  <c r="C88" i="193"/>
  <c r="O87" i="193"/>
  <c r="N87" i="193"/>
  <c r="M87" i="193"/>
  <c r="L87" i="193"/>
  <c r="J87" i="193"/>
  <c r="AF6" i="193"/>
  <c r="G87" i="193"/>
  <c r="F87" i="193"/>
  <c r="AD6" i="193"/>
  <c r="E87" i="193"/>
  <c r="D87" i="193"/>
  <c r="AB6" i="193"/>
  <c r="C87" i="193"/>
  <c r="O86" i="193"/>
  <c r="N86" i="193"/>
  <c r="M86" i="193"/>
  <c r="L86" i="193"/>
  <c r="J86" i="193"/>
  <c r="AF5" i="193"/>
  <c r="G86" i="193"/>
  <c r="F86" i="193"/>
  <c r="AD5" i="193"/>
  <c r="E86" i="193"/>
  <c r="D86" i="193"/>
  <c r="AB5" i="193"/>
  <c r="C86" i="193"/>
  <c r="O85" i="193"/>
  <c r="N85" i="193"/>
  <c r="M85" i="193"/>
  <c r="L85" i="193"/>
  <c r="J85" i="193"/>
  <c r="AF4" i="193"/>
  <c r="G85" i="193"/>
  <c r="F85" i="193"/>
  <c r="AD4" i="193"/>
  <c r="E85" i="193"/>
  <c r="D85" i="193"/>
  <c r="AB4" i="193"/>
  <c r="C85" i="193"/>
  <c r="N84" i="193"/>
  <c r="F84" i="193"/>
  <c r="J82" i="193"/>
  <c r="S1" i="193"/>
  <c r="C82" i="193"/>
  <c r="A64" i="193"/>
  <c r="AB34" i="193"/>
  <c r="AB33" i="193"/>
  <c r="AB32" i="193"/>
  <c r="AB31" i="193"/>
  <c r="A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8" i="193"/>
  <c r="AB17" i="193"/>
  <c r="AB16" i="193"/>
  <c r="AB15" i="193"/>
  <c r="D15" i="193"/>
  <c r="D14" i="193"/>
  <c r="O13" i="193"/>
  <c r="D13" i="193"/>
  <c r="O12" i="193"/>
  <c r="D12" i="193"/>
  <c r="O11" i="193"/>
  <c r="O10" i="193"/>
  <c r="D10" i="193"/>
  <c r="O9" i="193"/>
  <c r="D9" i="193"/>
  <c r="O8" i="193"/>
  <c r="D8" i="193"/>
  <c r="A7" i="193"/>
  <c r="A4" i="193"/>
  <c r="AB2" i="193"/>
  <c r="A2" i="193"/>
  <c r="Y1" i="193"/>
  <c r="AD128" i="192"/>
  <c r="O10" i="192"/>
  <c r="AB128" i="192"/>
  <c r="AD127" i="192"/>
  <c r="O9" i="192"/>
  <c r="AB127" i="192"/>
  <c r="AD125" i="192"/>
  <c r="AB125" i="192"/>
  <c r="AD124" i="192"/>
  <c r="AB124" i="192"/>
  <c r="AB122" i="192"/>
  <c r="AB121" i="192"/>
  <c r="AB120" i="192"/>
  <c r="AB118" i="192"/>
  <c r="AD111" i="192"/>
  <c r="AB111" i="192"/>
  <c r="AD110" i="192"/>
  <c r="D14" i="192"/>
  <c r="AB110" i="192"/>
  <c r="AD109" i="192"/>
  <c r="D13" i="192"/>
  <c r="AB109" i="192"/>
  <c r="AD108" i="192"/>
  <c r="D12" i="192"/>
  <c r="AB108" i="192"/>
  <c r="AD105" i="192"/>
  <c r="AB105" i="192"/>
  <c r="AD104" i="192"/>
  <c r="AB104" i="192"/>
  <c r="O90" i="192"/>
  <c r="N90" i="192"/>
  <c r="M90" i="192"/>
  <c r="L90" i="192"/>
  <c r="K90" i="192"/>
  <c r="AF9" i="192"/>
  <c r="G90" i="192"/>
  <c r="F90" i="192"/>
  <c r="AD9" i="192"/>
  <c r="E90" i="192"/>
  <c r="D90" i="192"/>
  <c r="AB9" i="192"/>
  <c r="C90" i="192"/>
  <c r="O89" i="192"/>
  <c r="N89" i="192"/>
  <c r="M89" i="192"/>
  <c r="L89" i="192"/>
  <c r="K89" i="192"/>
  <c r="AF8" i="192"/>
  <c r="G89" i="192"/>
  <c r="F89" i="192"/>
  <c r="AD8" i="192"/>
  <c r="E89" i="192"/>
  <c r="D89" i="192"/>
  <c r="AB8" i="192"/>
  <c r="C89" i="192"/>
  <c r="O88" i="192"/>
  <c r="N88" i="192"/>
  <c r="M88" i="192"/>
  <c r="L88" i="192"/>
  <c r="J88" i="192"/>
  <c r="AF7" i="192"/>
  <c r="G88" i="192"/>
  <c r="F88" i="192"/>
  <c r="AD7" i="192"/>
  <c r="E88" i="192"/>
  <c r="D88" i="192"/>
  <c r="AB7" i="192"/>
  <c r="C88" i="192"/>
  <c r="O87" i="192"/>
  <c r="N87" i="192"/>
  <c r="M87" i="192"/>
  <c r="L87" i="192"/>
  <c r="J87" i="192"/>
  <c r="AF6" i="192"/>
  <c r="G87" i="192"/>
  <c r="F87" i="192"/>
  <c r="AD6" i="192"/>
  <c r="E87" i="192"/>
  <c r="D87" i="192"/>
  <c r="AB6" i="192"/>
  <c r="C87" i="192"/>
  <c r="O86" i="192"/>
  <c r="N86" i="192"/>
  <c r="M86" i="192"/>
  <c r="L86" i="192"/>
  <c r="J86" i="192"/>
  <c r="AF5" i="192"/>
  <c r="G86" i="192"/>
  <c r="F86" i="192"/>
  <c r="AD5" i="192"/>
  <c r="E86" i="192"/>
  <c r="D86" i="192"/>
  <c r="AB5" i="192"/>
  <c r="C86" i="192"/>
  <c r="O85" i="192"/>
  <c r="N85" i="192"/>
  <c r="M85" i="192"/>
  <c r="L85" i="192"/>
  <c r="J85" i="192"/>
  <c r="AF4" i="192"/>
  <c r="G85" i="192"/>
  <c r="F85" i="192"/>
  <c r="AD4" i="192"/>
  <c r="E85" i="192"/>
  <c r="D85" i="192"/>
  <c r="AB4" i="192"/>
  <c r="C85" i="192"/>
  <c r="N84" i="192"/>
  <c r="F84" i="192"/>
  <c r="J82" i="192"/>
  <c r="S1" i="192"/>
  <c r="C82" i="192"/>
  <c r="A64" i="192"/>
  <c r="A49" i="192"/>
  <c r="AB34" i="192"/>
  <c r="AB33" i="192"/>
  <c r="AB32" i="192"/>
  <c r="AB31" i="192"/>
  <c r="A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8" i="192"/>
  <c r="A18" i="192"/>
  <c r="AB17" i="192"/>
  <c r="AB16" i="192"/>
  <c r="AB15" i="192"/>
  <c r="D15" i="192"/>
  <c r="O13" i="192"/>
  <c r="O12" i="192"/>
  <c r="O11" i="192"/>
  <c r="D10" i="192"/>
  <c r="D9" i="192"/>
  <c r="O8" i="192"/>
  <c r="D8" i="192"/>
  <c r="A7" i="192"/>
  <c r="A4" i="192"/>
  <c r="AB2" i="192"/>
  <c r="A2" i="192"/>
  <c r="Y1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O90" i="191"/>
  <c r="N90" i="191"/>
  <c r="M90" i="191"/>
  <c r="L90" i="191"/>
  <c r="K90" i="191"/>
  <c r="AF9" i="191"/>
  <c r="G90" i="191"/>
  <c r="F90" i="191"/>
  <c r="AD9" i="191"/>
  <c r="E90" i="191"/>
  <c r="D90" i="191"/>
  <c r="AB9" i="191"/>
  <c r="C90" i="191"/>
  <c r="O89" i="191"/>
  <c r="N89" i="191"/>
  <c r="M89" i="191"/>
  <c r="L89" i="191"/>
  <c r="K89" i="191"/>
  <c r="AF8" i="191"/>
  <c r="G89" i="191"/>
  <c r="F89" i="191"/>
  <c r="AD8" i="191"/>
  <c r="E89" i="191"/>
  <c r="D89" i="191"/>
  <c r="AB8" i="191"/>
  <c r="C89" i="191"/>
  <c r="O88" i="191"/>
  <c r="N88" i="191"/>
  <c r="M88" i="191"/>
  <c r="L88" i="191"/>
  <c r="J88" i="191"/>
  <c r="AF7" i="191"/>
  <c r="G88" i="191"/>
  <c r="F88" i="191"/>
  <c r="AD7" i="191"/>
  <c r="E88" i="191"/>
  <c r="D88" i="191"/>
  <c r="AB7" i="191"/>
  <c r="C88" i="191"/>
  <c r="O87" i="191"/>
  <c r="N87" i="191"/>
  <c r="M87" i="191"/>
  <c r="L87" i="191"/>
  <c r="J87" i="191"/>
  <c r="AF6" i="191"/>
  <c r="G87" i="191"/>
  <c r="F87" i="191"/>
  <c r="AD6" i="191"/>
  <c r="E87" i="191"/>
  <c r="D87" i="191"/>
  <c r="AB6" i="191"/>
  <c r="C87" i="191"/>
  <c r="O86" i="191"/>
  <c r="N86" i="191"/>
  <c r="M86" i="191"/>
  <c r="L86" i="191"/>
  <c r="J86" i="191"/>
  <c r="AF5" i="191"/>
  <c r="G86" i="191"/>
  <c r="F86" i="191"/>
  <c r="AD5" i="191"/>
  <c r="E86" i="191"/>
  <c r="D86" i="191"/>
  <c r="AB5" i="191"/>
  <c r="C86" i="191"/>
  <c r="O85" i="191"/>
  <c r="N85" i="191"/>
  <c r="M85" i="191"/>
  <c r="L85" i="191"/>
  <c r="J85" i="191"/>
  <c r="AF4" i="191"/>
  <c r="G85" i="191"/>
  <c r="F85" i="191"/>
  <c r="AD4" i="191"/>
  <c r="E85" i="191"/>
  <c r="D85" i="191"/>
  <c r="AB4" i="191"/>
  <c r="C85" i="191"/>
  <c r="N84" i="191"/>
  <c r="F84" i="191"/>
  <c r="J82" i="191"/>
  <c r="S1" i="191"/>
  <c r="C82" i="191"/>
  <c r="A64" i="191"/>
  <c r="AB34" i="191"/>
  <c r="AB33" i="191"/>
  <c r="AB32" i="191"/>
  <c r="AB31" i="191"/>
  <c r="A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8" i="191"/>
  <c r="AB17" i="191"/>
  <c r="AB16" i="191"/>
  <c r="AB15" i="191"/>
  <c r="D15" i="191"/>
  <c r="D14" i="191"/>
  <c r="O13" i="191"/>
  <c r="D13" i="191"/>
  <c r="O12" i="191"/>
  <c r="D12" i="191"/>
  <c r="O11" i="191"/>
  <c r="O10" i="191"/>
  <c r="D10" i="191"/>
  <c r="O9" i="191"/>
  <c r="D9" i="191"/>
  <c r="O8" i="191"/>
  <c r="D8" i="191"/>
  <c r="A7" i="191"/>
  <c r="A4" i="191"/>
  <c r="AB2" i="191"/>
  <c r="A2" i="191"/>
  <c r="Y1" i="191"/>
  <c r="AD128" i="190"/>
  <c r="AB128" i="190"/>
  <c r="AD127" i="190"/>
  <c r="AB127" i="190"/>
  <c r="AD125" i="190"/>
  <c r="AB125" i="190"/>
  <c r="AD124" i="190"/>
  <c r="AB124" i="190"/>
  <c r="AB122" i="190"/>
  <c r="AB121" i="190"/>
  <c r="AB120" i="190"/>
  <c r="AB118" i="190"/>
  <c r="AD111" i="190"/>
  <c r="AB111" i="190"/>
  <c r="AD110" i="190"/>
  <c r="AB110" i="190"/>
  <c r="AD109" i="190"/>
  <c r="AB109" i="190"/>
  <c r="AD108" i="190"/>
  <c r="AB108" i="190"/>
  <c r="AD105" i="190"/>
  <c r="AB105" i="190"/>
  <c r="AD104" i="190"/>
  <c r="AB104" i="190"/>
  <c r="O90" i="190"/>
  <c r="N90" i="190"/>
  <c r="M90" i="190"/>
  <c r="L90" i="190"/>
  <c r="K90" i="190"/>
  <c r="AF9" i="190"/>
  <c r="G90" i="190"/>
  <c r="F90" i="190"/>
  <c r="AD9" i="190"/>
  <c r="E90" i="190"/>
  <c r="D90" i="190"/>
  <c r="AB9" i="190"/>
  <c r="C90" i="190"/>
  <c r="O89" i="190"/>
  <c r="N89" i="190"/>
  <c r="M89" i="190"/>
  <c r="L89" i="190"/>
  <c r="K89" i="190"/>
  <c r="AF8" i="190"/>
  <c r="G89" i="190"/>
  <c r="F89" i="190"/>
  <c r="AD8" i="190"/>
  <c r="E89" i="190"/>
  <c r="D89" i="190"/>
  <c r="AB8" i="190"/>
  <c r="C89" i="190"/>
  <c r="O88" i="190"/>
  <c r="N88" i="190"/>
  <c r="M88" i="190"/>
  <c r="L88" i="190"/>
  <c r="J88" i="190"/>
  <c r="AF7" i="190"/>
  <c r="G88" i="190"/>
  <c r="F88" i="190"/>
  <c r="AD7" i="190"/>
  <c r="E88" i="190"/>
  <c r="D88" i="190"/>
  <c r="AB7" i="190"/>
  <c r="C88" i="190"/>
  <c r="O87" i="190"/>
  <c r="N87" i="190"/>
  <c r="M87" i="190"/>
  <c r="L87" i="190"/>
  <c r="J87" i="190"/>
  <c r="AF6" i="190"/>
  <c r="G87" i="190"/>
  <c r="F87" i="190"/>
  <c r="AD6" i="190"/>
  <c r="E87" i="190"/>
  <c r="D87" i="190"/>
  <c r="AB6" i="190"/>
  <c r="C87" i="190"/>
  <c r="O86" i="190"/>
  <c r="N86" i="190"/>
  <c r="M86" i="190"/>
  <c r="L86" i="190"/>
  <c r="J86" i="190"/>
  <c r="AF5" i="190"/>
  <c r="G86" i="190"/>
  <c r="F86" i="190"/>
  <c r="AD5" i="190"/>
  <c r="E86" i="190"/>
  <c r="D86" i="190"/>
  <c r="AB5" i="190"/>
  <c r="C86" i="190"/>
  <c r="O85" i="190"/>
  <c r="N85" i="190"/>
  <c r="M85" i="190"/>
  <c r="L85" i="190"/>
  <c r="J85" i="190"/>
  <c r="AF4" i="190"/>
  <c r="G85" i="190"/>
  <c r="F85" i="190"/>
  <c r="AD4" i="190"/>
  <c r="E85" i="190"/>
  <c r="D85" i="190"/>
  <c r="AB4" i="190"/>
  <c r="C85" i="190"/>
  <c r="N84" i="190"/>
  <c r="F84" i="190"/>
  <c r="J82" i="190"/>
  <c r="S1" i="190"/>
  <c r="C82" i="190"/>
  <c r="A64" i="190"/>
  <c r="AB34" i="190"/>
  <c r="AB33" i="190"/>
  <c r="AB32" i="190"/>
  <c r="AB31" i="190"/>
  <c r="A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8" i="190"/>
  <c r="AB17" i="190"/>
  <c r="AB16" i="190"/>
  <c r="AB15" i="190"/>
  <c r="D15" i="190"/>
  <c r="D14" i="190"/>
  <c r="O13" i="190"/>
  <c r="D13" i="190"/>
  <c r="O12" i="190"/>
  <c r="D12" i="190"/>
  <c r="O11" i="190"/>
  <c r="O10" i="190"/>
  <c r="D10" i="190"/>
  <c r="O9" i="190"/>
  <c r="D9" i="190"/>
  <c r="O8" i="190"/>
  <c r="D8" i="190"/>
  <c r="A7" i="190"/>
  <c r="A4" i="190"/>
  <c r="AB2" i="190"/>
  <c r="A2" i="190"/>
  <c r="Y1" i="190"/>
  <c r="AD128" i="189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AD111" i="189"/>
  <c r="AB111" i="189"/>
  <c r="AD110" i="189"/>
  <c r="AB110" i="189"/>
  <c r="AD109" i="189"/>
  <c r="AB109" i="189"/>
  <c r="AD108" i="189"/>
  <c r="AB108" i="189"/>
  <c r="AD105" i="189"/>
  <c r="AB105" i="189"/>
  <c r="AD104" i="189"/>
  <c r="AB104" i="189"/>
  <c r="O90" i="189"/>
  <c r="N90" i="189"/>
  <c r="M90" i="189"/>
  <c r="L90" i="189"/>
  <c r="K90" i="189"/>
  <c r="AF9" i="189"/>
  <c r="G90" i="189"/>
  <c r="F90" i="189"/>
  <c r="AD9" i="189"/>
  <c r="E90" i="189"/>
  <c r="D90" i="189"/>
  <c r="AB9" i="189"/>
  <c r="C90" i="189"/>
  <c r="O89" i="189"/>
  <c r="N89" i="189"/>
  <c r="M89" i="189"/>
  <c r="L89" i="189"/>
  <c r="K89" i="189"/>
  <c r="AF8" i="189"/>
  <c r="G89" i="189"/>
  <c r="F89" i="189"/>
  <c r="AD8" i="189"/>
  <c r="E89" i="189"/>
  <c r="D89" i="189"/>
  <c r="AB8" i="189"/>
  <c r="C89" i="189"/>
  <c r="O88" i="189"/>
  <c r="N88" i="189"/>
  <c r="M88" i="189"/>
  <c r="L88" i="189"/>
  <c r="J88" i="189"/>
  <c r="AF7" i="189"/>
  <c r="G88" i="189"/>
  <c r="F88" i="189"/>
  <c r="AD7" i="189"/>
  <c r="E88" i="189"/>
  <c r="D88" i="189"/>
  <c r="AB7" i="189"/>
  <c r="C88" i="189"/>
  <c r="O87" i="189"/>
  <c r="N87" i="189"/>
  <c r="M87" i="189"/>
  <c r="L87" i="189"/>
  <c r="J87" i="189"/>
  <c r="AF6" i="189"/>
  <c r="G87" i="189"/>
  <c r="F87" i="189"/>
  <c r="AD6" i="189"/>
  <c r="E87" i="189"/>
  <c r="D87" i="189"/>
  <c r="AB6" i="189"/>
  <c r="C87" i="189"/>
  <c r="O86" i="189"/>
  <c r="N86" i="189"/>
  <c r="M86" i="189"/>
  <c r="L86" i="189"/>
  <c r="J86" i="189"/>
  <c r="AF5" i="189"/>
  <c r="G86" i="189"/>
  <c r="F86" i="189"/>
  <c r="AD5" i="189"/>
  <c r="E86" i="189"/>
  <c r="D86" i="189"/>
  <c r="AB5" i="189"/>
  <c r="C86" i="189"/>
  <c r="O85" i="189"/>
  <c r="N85" i="189"/>
  <c r="M85" i="189"/>
  <c r="L85" i="189"/>
  <c r="J85" i="189"/>
  <c r="AF4" i="189"/>
  <c r="G85" i="189"/>
  <c r="F85" i="189"/>
  <c r="AD4" i="189"/>
  <c r="E85" i="189"/>
  <c r="D85" i="189"/>
  <c r="AB4" i="189"/>
  <c r="C85" i="189"/>
  <c r="N84" i="189"/>
  <c r="F84" i="189"/>
  <c r="J82" i="189"/>
  <c r="S1" i="189"/>
  <c r="C82" i="189"/>
  <c r="A64" i="189"/>
  <c r="AB34" i="189"/>
  <c r="AB33" i="189"/>
  <c r="AB32" i="189"/>
  <c r="AB31" i="189"/>
  <c r="A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8" i="189"/>
  <c r="AB17" i="189"/>
  <c r="AB16" i="189"/>
  <c r="AB15" i="189"/>
  <c r="D15" i="189"/>
  <c r="D14" i="189"/>
  <c r="O13" i="189"/>
  <c r="D13" i="189"/>
  <c r="O12" i="189"/>
  <c r="D12" i="189"/>
  <c r="O11" i="189"/>
  <c r="O10" i="189"/>
  <c r="D10" i="189"/>
  <c r="O9" i="189"/>
  <c r="D9" i="189"/>
  <c r="O8" i="189"/>
  <c r="D8" i="189"/>
  <c r="A7" i="189"/>
  <c r="A4" i="189"/>
  <c r="AB2" i="189"/>
  <c r="A2" i="189"/>
  <c r="Y1" i="189"/>
  <c r="AD128" i="188"/>
  <c r="O10" i="188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AD111" i="188"/>
  <c r="AB111" i="188"/>
  <c r="AD110" i="188"/>
  <c r="D14" i="188"/>
  <c r="AB110" i="188"/>
  <c r="AD109" i="188"/>
  <c r="D13" i="188"/>
  <c r="AB109" i="188"/>
  <c r="AD108" i="188"/>
  <c r="D12" i="188"/>
  <c r="AB108" i="188"/>
  <c r="AD105" i="188"/>
  <c r="AB105" i="188"/>
  <c r="AD104" i="188"/>
  <c r="AB104" i="188"/>
  <c r="O90" i="188"/>
  <c r="N90" i="188"/>
  <c r="M90" i="188"/>
  <c r="L90" i="188"/>
  <c r="K90" i="188"/>
  <c r="AF9" i="188"/>
  <c r="G90" i="188"/>
  <c r="F90" i="188"/>
  <c r="AD9" i="188"/>
  <c r="E90" i="188"/>
  <c r="D90" i="188"/>
  <c r="AB9" i="188"/>
  <c r="C90" i="188"/>
  <c r="O89" i="188"/>
  <c r="N89" i="188"/>
  <c r="M89" i="188"/>
  <c r="L89" i="188"/>
  <c r="K89" i="188"/>
  <c r="AF8" i="188"/>
  <c r="G89" i="188"/>
  <c r="F89" i="188"/>
  <c r="AD8" i="188"/>
  <c r="E89" i="188"/>
  <c r="D89" i="188"/>
  <c r="AB8" i="188"/>
  <c r="C89" i="188"/>
  <c r="O88" i="188"/>
  <c r="N88" i="188"/>
  <c r="M88" i="188"/>
  <c r="L88" i="188"/>
  <c r="J88" i="188"/>
  <c r="AF7" i="188"/>
  <c r="G88" i="188"/>
  <c r="F88" i="188"/>
  <c r="AD7" i="188"/>
  <c r="E88" i="188"/>
  <c r="D88" i="188"/>
  <c r="AB7" i="188"/>
  <c r="C88" i="188"/>
  <c r="O87" i="188"/>
  <c r="N87" i="188"/>
  <c r="M87" i="188"/>
  <c r="L87" i="188"/>
  <c r="J87" i="188"/>
  <c r="AF6" i="188"/>
  <c r="G87" i="188"/>
  <c r="F87" i="188"/>
  <c r="AD6" i="188"/>
  <c r="E87" i="188"/>
  <c r="D87" i="188"/>
  <c r="AB6" i="188"/>
  <c r="C87" i="188"/>
  <c r="O86" i="188"/>
  <c r="N86" i="188"/>
  <c r="M86" i="188"/>
  <c r="L86" i="188"/>
  <c r="J86" i="188"/>
  <c r="AF5" i="188"/>
  <c r="G86" i="188"/>
  <c r="F86" i="188"/>
  <c r="AD5" i="188"/>
  <c r="E86" i="188"/>
  <c r="D86" i="188"/>
  <c r="AB5" i="188"/>
  <c r="C86" i="188"/>
  <c r="O85" i="188"/>
  <c r="N85" i="188"/>
  <c r="M85" i="188"/>
  <c r="L85" i="188"/>
  <c r="J85" i="188"/>
  <c r="AF4" i="188"/>
  <c r="G85" i="188"/>
  <c r="F85" i="188"/>
  <c r="AD4" i="188"/>
  <c r="E85" i="188"/>
  <c r="D85" i="188"/>
  <c r="AB4" i="188"/>
  <c r="C85" i="188"/>
  <c r="N84" i="188"/>
  <c r="F84" i="188"/>
  <c r="J82" i="188"/>
  <c r="S1" i="188"/>
  <c r="C82" i="188"/>
  <c r="A64" i="188"/>
  <c r="A49" i="188"/>
  <c r="AB34" i="188"/>
  <c r="AB33" i="188"/>
  <c r="AB32" i="188"/>
  <c r="AB31" i="188"/>
  <c r="A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8" i="188"/>
  <c r="A18" i="188"/>
  <c r="AB17" i="188"/>
  <c r="AB16" i="188"/>
  <c r="AB15" i="188"/>
  <c r="D15" i="188"/>
  <c r="O13" i="188"/>
  <c r="O12" i="188"/>
  <c r="O11" i="188"/>
  <c r="D10" i="188"/>
  <c r="D9" i="188"/>
  <c r="O8" i="188"/>
  <c r="D8" i="188"/>
  <c r="A7" i="188"/>
  <c r="A4" i="188"/>
  <c r="AB2" i="188"/>
  <c r="A2" i="188"/>
  <c r="Y1" i="188"/>
  <c r="AD128" i="187"/>
  <c r="AB128" i="187"/>
  <c r="AD127" i="187"/>
  <c r="AB127" i="187"/>
  <c r="AD125" i="187"/>
  <c r="AB125" i="187"/>
  <c r="AD124" i="187"/>
  <c r="AB124" i="187"/>
  <c r="AB122" i="187"/>
  <c r="AB121" i="187"/>
  <c r="AB120" i="187"/>
  <c r="AB118" i="187"/>
  <c r="AD111" i="187"/>
  <c r="AB111" i="187"/>
  <c r="AD110" i="187"/>
  <c r="AB110" i="187"/>
  <c r="AD109" i="187"/>
  <c r="AB109" i="187"/>
  <c r="AD108" i="187"/>
  <c r="AB108" i="187"/>
  <c r="AD105" i="187"/>
  <c r="AB105" i="187"/>
  <c r="AD104" i="187"/>
  <c r="AB104" i="187"/>
  <c r="O90" i="187"/>
  <c r="N90" i="187"/>
  <c r="M90" i="187"/>
  <c r="L90" i="187"/>
  <c r="K90" i="187"/>
  <c r="AF9" i="187"/>
  <c r="G90" i="187"/>
  <c r="F90" i="187"/>
  <c r="AD9" i="187"/>
  <c r="E90" i="187"/>
  <c r="D90" i="187"/>
  <c r="AB9" i="187"/>
  <c r="C90" i="187"/>
  <c r="O89" i="187"/>
  <c r="N89" i="187"/>
  <c r="M89" i="187"/>
  <c r="L89" i="187"/>
  <c r="K89" i="187"/>
  <c r="AF8" i="187"/>
  <c r="G89" i="187"/>
  <c r="F89" i="187"/>
  <c r="AD8" i="187"/>
  <c r="E89" i="187"/>
  <c r="D89" i="187"/>
  <c r="AB8" i="187"/>
  <c r="C89" i="187"/>
  <c r="O88" i="187"/>
  <c r="N88" i="187"/>
  <c r="M88" i="187"/>
  <c r="L88" i="187"/>
  <c r="J88" i="187"/>
  <c r="AF7" i="187"/>
  <c r="G88" i="187"/>
  <c r="F88" i="187"/>
  <c r="AD7" i="187"/>
  <c r="E88" i="187"/>
  <c r="D88" i="187"/>
  <c r="AB7" i="187"/>
  <c r="C88" i="187"/>
  <c r="O87" i="187"/>
  <c r="N87" i="187"/>
  <c r="M87" i="187"/>
  <c r="L87" i="187"/>
  <c r="J87" i="187"/>
  <c r="AF6" i="187"/>
  <c r="G87" i="187"/>
  <c r="F87" i="187"/>
  <c r="AD6" i="187"/>
  <c r="E87" i="187"/>
  <c r="D87" i="187"/>
  <c r="AB6" i="187"/>
  <c r="C87" i="187"/>
  <c r="O86" i="187"/>
  <c r="N86" i="187"/>
  <c r="M86" i="187"/>
  <c r="L86" i="187"/>
  <c r="J86" i="187"/>
  <c r="AF5" i="187"/>
  <c r="G86" i="187"/>
  <c r="F86" i="187"/>
  <c r="AD5" i="187"/>
  <c r="E86" i="187"/>
  <c r="D86" i="187"/>
  <c r="AB5" i="187"/>
  <c r="C86" i="187"/>
  <c r="O85" i="187"/>
  <c r="N85" i="187"/>
  <c r="M85" i="187"/>
  <c r="L85" i="187"/>
  <c r="J85" i="187"/>
  <c r="AF4" i="187"/>
  <c r="G85" i="187"/>
  <c r="F85" i="187"/>
  <c r="AD4" i="187"/>
  <c r="E85" i="187"/>
  <c r="D85" i="187"/>
  <c r="AB4" i="187"/>
  <c r="C85" i="187"/>
  <c r="N84" i="187"/>
  <c r="F84" i="187"/>
  <c r="J82" i="187"/>
  <c r="S1" i="187"/>
  <c r="C82" i="187"/>
  <c r="A64" i="187"/>
  <c r="AB34" i="187"/>
  <c r="AB33" i="187"/>
  <c r="AB32" i="187"/>
  <c r="AB31" i="187"/>
  <c r="A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8" i="187"/>
  <c r="AB17" i="187"/>
  <c r="AB16" i="187"/>
  <c r="AB15" i="187"/>
  <c r="D15" i="187"/>
  <c r="D14" i="187"/>
  <c r="O13" i="187"/>
  <c r="D13" i="187"/>
  <c r="O12" i="187"/>
  <c r="D12" i="187"/>
  <c r="O11" i="187"/>
  <c r="O10" i="187"/>
  <c r="D10" i="187"/>
  <c r="O9" i="187"/>
  <c r="D9" i="187"/>
  <c r="O8" i="187"/>
  <c r="D8" i="187"/>
  <c r="A7" i="187"/>
  <c r="A4" i="187"/>
  <c r="AB2" i="187"/>
  <c r="A2" i="187"/>
  <c r="Y1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AB110" i="186"/>
  <c r="AD109" i="186"/>
  <c r="AB109" i="186"/>
  <c r="AD108" i="186"/>
  <c r="AB108" i="186"/>
  <c r="AD105" i="186"/>
  <c r="AB105" i="186"/>
  <c r="AD104" i="186"/>
  <c r="AB104" i="186"/>
  <c r="O90" i="186"/>
  <c r="N90" i="186"/>
  <c r="M90" i="186"/>
  <c r="L90" i="186"/>
  <c r="K90" i="186"/>
  <c r="AF9" i="186"/>
  <c r="G90" i="186"/>
  <c r="F90" i="186"/>
  <c r="AD9" i="186"/>
  <c r="E90" i="186"/>
  <c r="D90" i="186"/>
  <c r="AB9" i="186"/>
  <c r="C90" i="186"/>
  <c r="O89" i="186"/>
  <c r="N89" i="186"/>
  <c r="M89" i="186"/>
  <c r="L89" i="186"/>
  <c r="K89" i="186"/>
  <c r="AF8" i="186"/>
  <c r="G89" i="186"/>
  <c r="F89" i="186"/>
  <c r="AD8" i="186"/>
  <c r="E89" i="186"/>
  <c r="D89" i="186"/>
  <c r="AB8" i="186"/>
  <c r="C89" i="186"/>
  <c r="O88" i="186"/>
  <c r="N88" i="186"/>
  <c r="M88" i="186"/>
  <c r="L88" i="186"/>
  <c r="J88" i="186"/>
  <c r="AF7" i="186"/>
  <c r="G88" i="186"/>
  <c r="F88" i="186"/>
  <c r="AD7" i="186"/>
  <c r="E88" i="186"/>
  <c r="D88" i="186"/>
  <c r="AB7" i="186"/>
  <c r="C88" i="186"/>
  <c r="O87" i="186"/>
  <c r="N87" i="186"/>
  <c r="M87" i="186"/>
  <c r="L87" i="186"/>
  <c r="J87" i="186"/>
  <c r="AF6" i="186"/>
  <c r="G87" i="186"/>
  <c r="F87" i="186"/>
  <c r="AD6" i="186"/>
  <c r="E87" i="186"/>
  <c r="D87" i="186"/>
  <c r="AB6" i="186"/>
  <c r="C87" i="186"/>
  <c r="O86" i="186"/>
  <c r="N86" i="186"/>
  <c r="M86" i="186"/>
  <c r="L86" i="186"/>
  <c r="J86" i="186"/>
  <c r="AF5" i="186"/>
  <c r="G86" i="186"/>
  <c r="F86" i="186"/>
  <c r="AD5" i="186"/>
  <c r="E86" i="186"/>
  <c r="D86" i="186"/>
  <c r="AB5" i="186"/>
  <c r="C86" i="186"/>
  <c r="O85" i="186"/>
  <c r="N85" i="186"/>
  <c r="M85" i="186"/>
  <c r="L85" i="186"/>
  <c r="J85" i="186"/>
  <c r="AF4" i="186"/>
  <c r="G85" i="186"/>
  <c r="F85" i="186"/>
  <c r="AD4" i="186"/>
  <c r="E85" i="186"/>
  <c r="D85" i="186"/>
  <c r="AB4" i="186"/>
  <c r="C85" i="186"/>
  <c r="N84" i="186"/>
  <c r="F84" i="186"/>
  <c r="J82" i="186"/>
  <c r="S1" i="186"/>
  <c r="C82" i="186"/>
  <c r="A64" i="186"/>
  <c r="AB34" i="186"/>
  <c r="AB33" i="186"/>
  <c r="AB32" i="186"/>
  <c r="AB31" i="186"/>
  <c r="A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8" i="186"/>
  <c r="AB17" i="186"/>
  <c r="AB16" i="186"/>
  <c r="AB15" i="186"/>
  <c r="D15" i="186"/>
  <c r="D14" i="186"/>
  <c r="O13" i="186"/>
  <c r="D13" i="186"/>
  <c r="O12" i="186"/>
  <c r="D12" i="186"/>
  <c r="O11" i="186"/>
  <c r="O10" i="186"/>
  <c r="D10" i="186"/>
  <c r="O9" i="186"/>
  <c r="D9" i="186"/>
  <c r="O8" i="186"/>
  <c r="D8" i="186"/>
  <c r="A7" i="186"/>
  <c r="A4" i="186"/>
  <c r="AB2" i="186"/>
  <c r="A2" i="186"/>
  <c r="Y1" i="186"/>
  <c r="AD128" i="185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D111" i="185"/>
  <c r="AB111" i="185"/>
  <c r="AD110" i="185"/>
  <c r="AB110" i="185"/>
  <c r="AD109" i="185"/>
  <c r="AB109" i="185"/>
  <c r="AD108" i="185"/>
  <c r="AB108" i="185"/>
  <c r="AD105" i="185"/>
  <c r="AB105" i="185"/>
  <c r="AD104" i="185"/>
  <c r="AB104" i="185"/>
  <c r="O90" i="185"/>
  <c r="N90" i="185"/>
  <c r="M90" i="185"/>
  <c r="L90" i="185"/>
  <c r="K90" i="185"/>
  <c r="AF9" i="185"/>
  <c r="G90" i="185"/>
  <c r="F90" i="185"/>
  <c r="AD9" i="185"/>
  <c r="E90" i="185"/>
  <c r="D90" i="185"/>
  <c r="AB9" i="185"/>
  <c r="C90" i="185"/>
  <c r="O89" i="185"/>
  <c r="N89" i="185"/>
  <c r="M89" i="185"/>
  <c r="L89" i="185"/>
  <c r="K89" i="185"/>
  <c r="AF8" i="185"/>
  <c r="G89" i="185"/>
  <c r="F89" i="185"/>
  <c r="AD8" i="185"/>
  <c r="E89" i="185"/>
  <c r="D89" i="185"/>
  <c r="AB8" i="185"/>
  <c r="C89" i="185"/>
  <c r="O88" i="185"/>
  <c r="N88" i="185"/>
  <c r="M88" i="185"/>
  <c r="L88" i="185"/>
  <c r="J88" i="185"/>
  <c r="AF7" i="185"/>
  <c r="G88" i="185"/>
  <c r="F88" i="185"/>
  <c r="AD7" i="185"/>
  <c r="E88" i="185"/>
  <c r="D88" i="185"/>
  <c r="AB7" i="185"/>
  <c r="C88" i="185"/>
  <c r="O87" i="185"/>
  <c r="N87" i="185"/>
  <c r="M87" i="185"/>
  <c r="L87" i="185"/>
  <c r="J87" i="185"/>
  <c r="AF6" i="185"/>
  <c r="G87" i="185"/>
  <c r="F87" i="185"/>
  <c r="AD6" i="185"/>
  <c r="E87" i="185"/>
  <c r="D87" i="185"/>
  <c r="AB6" i="185"/>
  <c r="C87" i="185"/>
  <c r="O86" i="185"/>
  <c r="N86" i="185"/>
  <c r="M86" i="185"/>
  <c r="L86" i="185"/>
  <c r="J86" i="185"/>
  <c r="AF5" i="185"/>
  <c r="G86" i="185"/>
  <c r="F86" i="185"/>
  <c r="AD5" i="185"/>
  <c r="E86" i="185"/>
  <c r="D86" i="185"/>
  <c r="AB5" i="185"/>
  <c r="C86" i="185"/>
  <c r="O85" i="185"/>
  <c r="N85" i="185"/>
  <c r="M85" i="185"/>
  <c r="L85" i="185"/>
  <c r="J85" i="185"/>
  <c r="AF4" i="185"/>
  <c r="G85" i="185"/>
  <c r="F85" i="185"/>
  <c r="AD4" i="185"/>
  <c r="E85" i="185"/>
  <c r="D85" i="185"/>
  <c r="AB4" i="185"/>
  <c r="C85" i="185"/>
  <c r="N84" i="185"/>
  <c r="F84" i="185"/>
  <c r="J82" i="185"/>
  <c r="S1" i="185"/>
  <c r="C82" i="185"/>
  <c r="A64" i="185"/>
  <c r="AB34" i="185"/>
  <c r="AB33" i="185"/>
  <c r="AB32" i="185"/>
  <c r="AB31" i="185"/>
  <c r="A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8" i="185"/>
  <c r="AB17" i="185"/>
  <c r="AB16" i="185"/>
  <c r="AB15" i="185"/>
  <c r="D15" i="185"/>
  <c r="D14" i="185"/>
  <c r="O13" i="185"/>
  <c r="D13" i="185"/>
  <c r="O12" i="185"/>
  <c r="D12" i="185"/>
  <c r="O11" i="185"/>
  <c r="O10" i="185"/>
  <c r="D10" i="185"/>
  <c r="O9" i="185"/>
  <c r="D9" i="185"/>
  <c r="O8" i="185"/>
  <c r="D8" i="185"/>
  <c r="A7" i="185"/>
  <c r="A4" i="185"/>
  <c r="AB2" i="185"/>
  <c r="A2" i="185"/>
  <c r="Y1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O90" i="184"/>
  <c r="N90" i="184"/>
  <c r="M90" i="184"/>
  <c r="L90" i="184"/>
  <c r="K90" i="184"/>
  <c r="AF9" i="184"/>
  <c r="G90" i="184"/>
  <c r="F90" i="184"/>
  <c r="AD9" i="184"/>
  <c r="E90" i="184"/>
  <c r="D90" i="184"/>
  <c r="AB9" i="184"/>
  <c r="C90" i="184"/>
  <c r="O89" i="184"/>
  <c r="N89" i="184"/>
  <c r="M89" i="184"/>
  <c r="L89" i="184"/>
  <c r="K89" i="184"/>
  <c r="AF8" i="184"/>
  <c r="G89" i="184"/>
  <c r="F89" i="184"/>
  <c r="AD8" i="184"/>
  <c r="E89" i="184"/>
  <c r="D89" i="184"/>
  <c r="AB8" i="184"/>
  <c r="C89" i="184"/>
  <c r="O88" i="184"/>
  <c r="N88" i="184"/>
  <c r="M88" i="184"/>
  <c r="L88" i="184"/>
  <c r="J88" i="184"/>
  <c r="AF7" i="184"/>
  <c r="G88" i="184"/>
  <c r="F88" i="184"/>
  <c r="AD7" i="184"/>
  <c r="E88" i="184"/>
  <c r="D88" i="184"/>
  <c r="AB7" i="184"/>
  <c r="C88" i="184"/>
  <c r="O87" i="184"/>
  <c r="N87" i="184"/>
  <c r="M87" i="184"/>
  <c r="L87" i="184"/>
  <c r="J87" i="184"/>
  <c r="AF6" i="184"/>
  <c r="G87" i="184"/>
  <c r="F87" i="184"/>
  <c r="AD6" i="184"/>
  <c r="E87" i="184"/>
  <c r="AB6" i="184"/>
  <c r="C87" i="184"/>
  <c r="O86" i="184"/>
  <c r="N86" i="184"/>
  <c r="M86" i="184"/>
  <c r="L86" i="184"/>
  <c r="J86" i="184"/>
  <c r="AF5" i="184"/>
  <c r="G86" i="184"/>
  <c r="AD5" i="184"/>
  <c r="E86" i="184"/>
  <c r="D86" i="184"/>
  <c r="AB5" i="184"/>
  <c r="C86" i="184"/>
  <c r="O85" i="184"/>
  <c r="N85" i="184"/>
  <c r="M85" i="184"/>
  <c r="L85" i="184"/>
  <c r="J85" i="184"/>
  <c r="AF4" i="184"/>
  <c r="G85" i="184"/>
  <c r="F85" i="184"/>
  <c r="AD4" i="184"/>
  <c r="E85" i="184"/>
  <c r="D85" i="184"/>
  <c r="AB4" i="184"/>
  <c r="C85" i="184"/>
  <c r="N84" i="184"/>
  <c r="F84" i="184"/>
  <c r="J82" i="184"/>
  <c r="S1" i="184"/>
  <c r="C82" i="184"/>
  <c r="A64" i="184"/>
  <c r="AB34" i="184"/>
  <c r="AB33" i="184"/>
  <c r="AB32" i="184"/>
  <c r="AB31" i="184"/>
  <c r="A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8" i="184"/>
  <c r="AB17" i="184"/>
  <c r="AB16" i="184"/>
  <c r="AB15" i="184"/>
  <c r="D15" i="184"/>
  <c r="D14" i="184"/>
  <c r="O13" i="184"/>
  <c r="D13" i="184"/>
  <c r="O12" i="184"/>
  <c r="D12" i="184"/>
  <c r="O11" i="184"/>
  <c r="O10" i="184"/>
  <c r="D10" i="184"/>
  <c r="O9" i="184"/>
  <c r="D9" i="184"/>
  <c r="O8" i="184"/>
  <c r="D8" i="184"/>
  <c r="A7" i="184"/>
  <c r="A4" i="184"/>
  <c r="AB2" i="184"/>
  <c r="A2" i="184"/>
  <c r="Y1" i="184"/>
  <c r="AD128" i="183"/>
  <c r="AB128" i="183"/>
  <c r="AD127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AB110" i="183"/>
  <c r="AD109" i="183"/>
  <c r="AB109" i="183"/>
  <c r="AD108" i="183"/>
  <c r="AB108" i="183"/>
  <c r="AD105" i="183"/>
  <c r="AB105" i="183"/>
  <c r="AD104" i="183"/>
  <c r="AB104" i="183"/>
  <c r="O90" i="183"/>
  <c r="N90" i="183"/>
  <c r="M90" i="183"/>
  <c r="L90" i="183"/>
  <c r="K90" i="183"/>
  <c r="AF9" i="183"/>
  <c r="G90" i="183"/>
  <c r="F90" i="183"/>
  <c r="AD9" i="183"/>
  <c r="E90" i="183"/>
  <c r="D90" i="183"/>
  <c r="AB9" i="183"/>
  <c r="C90" i="183"/>
  <c r="O89" i="183"/>
  <c r="N89" i="183"/>
  <c r="M89" i="183"/>
  <c r="L89" i="183"/>
  <c r="K89" i="183"/>
  <c r="AF8" i="183"/>
  <c r="G89" i="183"/>
  <c r="F89" i="183"/>
  <c r="AD8" i="183"/>
  <c r="E89" i="183"/>
  <c r="D89" i="183"/>
  <c r="AB8" i="183"/>
  <c r="C89" i="183"/>
  <c r="O88" i="183"/>
  <c r="N88" i="183"/>
  <c r="M88" i="183"/>
  <c r="L88" i="183"/>
  <c r="J88" i="183"/>
  <c r="AF7" i="183"/>
  <c r="G88" i="183"/>
  <c r="F88" i="183"/>
  <c r="AD7" i="183"/>
  <c r="E88" i="183"/>
  <c r="D88" i="183"/>
  <c r="AB7" i="183"/>
  <c r="C88" i="183"/>
  <c r="O87" i="183"/>
  <c r="N87" i="183"/>
  <c r="M87" i="183"/>
  <c r="L87" i="183"/>
  <c r="J87" i="183"/>
  <c r="AF6" i="183"/>
  <c r="G87" i="183"/>
  <c r="F87" i="183"/>
  <c r="AD6" i="183"/>
  <c r="E87" i="183"/>
  <c r="D87" i="183"/>
  <c r="AB6" i="183"/>
  <c r="C87" i="183"/>
  <c r="O86" i="183"/>
  <c r="N86" i="183"/>
  <c r="M86" i="183"/>
  <c r="L86" i="183"/>
  <c r="J86" i="183"/>
  <c r="AF5" i="183"/>
  <c r="G86" i="183"/>
  <c r="F86" i="183"/>
  <c r="AD5" i="183"/>
  <c r="E86" i="183"/>
  <c r="D86" i="183"/>
  <c r="AB5" i="183"/>
  <c r="C86" i="183"/>
  <c r="O85" i="183"/>
  <c r="N85" i="183"/>
  <c r="M85" i="183"/>
  <c r="L85" i="183"/>
  <c r="J85" i="183"/>
  <c r="AF4" i="183"/>
  <c r="G85" i="183"/>
  <c r="F85" i="183"/>
  <c r="AD4" i="183"/>
  <c r="E85" i="183"/>
  <c r="D85" i="183"/>
  <c r="AB4" i="183"/>
  <c r="C85" i="183"/>
  <c r="N84" i="183"/>
  <c r="F84" i="183"/>
  <c r="J82" i="183"/>
  <c r="S1" i="183"/>
  <c r="C82" i="183"/>
  <c r="A64" i="183"/>
  <c r="AB34" i="183"/>
  <c r="AB33" i="183"/>
  <c r="AB32" i="183"/>
  <c r="AB31" i="183"/>
  <c r="A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8" i="183"/>
  <c r="AB17" i="183"/>
  <c r="AB16" i="183"/>
  <c r="AB15" i="183"/>
  <c r="D15" i="183"/>
  <c r="D14" i="183"/>
  <c r="O13" i="183"/>
  <c r="D13" i="183"/>
  <c r="O12" i="183"/>
  <c r="D12" i="183"/>
  <c r="O11" i="183"/>
  <c r="O10" i="183"/>
  <c r="D10" i="183"/>
  <c r="O9" i="183"/>
  <c r="D9" i="183"/>
  <c r="O8" i="183"/>
  <c r="D8" i="183"/>
  <c r="A7" i="183"/>
  <c r="A4" i="183"/>
  <c r="AB2" i="183"/>
  <c r="A2" i="183"/>
  <c r="Y1" i="183"/>
  <c r="AD128" i="182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D111" i="182"/>
  <c r="AB111" i="182"/>
  <c r="AD110" i="182"/>
  <c r="AB110" i="182"/>
  <c r="AD109" i="182"/>
  <c r="AB109" i="182"/>
  <c r="AD108" i="182"/>
  <c r="AB108" i="182"/>
  <c r="AD105" i="182"/>
  <c r="AB105" i="182"/>
  <c r="AD104" i="182"/>
  <c r="AB104" i="182"/>
  <c r="O90" i="182"/>
  <c r="N90" i="182"/>
  <c r="M90" i="182"/>
  <c r="L90" i="182"/>
  <c r="K90" i="182"/>
  <c r="AF9" i="182"/>
  <c r="G90" i="182"/>
  <c r="F90" i="182"/>
  <c r="AD9" i="182"/>
  <c r="E90" i="182"/>
  <c r="D90" i="182"/>
  <c r="AB9" i="182"/>
  <c r="C90" i="182"/>
  <c r="O89" i="182"/>
  <c r="N89" i="182"/>
  <c r="M89" i="182"/>
  <c r="L89" i="182"/>
  <c r="K89" i="182"/>
  <c r="AF8" i="182"/>
  <c r="G89" i="182"/>
  <c r="F89" i="182"/>
  <c r="AD8" i="182"/>
  <c r="E89" i="182"/>
  <c r="D89" i="182"/>
  <c r="AB8" i="182"/>
  <c r="C89" i="182"/>
  <c r="O88" i="182"/>
  <c r="N88" i="182"/>
  <c r="M88" i="182"/>
  <c r="L88" i="182"/>
  <c r="J88" i="182"/>
  <c r="AF7" i="182"/>
  <c r="G88" i="182"/>
  <c r="F88" i="182"/>
  <c r="AD7" i="182"/>
  <c r="E88" i="182"/>
  <c r="D88" i="182"/>
  <c r="AB7" i="182"/>
  <c r="C88" i="182"/>
  <c r="O87" i="182"/>
  <c r="N87" i="182"/>
  <c r="M87" i="182"/>
  <c r="L87" i="182"/>
  <c r="J87" i="182"/>
  <c r="AF6" i="182"/>
  <c r="G87" i="182"/>
  <c r="F87" i="182"/>
  <c r="AD6" i="182"/>
  <c r="E87" i="182"/>
  <c r="D87" i="182"/>
  <c r="AB6" i="182"/>
  <c r="C87" i="182"/>
  <c r="O86" i="182"/>
  <c r="N86" i="182"/>
  <c r="M86" i="182"/>
  <c r="L86" i="182"/>
  <c r="J86" i="182"/>
  <c r="AF5" i="182"/>
  <c r="G86" i="182"/>
  <c r="F86" i="182"/>
  <c r="AD5" i="182"/>
  <c r="E86" i="182"/>
  <c r="D86" i="182"/>
  <c r="AB5" i="182"/>
  <c r="C86" i="182"/>
  <c r="O85" i="182"/>
  <c r="N85" i="182"/>
  <c r="M85" i="182"/>
  <c r="L85" i="182"/>
  <c r="J85" i="182"/>
  <c r="AF4" i="182"/>
  <c r="G85" i="182"/>
  <c r="F85" i="182"/>
  <c r="AD4" i="182"/>
  <c r="E85" i="182"/>
  <c r="D85" i="182"/>
  <c r="AB4" i="182"/>
  <c r="C85" i="182"/>
  <c r="N84" i="182"/>
  <c r="F84" i="182"/>
  <c r="J82" i="182"/>
  <c r="S1" i="182"/>
  <c r="C82" i="182"/>
  <c r="A64" i="182"/>
  <c r="AB34" i="182"/>
  <c r="AB33" i="182"/>
  <c r="AB32" i="182"/>
  <c r="AB31" i="182"/>
  <c r="A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8" i="182"/>
  <c r="AB17" i="182"/>
  <c r="AB16" i="182"/>
  <c r="AB15" i="182"/>
  <c r="D15" i="182"/>
  <c r="D14" i="182"/>
  <c r="O13" i="182"/>
  <c r="D13" i="182"/>
  <c r="O12" i="182"/>
  <c r="D12" i="182"/>
  <c r="O11" i="182"/>
  <c r="O10" i="182"/>
  <c r="D10" i="182"/>
  <c r="O9" i="182"/>
  <c r="D9" i="182"/>
  <c r="O8" i="182"/>
  <c r="D8" i="182"/>
  <c r="A7" i="182"/>
  <c r="A4" i="182"/>
  <c r="AB2" i="182"/>
  <c r="A2" i="182"/>
  <c r="Y1" i="182"/>
  <c r="AD128" i="181"/>
  <c r="AB128" i="181"/>
  <c r="AD127" i="181"/>
  <c r="AB127" i="181"/>
  <c r="AD125" i="181"/>
  <c r="AB125" i="181"/>
  <c r="AD124" i="181"/>
  <c r="AB124" i="181"/>
  <c r="AB122" i="181"/>
  <c r="AB121" i="181"/>
  <c r="AB120" i="181"/>
  <c r="AB118" i="181"/>
  <c r="AD111" i="181"/>
  <c r="AB111" i="181"/>
  <c r="AD110" i="181"/>
  <c r="AB110" i="181"/>
  <c r="AD109" i="181"/>
  <c r="AB109" i="181"/>
  <c r="AD108" i="181"/>
  <c r="AB108" i="181"/>
  <c r="AD105" i="181"/>
  <c r="AB105" i="181"/>
  <c r="AD104" i="181"/>
  <c r="AB104" i="181"/>
  <c r="O90" i="181"/>
  <c r="N90" i="181"/>
  <c r="M90" i="181"/>
  <c r="L90" i="181"/>
  <c r="K90" i="181"/>
  <c r="AF9" i="181"/>
  <c r="G90" i="181"/>
  <c r="F90" i="181"/>
  <c r="AD9" i="181"/>
  <c r="E90" i="181"/>
  <c r="D90" i="181"/>
  <c r="AB9" i="181"/>
  <c r="C90" i="181"/>
  <c r="O89" i="181"/>
  <c r="N89" i="181"/>
  <c r="M89" i="181"/>
  <c r="L89" i="181"/>
  <c r="K89" i="181"/>
  <c r="AF8" i="181"/>
  <c r="G89" i="181"/>
  <c r="F89" i="181"/>
  <c r="AD8" i="181"/>
  <c r="E89" i="181"/>
  <c r="D89" i="181"/>
  <c r="AB8" i="181"/>
  <c r="C89" i="181"/>
  <c r="O88" i="181"/>
  <c r="N88" i="181"/>
  <c r="M88" i="181"/>
  <c r="L88" i="181"/>
  <c r="J88" i="181"/>
  <c r="AF7" i="181"/>
  <c r="G88" i="181"/>
  <c r="F88" i="181"/>
  <c r="AD7" i="181"/>
  <c r="E88" i="181"/>
  <c r="D88" i="181"/>
  <c r="AB7" i="181"/>
  <c r="C88" i="181"/>
  <c r="O87" i="181"/>
  <c r="N87" i="181"/>
  <c r="M87" i="181"/>
  <c r="L87" i="181"/>
  <c r="J87" i="181"/>
  <c r="AF6" i="181"/>
  <c r="G87" i="181"/>
  <c r="F87" i="181"/>
  <c r="AD6" i="181"/>
  <c r="E87" i="181"/>
  <c r="D87" i="181"/>
  <c r="AB6" i="181"/>
  <c r="C87" i="181"/>
  <c r="O86" i="181"/>
  <c r="N86" i="181"/>
  <c r="M86" i="181"/>
  <c r="L86" i="181"/>
  <c r="J86" i="181"/>
  <c r="AF5" i="181"/>
  <c r="G86" i="181"/>
  <c r="F86" i="181"/>
  <c r="AD5" i="181"/>
  <c r="E86" i="181"/>
  <c r="D86" i="181"/>
  <c r="AB5" i="181"/>
  <c r="C86" i="181"/>
  <c r="O85" i="181"/>
  <c r="N85" i="181"/>
  <c r="M85" i="181"/>
  <c r="L85" i="181"/>
  <c r="J85" i="181"/>
  <c r="AF4" i="181"/>
  <c r="G85" i="181"/>
  <c r="F85" i="181"/>
  <c r="AD4" i="181"/>
  <c r="E85" i="181"/>
  <c r="D85" i="181"/>
  <c r="AB4" i="181"/>
  <c r="C85" i="181"/>
  <c r="N84" i="181"/>
  <c r="F84" i="181"/>
  <c r="J82" i="181"/>
  <c r="S1" i="181"/>
  <c r="C82" i="181"/>
  <c r="A64" i="181"/>
  <c r="AB34" i="181"/>
  <c r="AB33" i="181"/>
  <c r="AB32" i="181"/>
  <c r="AB31" i="181"/>
  <c r="A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8" i="181"/>
  <c r="AB17" i="181"/>
  <c r="AB16" i="181"/>
  <c r="AB15" i="181"/>
  <c r="D15" i="181"/>
  <c r="D14" i="181"/>
  <c r="O13" i="181"/>
  <c r="D13" i="181"/>
  <c r="O12" i="181"/>
  <c r="D12" i="181"/>
  <c r="O11" i="181"/>
  <c r="O10" i="181"/>
  <c r="D10" i="181"/>
  <c r="O9" i="181"/>
  <c r="D9" i="181"/>
  <c r="O8" i="181"/>
  <c r="D8" i="181"/>
  <c r="A7" i="181"/>
  <c r="A4" i="181"/>
  <c r="AB2" i="181"/>
  <c r="A2" i="181"/>
  <c r="Y1" i="181"/>
  <c r="AD128" i="180"/>
  <c r="AB128" i="180"/>
  <c r="AD127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AB110" i="180"/>
  <c r="AD109" i="180"/>
  <c r="AB109" i="180"/>
  <c r="AD108" i="180"/>
  <c r="AB108" i="180"/>
  <c r="AD105" i="180"/>
  <c r="AB105" i="180"/>
  <c r="AD104" i="180"/>
  <c r="AB104" i="180"/>
  <c r="O90" i="180"/>
  <c r="N90" i="180"/>
  <c r="M90" i="180"/>
  <c r="L90" i="180"/>
  <c r="K90" i="180"/>
  <c r="AF9" i="180"/>
  <c r="G90" i="180"/>
  <c r="F90" i="180"/>
  <c r="AD9" i="180"/>
  <c r="E90" i="180"/>
  <c r="D90" i="180"/>
  <c r="AB9" i="180"/>
  <c r="C90" i="180"/>
  <c r="O89" i="180"/>
  <c r="N89" i="180"/>
  <c r="M89" i="180"/>
  <c r="L89" i="180"/>
  <c r="K89" i="180"/>
  <c r="AF8" i="180"/>
  <c r="G89" i="180"/>
  <c r="F89" i="180"/>
  <c r="AD8" i="180"/>
  <c r="E89" i="180"/>
  <c r="D89" i="180"/>
  <c r="AB8" i="180"/>
  <c r="C89" i="180"/>
  <c r="O88" i="180"/>
  <c r="N88" i="180"/>
  <c r="M88" i="180"/>
  <c r="L88" i="180"/>
  <c r="J88" i="180"/>
  <c r="AF7" i="180"/>
  <c r="G88" i="180"/>
  <c r="F88" i="180"/>
  <c r="AD7" i="180"/>
  <c r="E88" i="180"/>
  <c r="D88" i="180"/>
  <c r="AB7" i="180"/>
  <c r="C88" i="180"/>
  <c r="O87" i="180"/>
  <c r="N87" i="180"/>
  <c r="M87" i="180"/>
  <c r="L87" i="180"/>
  <c r="J87" i="180"/>
  <c r="AF6" i="180"/>
  <c r="G87" i="180"/>
  <c r="F87" i="180"/>
  <c r="AD6" i="180"/>
  <c r="D87" i="180"/>
  <c r="AB6" i="180"/>
  <c r="C87" i="180"/>
  <c r="O86" i="180"/>
  <c r="N86" i="180"/>
  <c r="M86" i="180"/>
  <c r="L86" i="180"/>
  <c r="J86" i="180"/>
  <c r="AF5" i="180"/>
  <c r="G86" i="180"/>
  <c r="F86" i="180"/>
  <c r="AD5" i="180"/>
  <c r="E86" i="180"/>
  <c r="D86" i="180"/>
  <c r="AB5" i="180"/>
  <c r="C86" i="180"/>
  <c r="O85" i="180"/>
  <c r="N85" i="180"/>
  <c r="M85" i="180"/>
  <c r="L85" i="180"/>
  <c r="J85" i="180"/>
  <c r="AF4" i="180"/>
  <c r="G85" i="180"/>
  <c r="F85" i="180"/>
  <c r="AD4" i="180"/>
  <c r="E85" i="180"/>
  <c r="D85" i="180"/>
  <c r="AB4" i="180"/>
  <c r="C85" i="180"/>
  <c r="N84" i="180"/>
  <c r="F84" i="180"/>
  <c r="J82" i="180"/>
  <c r="S1" i="180"/>
  <c r="C82" i="180"/>
  <c r="A64" i="180"/>
  <c r="AB34" i="180"/>
  <c r="AB33" i="180"/>
  <c r="AB32" i="180"/>
  <c r="AB31" i="180"/>
  <c r="A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8" i="180"/>
  <c r="AB17" i="180"/>
  <c r="AB16" i="180"/>
  <c r="AB15" i="180"/>
  <c r="D15" i="180"/>
  <c r="D14" i="180"/>
  <c r="O13" i="180"/>
  <c r="D13" i="180"/>
  <c r="O12" i="180"/>
  <c r="D12" i="180"/>
  <c r="O11" i="180"/>
  <c r="O10" i="180"/>
  <c r="D10" i="180"/>
  <c r="O9" i="180"/>
  <c r="D9" i="180"/>
  <c r="O8" i="180"/>
  <c r="D8" i="180"/>
  <c r="A7" i="180"/>
  <c r="A4" i="180"/>
  <c r="AB2" i="180"/>
  <c r="A2" i="180"/>
  <c r="Y1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J82" i="207"/>
  <c r="J85" i="207"/>
  <c r="O85" i="207"/>
  <c r="N86" i="207"/>
  <c r="A18" i="208"/>
  <c r="A49" i="208"/>
  <c r="A18" i="207"/>
  <c r="A49" i="207"/>
  <c r="A49" i="206"/>
  <c r="A18" i="205"/>
  <c r="A49" i="205"/>
  <c r="A18" i="204"/>
  <c r="A49" i="204"/>
  <c r="A18" i="203"/>
  <c r="A49" i="203"/>
  <c r="A18" i="202"/>
  <c r="A49" i="202"/>
  <c r="A18" i="201"/>
  <c r="A49" i="201"/>
  <c r="A18" i="200"/>
  <c r="A49" i="200"/>
  <c r="A18" i="199"/>
  <c r="A49" i="199"/>
  <c r="A18" i="197"/>
  <c r="A49" i="197"/>
  <c r="A18" i="196"/>
  <c r="A49" i="196"/>
  <c r="A18" i="195"/>
  <c r="A49" i="195"/>
  <c r="A18" i="194"/>
  <c r="A49" i="194"/>
  <c r="A18" i="193"/>
  <c r="A49" i="193"/>
  <c r="A18" i="191"/>
  <c r="A49" i="191"/>
  <c r="A18" i="190"/>
  <c r="A49" i="190"/>
  <c r="A18" i="189"/>
  <c r="A49" i="189"/>
  <c r="A18" i="187"/>
  <c r="A49" i="187"/>
  <c r="A18" i="186"/>
  <c r="A49" i="186"/>
  <c r="A18" i="185"/>
  <c r="A49" i="185"/>
  <c r="F86" i="184"/>
  <c r="D87" i="184"/>
  <c r="A18" i="184"/>
  <c r="A49" i="184"/>
  <c r="A18" i="183"/>
  <c r="A49" i="183"/>
  <c r="A18" i="182"/>
  <c r="A49" i="182"/>
  <c r="A18" i="181"/>
  <c r="A49" i="181"/>
  <c r="A18" i="180"/>
  <c r="A49" i="180"/>
  <c r="E87" i="180"/>
</calcChain>
</file>

<file path=xl/sharedStrings.xml><?xml version="1.0" encoding="utf-8"?>
<sst xmlns="http://schemas.openxmlformats.org/spreadsheetml/2006/main" count="5609" uniqueCount="188">
  <si>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</si>
  <si>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</si>
  <si>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</si>
  <si>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</si>
  <si>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</si>
  <si>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</si>
  <si>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</si>
  <si>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</si>
  <si>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</si>
  <si>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</si>
  <si>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</si>
  <si>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</si>
  <si>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</si>
  <si>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</si>
  <si>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</si>
  <si>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</si>
  <si>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</si>
  <si>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</si>
  <si>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</si>
  <si>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</si>
  <si>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</si>
  <si>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</si>
  <si>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</si>
  <si>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</si>
  <si>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</si>
  <si>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</si>
  <si>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</si>
  <si>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</si>
  <si>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</si>
  <si>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</si>
  <si>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</si>
  <si>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</si>
  <si>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</si>
  <si>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</si>
  <si>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</si>
  <si>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</si>
  <si>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</si>
  <si>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</si>
  <si>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</si>
  <si>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</si>
  <si>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</si>
  <si>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</si>
  <si>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</si>
  <si>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</si>
  <si>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</si>
  <si>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</si>
  <si>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</si>
  <si>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</si>
  <si>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</si>
  <si>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</si>
  <si>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</si>
  <si>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</si>
  <si>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</si>
  <si>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</si>
  <si>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</si>
  <si>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</si>
  <si>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</si>
  <si>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</si>
  <si>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</si>
  <si>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</si>
  <si>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</si>
  <si>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</si>
  <si>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</si>
  <si>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</si>
  <si>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</si>
  <si>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</si>
  <si>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</si>
  <si>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</si>
  <si>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</si>
  <si>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</si>
  <si>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</si>
  <si>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</si>
  <si>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</si>
  <si>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</si>
  <si>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</si>
  <si>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</si>
  <si>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</si>
  <si>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</si>
  <si>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</si>
  <si>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</si>
  <si>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</si>
  <si>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</si>
  <si>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</si>
  <si>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</si>
  <si>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</si>
  <si>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</si>
  <si>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</si>
  <si>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</si>
  <si>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</si>
  <si>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</si>
  <si>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Owner Managers of Unincorporated Enterprises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</si>
  <si>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</si>
  <si>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</si>
  <si>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</si>
  <si>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</si>
  <si>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</si>
  <si>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</si>
  <si>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</si>
  <si>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</si>
  <si>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</si>
  <si>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</si>
  <si>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</si>
  <si>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</si>
  <si>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</si>
  <si>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</si>
  <si>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</si>
  <si>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</si>
  <si>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</si>
  <si>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</si>
  <si>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</si>
  <si>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</si>
  <si>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</si>
  <si>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</si>
  <si>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</si>
  <si>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</si>
  <si>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</si>
  <si>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</si>
  <si>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</si>
  <si>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</si>
  <si>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</si>
  <si>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</si>
  <si>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</si>
  <si>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</si>
  <si>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</si>
  <si>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</si>
  <si>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</si>
  <si>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</si>
  <si>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</si>
  <si>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</si>
  <si>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</si>
  <si>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</si>
  <si>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</si>
  <si>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</si>
  <si>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</si>
  <si>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</si>
  <si>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</si>
  <si>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</si>
  <si>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</si>
  <si>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</si>
  <si>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</si>
  <si>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</si>
  <si>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</si>
  <si>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</si>
  <si>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</si>
  <si>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</si>
  <si>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</si>
  <si>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</si>
  <si>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</si>
  <si>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</si>
  <si>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</si>
  <si>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© Commonwealth of Australia 2021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</si>
  <si>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</si>
  <si>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</si>
  <si>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</si>
  <si>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</si>
  <si>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Jobs in Australia: Table 12. Tasmania Spotlights by Local Government Areas 2018-19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</si>
  <si>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</si>
  <si>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</si>
  <si>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</si>
  <si>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</si>
  <si>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</si>
  <si>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</si>
  <si>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</si>
  <si>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</si>
  <si>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</si>
  <si>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</si>
  <si>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</si>
  <si>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</si>
  <si>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</si>
  <si>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</si>
  <si>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</si>
  <si>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</si>
  <si>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</si>
  <si>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</si>
  <si>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</si>
  <si>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</si>
  <si>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</si>
  <si>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</si>
  <si>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</si>
  <si>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</si>
  <si>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</si>
  <si>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</si>
  <si>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</si>
  <si>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Tasmania</t>
  </si>
  <si>
    <t>Released at 11.30am (Canberra time) 26 October 2021</t>
  </si>
  <si>
    <t>* Data for some LGAs are supressed due to small counts.</t>
  </si>
  <si>
    <t>Multiple Job Holders</t>
  </si>
  <si>
    <t>Single Job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</si>
</sst>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47">
    <xf numFmtId="0" fontId="0" fillId="0" borderId="0" xfId="0"/>
    <xf numFmtId="0" fontId="4" fillId="0" borderId="0" xfId="3" applyFont="1" applyBorder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7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7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0" fontId="27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0" fillId="0" borderId="0" xfId="0"/>
    <xf numFmtId="0" fontId="11" fillId="0" borderId="0" xfId="5" applyFont="1" applyAlignment="1" applyProtection="1"/>
    <xf numFmtId="0" fontId="24" fillId="0" borderId="0" xfId="0" applyFont="1" applyAlignment="1">
      <alignment horizontal="left" vertical="center" indent="1"/>
    </xf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7" fillId="0" borderId="0" xfId="6" applyNumberFormat="1" applyBorder="1" applyAlignment="1">
      <alignment horizontal="right"/>
    </xf>
    <xf numFmtId="0" fontId="27" fillId="0" borderId="0" xfId="6" applyBorder="1" applyAlignment="1">
      <alignment horizontal="right"/>
    </xf>
    <xf numFmtId="0" fontId="27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0" fillId="0" borderId="0" xfId="0" applyFont="1" applyFill="1" applyBorder="1"/>
    <xf numFmtId="0" fontId="31" fillId="0" borderId="0" xfId="2" applyFont="1" applyFill="1" applyBorder="1" applyAlignment="1"/>
    <xf numFmtId="0" fontId="31" fillId="0" borderId="0" xfId="2" applyFont="1" applyFill="1" applyBorder="1" applyAlignment="1" applyProtection="1">
      <alignment horizontal="right"/>
      <protection hidden="1"/>
    </xf>
    <xf numFmtId="0" fontId="32" fillId="0" borderId="0" xfId="3" applyFont="1" applyFill="1" applyBorder="1" applyAlignment="1" applyProtection="1">
      <alignment vertical="center"/>
      <protection locked="0" hidden="1"/>
    </xf>
    <xf numFmtId="0" fontId="30" fillId="0" borderId="0" xfId="0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0" fontId="29" fillId="0" borderId="0" xfId="7" applyFont="1" applyFill="1" applyBorder="1"/>
    <xf numFmtId="3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Alignment="1">
      <alignment horizontal="right"/>
    </xf>
    <xf numFmtId="2" fontId="30" fillId="0" borderId="0" xfId="1" applyNumberFormat="1" applyFont="1" applyFill="1" applyBorder="1"/>
    <xf numFmtId="0" fontId="29" fillId="0" borderId="0" xfId="7" applyFont="1" applyFill="1" applyBorder="1" applyAlignment="1">
      <alignment horizontal="left" indent="1"/>
    </xf>
    <xf numFmtId="3" fontId="30" fillId="0" borderId="0" xfId="0" applyNumberFormat="1" applyFont="1" applyFill="1" applyBorder="1"/>
    <xf numFmtId="0" fontId="29" fillId="0" borderId="0" xfId="6" applyFont="1" applyFill="1" applyBorder="1" applyAlignment="1">
      <alignment horizontal="center"/>
    </xf>
    <xf numFmtId="0" fontId="29" fillId="0" borderId="0" xfId="6" applyFont="1" applyFill="1" applyBorder="1"/>
    <xf numFmtId="0" fontId="30" fillId="0" borderId="0" xfId="0" applyFont="1" applyFill="1" applyBorder="1" applyAlignment="1">
      <alignment horizontal="left" indent="1"/>
    </xf>
    <xf numFmtId="4" fontId="30" fillId="0" borderId="0" xfId="0" applyNumberFormat="1" applyFont="1" applyFill="1" applyBorder="1"/>
    <xf numFmtId="164" fontId="30" fillId="0" borderId="0" xfId="1" applyNumberFormat="1" applyFont="1" applyFill="1" applyBorder="1"/>
    <xf numFmtId="0" fontId="29" fillId="0" borderId="0" xfId="8" applyFont="1" applyFill="1" applyBorder="1" applyAlignment="1">
      <alignment horizontal="left" indent="1"/>
    </xf>
    <xf numFmtId="4" fontId="29" fillId="0" borderId="0" xfId="8" applyNumberFormat="1" applyFont="1" applyFill="1" applyBorder="1"/>
    <xf numFmtId="3" fontId="29" fillId="0" borderId="0" xfId="8" applyNumberFormat="1" applyFont="1" applyFill="1" applyBorder="1"/>
    <xf numFmtId="0" fontId="29" fillId="0" borderId="0" xfId="8" applyFont="1" applyFill="1" applyBorder="1"/>
    <xf numFmtId="9" fontId="29" fillId="0" borderId="0" xfId="8" applyNumberFormat="1" applyFont="1" applyFill="1" applyBorder="1"/>
    <xf numFmtId="2" fontId="30" fillId="0" borderId="0" xfId="0" applyNumberFormat="1" applyFont="1" applyFill="1" applyBorder="1"/>
    <xf numFmtId="0" fontId="29" fillId="0" borderId="0" xfId="6" applyFont="1" applyFill="1" applyBorder="1" applyAlignment="1"/>
    <xf numFmtId="9" fontId="29" fillId="0" borderId="0" xfId="6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right"/>
    </xf>
    <xf numFmtId="165" fontId="30" fillId="0" borderId="0" xfId="0" applyNumberFormat="1" applyFont="1" applyFill="1" applyBorder="1"/>
    <xf numFmtId="0" fontId="29" fillId="0" borderId="0" xfId="6" applyFont="1" applyFill="1" applyBorder="1" applyAlignment="1">
      <alignment horizontal="left"/>
    </xf>
    <xf numFmtId="0" fontId="29" fillId="0" borderId="0" xfId="7" applyFont="1" applyFill="1" applyBorder="1" applyAlignment="1">
      <alignment horizontal="left"/>
    </xf>
    <xf numFmtId="165" fontId="30" fillId="0" borderId="0" xfId="1" applyNumberFormat="1" applyFont="1" applyFill="1" applyBorder="1"/>
    <xf numFmtId="166" fontId="30" fillId="0" borderId="0" xfId="0" applyNumberFormat="1" applyFont="1" applyFill="1" applyBorder="1"/>
    <xf numFmtId="165" fontId="30" fillId="0" borderId="0" xfId="1" applyNumberFormat="1" applyFont="1" applyBorder="1" applyAlignment="1">
      <alignment horizontal="right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31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1">
                  <c:v>3456</c:v>
                </c:pt>
                <c:pt idx="2">
                  <c:v>3543</c:v>
                </c:pt>
                <c:pt idx="3">
                  <c:v>3452</c:v>
                </c:pt>
                <c:pt idx="4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B-4979-A4E9-8AEFB32EB951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1">
                  <c:v>2482</c:v>
                </c:pt>
                <c:pt idx="2">
                  <c:v>2572</c:v>
                </c:pt>
                <c:pt idx="3">
                  <c:v>2516</c:v>
                </c:pt>
                <c:pt idx="4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B-4979-A4E9-8AEFB32EB951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1">
                  <c:v>2812</c:v>
                </c:pt>
                <c:pt idx="2">
                  <c:v>2895</c:v>
                </c:pt>
                <c:pt idx="3">
                  <c:v>2790</c:v>
                </c:pt>
                <c:pt idx="4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B-4979-A4E9-8AEFB32EB951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1">
                  <c:v>637</c:v>
                </c:pt>
                <c:pt idx="2">
                  <c:v>652</c:v>
                </c:pt>
                <c:pt idx="3">
                  <c:v>662</c:v>
                </c:pt>
                <c:pt idx="4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B-4979-A4E9-8AEFB32E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12.1'!$V$8:$Z$8</c:f>
              <c:numCache>
                <c:formatCode>#,##0</c:formatCode>
                <c:ptCount val="5"/>
                <c:pt idx="0">
                  <c:v>25517.200000000001</c:v>
                </c:pt>
                <c:pt idx="1">
                  <c:v>28587.7</c:v>
                </c:pt>
                <c:pt idx="2">
                  <c:v>28122.53</c:v>
                </c:pt>
                <c:pt idx="3">
                  <c:v>29820.21</c:v>
                </c:pt>
                <c:pt idx="4">
                  <c:v>30845.65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522-A5A5-D8E8531BEA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522-A5A5-D8E8531B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12.10'!$V$8:$Z$8</c:f>
              <c:numCache>
                <c:formatCode>#,##0</c:formatCode>
                <c:ptCount val="5"/>
                <c:pt idx="0">
                  <c:v>26706.78</c:v>
                </c:pt>
                <c:pt idx="1">
                  <c:v>27513</c:v>
                </c:pt>
                <c:pt idx="2">
                  <c:v>28472.5</c:v>
                </c:pt>
                <c:pt idx="3">
                  <c:v>28213.51</c:v>
                </c:pt>
                <c:pt idx="4">
                  <c:v>32900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138-A57D-06E2695B084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138-A57D-06E2695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1">
                  <c:v>688</c:v>
                </c:pt>
                <c:pt idx="2">
                  <c:v>690</c:v>
                </c:pt>
                <c:pt idx="3">
                  <c:v>755</c:v>
                </c:pt>
                <c:pt idx="4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7-40E1-82D5-1CE31FFFC78E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1">
                  <c:v>437</c:v>
                </c:pt>
                <c:pt idx="2">
                  <c:v>453</c:v>
                </c:pt>
                <c:pt idx="3">
                  <c:v>486</c:v>
                </c:pt>
                <c:pt idx="4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7-40E1-82D5-1CE31FFFC78E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1">
                  <c:v>511</c:v>
                </c:pt>
                <c:pt idx="2">
                  <c:v>509</c:v>
                </c:pt>
                <c:pt idx="3">
                  <c:v>578</c:v>
                </c:pt>
                <c:pt idx="4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7-40E1-82D5-1CE31FFFC78E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1">
                  <c:v>184</c:v>
                </c:pt>
                <c:pt idx="2">
                  <c:v>179</c:v>
                </c:pt>
                <c:pt idx="3">
                  <c:v>177</c:v>
                </c:pt>
                <c:pt idx="4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B7-40E1-82D5-1CE31FFF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0.1540436456996149</c:v>
                </c:pt>
                <c:pt idx="1">
                  <c:v>0</c:v>
                </c:pt>
                <c:pt idx="2">
                  <c:v>5.9050064184852376E-2</c:v>
                </c:pt>
                <c:pt idx="3">
                  <c:v>1.540436456996149E-2</c:v>
                </c:pt>
                <c:pt idx="4">
                  <c:v>5.0064184852374842E-2</c:v>
                </c:pt>
                <c:pt idx="5">
                  <c:v>1.668806161745828E-2</c:v>
                </c:pt>
                <c:pt idx="6">
                  <c:v>7.4454428754813867E-2</c:v>
                </c:pt>
                <c:pt idx="7">
                  <c:v>5.1347881899871634E-2</c:v>
                </c:pt>
                <c:pt idx="8">
                  <c:v>3.3376123234916559E-2</c:v>
                </c:pt>
                <c:pt idx="9">
                  <c:v>0</c:v>
                </c:pt>
                <c:pt idx="10">
                  <c:v>8.9858793324775355E-3</c:v>
                </c:pt>
                <c:pt idx="11">
                  <c:v>2.5673940949935817E-2</c:v>
                </c:pt>
                <c:pt idx="12">
                  <c:v>2.1822849807445442E-2</c:v>
                </c:pt>
                <c:pt idx="13">
                  <c:v>1.2836970474967908E-2</c:v>
                </c:pt>
                <c:pt idx="14">
                  <c:v>7.702182284980745E-2</c:v>
                </c:pt>
                <c:pt idx="15">
                  <c:v>7.0603337612323486E-2</c:v>
                </c:pt>
                <c:pt idx="16">
                  <c:v>0.11553273427471117</c:v>
                </c:pt>
                <c:pt idx="17">
                  <c:v>1.2836970474967908E-2</c:v>
                </c:pt>
                <c:pt idx="18">
                  <c:v>5.6482670089858793E-2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3-4A9B-BF37-D5F03BCEB1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3-4A9B-BF37-D5F03BCE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27</c:v>
                </c:pt>
                <c:pt idx="4">
                  <c:v>23</c:v>
                </c:pt>
                <c:pt idx="5">
                  <c:v>33</c:v>
                </c:pt>
                <c:pt idx="6">
                  <c:v>33</c:v>
                </c:pt>
                <c:pt idx="7">
                  <c:v>24</c:v>
                </c:pt>
                <c:pt idx="8">
                  <c:v>23</c:v>
                </c:pt>
                <c:pt idx="9">
                  <c:v>41</c:v>
                </c:pt>
                <c:pt idx="10">
                  <c:v>42</c:v>
                </c:pt>
                <c:pt idx="11">
                  <c:v>52</c:v>
                </c:pt>
                <c:pt idx="12">
                  <c:v>40</c:v>
                </c:pt>
                <c:pt idx="13">
                  <c:v>18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A-4B30-9879-65E50D25AD43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35</c:v>
                </c:pt>
                <c:pt idx="4">
                  <c:v>21</c:v>
                </c:pt>
                <c:pt idx="5">
                  <c:v>51</c:v>
                </c:pt>
                <c:pt idx="6">
                  <c:v>26</c:v>
                </c:pt>
                <c:pt idx="7">
                  <c:v>54</c:v>
                </c:pt>
                <c:pt idx="8">
                  <c:v>35</c:v>
                </c:pt>
                <c:pt idx="9">
                  <c:v>58</c:v>
                </c:pt>
                <c:pt idx="10">
                  <c:v>53</c:v>
                </c:pt>
                <c:pt idx="11">
                  <c:v>45</c:v>
                </c:pt>
                <c:pt idx="12">
                  <c:v>25</c:v>
                </c:pt>
                <c:pt idx="13">
                  <c:v>13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A-4B30-9879-65E50D25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23</c:v>
                </c:pt>
                <c:pt idx="1">
                  <c:v>17</c:v>
                </c:pt>
                <c:pt idx="2">
                  <c:v>36</c:v>
                </c:pt>
                <c:pt idx="3">
                  <c:v>17</c:v>
                </c:pt>
                <c:pt idx="4">
                  <c:v>6</c:v>
                </c:pt>
                <c:pt idx="5">
                  <c:v>10</c:v>
                </c:pt>
                <c:pt idx="6">
                  <c:v>15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4D-A152-57F11CE5685F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22</c:v>
                </c:pt>
                <c:pt idx="1">
                  <c:v>41</c:v>
                </c:pt>
                <c:pt idx="2">
                  <c:v>9</c:v>
                </c:pt>
                <c:pt idx="3">
                  <c:v>48</c:v>
                </c:pt>
                <c:pt idx="4">
                  <c:v>28</c:v>
                </c:pt>
                <c:pt idx="5">
                  <c:v>15</c:v>
                </c:pt>
                <c:pt idx="6">
                  <c:v>0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24D-A152-57F11CE5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12.11'!$U$8:$Y$8</c:f>
              <c:numCache>
                <c:formatCode>#,##0</c:formatCode>
                <c:ptCount val="5"/>
                <c:pt idx="1">
                  <c:v>24309</c:v>
                </c:pt>
                <c:pt idx="2">
                  <c:v>24758.54</c:v>
                </c:pt>
                <c:pt idx="3">
                  <c:v>25000</c:v>
                </c:pt>
                <c:pt idx="4">
                  <c:v>24324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2B6-82DE-D8514E20CB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2B6-82DE-D8514E20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12.11'!$V$4:$Z$4</c:f>
              <c:numCache>
                <c:formatCode>#,##0</c:formatCode>
                <c:ptCount val="5"/>
                <c:pt idx="0">
                  <c:v>688</c:v>
                </c:pt>
                <c:pt idx="1">
                  <c:v>690</c:v>
                </c:pt>
                <c:pt idx="2">
                  <c:v>755</c:v>
                </c:pt>
                <c:pt idx="3">
                  <c:v>833</c:v>
                </c:pt>
                <c:pt idx="4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93E-AB41-1C0FB707DE67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12.11'!$V$7:$Z$7</c:f>
              <c:numCache>
                <c:formatCode>#,##0</c:formatCode>
                <c:ptCount val="5"/>
                <c:pt idx="0">
                  <c:v>437</c:v>
                </c:pt>
                <c:pt idx="1">
                  <c:v>453</c:v>
                </c:pt>
                <c:pt idx="2">
                  <c:v>486</c:v>
                </c:pt>
                <c:pt idx="3">
                  <c:v>522</c:v>
                </c:pt>
                <c:pt idx="4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93E-AB41-1C0FB707DE67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12.11'!$V$11:$Z$11</c:f>
              <c:numCache>
                <c:formatCode>#,##0</c:formatCode>
                <c:ptCount val="5"/>
                <c:pt idx="0">
                  <c:v>511</c:v>
                </c:pt>
                <c:pt idx="1">
                  <c:v>509</c:v>
                </c:pt>
                <c:pt idx="2">
                  <c:v>578</c:v>
                </c:pt>
                <c:pt idx="3">
                  <c:v>624</c:v>
                </c:pt>
                <c:pt idx="4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93E-AB41-1C0FB707DE67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12.11'!$V$12:$Z$12</c:f>
              <c:numCache>
                <c:formatCode>#,##0</c:formatCode>
                <c:ptCount val="5"/>
                <c:pt idx="0">
                  <c:v>184</c:v>
                </c:pt>
                <c:pt idx="1">
                  <c:v>179</c:v>
                </c:pt>
                <c:pt idx="2">
                  <c:v>177</c:v>
                </c:pt>
                <c:pt idx="3">
                  <c:v>208</c:v>
                </c:pt>
                <c:pt idx="4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0A-493E-AB41-1C0FB707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0.1540436456996149</c:v>
                </c:pt>
                <c:pt idx="1">
                  <c:v>0</c:v>
                </c:pt>
                <c:pt idx="2">
                  <c:v>5.9050064184852376E-2</c:v>
                </c:pt>
                <c:pt idx="3">
                  <c:v>1.540436456996149E-2</c:v>
                </c:pt>
                <c:pt idx="4">
                  <c:v>5.0064184852374842E-2</c:v>
                </c:pt>
                <c:pt idx="5">
                  <c:v>1.668806161745828E-2</c:v>
                </c:pt>
                <c:pt idx="6">
                  <c:v>7.4454428754813867E-2</c:v>
                </c:pt>
                <c:pt idx="7">
                  <c:v>5.1347881899871634E-2</c:v>
                </c:pt>
                <c:pt idx="8">
                  <c:v>3.3376123234916559E-2</c:v>
                </c:pt>
                <c:pt idx="9">
                  <c:v>0</c:v>
                </c:pt>
                <c:pt idx="10">
                  <c:v>8.9858793324775355E-3</c:v>
                </c:pt>
                <c:pt idx="11">
                  <c:v>2.5673940949935817E-2</c:v>
                </c:pt>
                <c:pt idx="12">
                  <c:v>2.1822849807445442E-2</c:v>
                </c:pt>
                <c:pt idx="13">
                  <c:v>1.2836970474967908E-2</c:v>
                </c:pt>
                <c:pt idx="14">
                  <c:v>7.702182284980745E-2</c:v>
                </c:pt>
                <c:pt idx="15">
                  <c:v>7.0603337612323486E-2</c:v>
                </c:pt>
                <c:pt idx="16">
                  <c:v>0.11553273427471117</c:v>
                </c:pt>
                <c:pt idx="17">
                  <c:v>1.2836970474967908E-2</c:v>
                </c:pt>
                <c:pt idx="18">
                  <c:v>5.6482670089858793E-2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C8C-A6DB-405D7630FA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0-4C8C-A6DB-405D7630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12.11'!$Z$44:$Z$60</c:f>
              <c:numCache>
                <c:formatCode>#,##0</c:formatCode>
                <c:ptCount val="17"/>
                <c:pt idx="0">
                  <c:v>6</c:v>
                </c:pt>
                <c:pt idx="1">
                  <c:v>20</c:v>
                </c:pt>
                <c:pt idx="2">
                  <c:v>16</c:v>
                </c:pt>
                <c:pt idx="3">
                  <c:v>14</c:v>
                </c:pt>
                <c:pt idx="4">
                  <c:v>23</c:v>
                </c:pt>
                <c:pt idx="5">
                  <c:v>34</c:v>
                </c:pt>
                <c:pt idx="6">
                  <c:v>25</c:v>
                </c:pt>
                <c:pt idx="7">
                  <c:v>42</c:v>
                </c:pt>
                <c:pt idx="8">
                  <c:v>18</c:v>
                </c:pt>
                <c:pt idx="9">
                  <c:v>27</c:v>
                </c:pt>
                <c:pt idx="10">
                  <c:v>42</c:v>
                </c:pt>
                <c:pt idx="11">
                  <c:v>38</c:v>
                </c:pt>
                <c:pt idx="12">
                  <c:v>43</c:v>
                </c:pt>
                <c:pt idx="13">
                  <c:v>26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9-4209-90AA-C10384B41437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12.11'!$Z$63:$Z$79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9</c:v>
                </c:pt>
                <c:pt idx="3">
                  <c:v>25</c:v>
                </c:pt>
                <c:pt idx="4">
                  <c:v>30</c:v>
                </c:pt>
                <c:pt idx="5">
                  <c:v>36</c:v>
                </c:pt>
                <c:pt idx="6">
                  <c:v>30</c:v>
                </c:pt>
                <c:pt idx="7">
                  <c:v>57</c:v>
                </c:pt>
                <c:pt idx="8">
                  <c:v>28</c:v>
                </c:pt>
                <c:pt idx="9">
                  <c:v>48</c:v>
                </c:pt>
                <c:pt idx="10">
                  <c:v>55</c:v>
                </c:pt>
                <c:pt idx="11">
                  <c:v>47</c:v>
                </c:pt>
                <c:pt idx="12">
                  <c:v>26</c:v>
                </c:pt>
                <c:pt idx="13">
                  <c:v>12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9-4209-90AA-C10384B4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12.11'!$Z$83:$Z$90</c:f>
              <c:numCache>
                <c:formatCode>#,##0</c:formatCode>
                <c:ptCount val="8"/>
                <c:pt idx="0">
                  <c:v>19</c:v>
                </c:pt>
                <c:pt idx="1">
                  <c:v>16</c:v>
                </c:pt>
                <c:pt idx="2">
                  <c:v>34</c:v>
                </c:pt>
                <c:pt idx="3">
                  <c:v>16</c:v>
                </c:pt>
                <c:pt idx="4">
                  <c:v>8</c:v>
                </c:pt>
                <c:pt idx="5">
                  <c:v>6</c:v>
                </c:pt>
                <c:pt idx="6">
                  <c:v>14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F-4228-8A8A-9A802F63B2F6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12.11'!$Z$93:$Z$100</c:f>
              <c:numCache>
                <c:formatCode>#,##0</c:formatCode>
                <c:ptCount val="8"/>
                <c:pt idx="0">
                  <c:v>18</c:v>
                </c:pt>
                <c:pt idx="1">
                  <c:v>41</c:v>
                </c:pt>
                <c:pt idx="2">
                  <c:v>10</c:v>
                </c:pt>
                <c:pt idx="3">
                  <c:v>43</c:v>
                </c:pt>
                <c:pt idx="4">
                  <c:v>32</c:v>
                </c:pt>
                <c:pt idx="5">
                  <c:v>14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F-4228-8A8A-9A802F63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1">
                  <c:v>10251</c:v>
                </c:pt>
                <c:pt idx="2">
                  <c:v>10467</c:v>
                </c:pt>
                <c:pt idx="3">
                  <c:v>10960</c:v>
                </c:pt>
                <c:pt idx="4">
                  <c:v>11608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F-438C-9B06-E19F626CA2A1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1">
                  <c:v>7619</c:v>
                </c:pt>
                <c:pt idx="2">
                  <c:v>7884</c:v>
                </c:pt>
                <c:pt idx="3">
                  <c:v>8221</c:v>
                </c:pt>
                <c:pt idx="4">
                  <c:v>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F-438C-9B06-E19F626CA2A1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1">
                  <c:v>9412</c:v>
                </c:pt>
                <c:pt idx="2">
                  <c:v>9619</c:v>
                </c:pt>
                <c:pt idx="3">
                  <c:v>10104</c:v>
                </c:pt>
                <c:pt idx="4">
                  <c:v>10686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F-438C-9B06-E19F626CA2A1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1">
                  <c:v>834</c:v>
                </c:pt>
                <c:pt idx="2">
                  <c:v>854</c:v>
                </c:pt>
                <c:pt idx="3">
                  <c:v>856</c:v>
                </c:pt>
                <c:pt idx="4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F-438C-9B06-E19F626C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12.11'!$V$8:$Z$8</c:f>
              <c:numCache>
                <c:formatCode>#,##0</c:formatCode>
                <c:ptCount val="5"/>
                <c:pt idx="0">
                  <c:v>24309</c:v>
                </c:pt>
                <c:pt idx="1">
                  <c:v>24758.54</c:v>
                </c:pt>
                <c:pt idx="2">
                  <c:v>25000</c:v>
                </c:pt>
                <c:pt idx="3">
                  <c:v>24324</c:v>
                </c:pt>
                <c:pt idx="4">
                  <c:v>25855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73B-A3B7-1EF85F289E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73B-A3B7-1EF85F28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1">
                  <c:v>3907</c:v>
                </c:pt>
                <c:pt idx="2">
                  <c:v>3811</c:v>
                </c:pt>
                <c:pt idx="3">
                  <c:v>3977</c:v>
                </c:pt>
                <c:pt idx="4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151-AF29-5259C8D28DA1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1">
                  <c:v>2796</c:v>
                </c:pt>
                <c:pt idx="2">
                  <c:v>2797</c:v>
                </c:pt>
                <c:pt idx="3">
                  <c:v>2889</c:v>
                </c:pt>
                <c:pt idx="4">
                  <c:v>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151-AF29-5259C8D28DA1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1">
                  <c:v>3532</c:v>
                </c:pt>
                <c:pt idx="2">
                  <c:v>3472</c:v>
                </c:pt>
                <c:pt idx="3">
                  <c:v>3605</c:v>
                </c:pt>
                <c:pt idx="4">
                  <c:v>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0-4151-AF29-5259C8D28DA1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1">
                  <c:v>375</c:v>
                </c:pt>
                <c:pt idx="2">
                  <c:v>340</c:v>
                </c:pt>
                <c:pt idx="3">
                  <c:v>372</c:v>
                </c:pt>
                <c:pt idx="4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0-4151-AF29-5259C8D2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0.11786203746002741</c:v>
                </c:pt>
                <c:pt idx="1">
                  <c:v>3.1521242576518956E-2</c:v>
                </c:pt>
                <c:pt idx="2">
                  <c:v>0.12585655550479671</c:v>
                </c:pt>
                <c:pt idx="3">
                  <c:v>9.593421653723162E-3</c:v>
                </c:pt>
                <c:pt idx="4">
                  <c:v>5.8245774326176336E-2</c:v>
                </c:pt>
                <c:pt idx="5">
                  <c:v>1.9872087711283692E-2</c:v>
                </c:pt>
                <c:pt idx="6">
                  <c:v>6.6697121973503887E-2</c:v>
                </c:pt>
                <c:pt idx="7">
                  <c:v>7.7432617633622663E-2</c:v>
                </c:pt>
                <c:pt idx="8">
                  <c:v>5.2763819095477386E-2</c:v>
                </c:pt>
                <c:pt idx="9">
                  <c:v>1.5989036089538603E-3</c:v>
                </c:pt>
                <c:pt idx="10">
                  <c:v>2.3526724531749657E-2</c:v>
                </c:pt>
                <c:pt idx="11">
                  <c:v>1.1192325262677022E-2</c:v>
                </c:pt>
                <c:pt idx="12">
                  <c:v>3.9972590223846506E-2</c:v>
                </c:pt>
                <c:pt idx="13">
                  <c:v>6.5098218364550028E-2</c:v>
                </c:pt>
                <c:pt idx="14">
                  <c:v>4.6825034262220191E-2</c:v>
                </c:pt>
                <c:pt idx="15">
                  <c:v>6.3956144358154415E-2</c:v>
                </c:pt>
                <c:pt idx="16">
                  <c:v>0.10529922338967565</c:v>
                </c:pt>
                <c:pt idx="17">
                  <c:v>1.5303791685701234E-2</c:v>
                </c:pt>
                <c:pt idx="18">
                  <c:v>2.3069894929191412E-2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3C6-BB23-7DF69B398C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3C6-BB23-7DF69B39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22</c:v>
                </c:pt>
                <c:pt idx="2">
                  <c:v>102</c:v>
                </c:pt>
                <c:pt idx="3">
                  <c:v>238</c:v>
                </c:pt>
                <c:pt idx="4">
                  <c:v>266</c:v>
                </c:pt>
                <c:pt idx="5">
                  <c:v>232</c:v>
                </c:pt>
                <c:pt idx="6">
                  <c:v>192</c:v>
                </c:pt>
                <c:pt idx="7">
                  <c:v>195</c:v>
                </c:pt>
                <c:pt idx="8">
                  <c:v>206</c:v>
                </c:pt>
                <c:pt idx="9">
                  <c:v>264</c:v>
                </c:pt>
                <c:pt idx="10">
                  <c:v>250</c:v>
                </c:pt>
                <c:pt idx="11">
                  <c:v>255</c:v>
                </c:pt>
                <c:pt idx="12">
                  <c:v>116</c:v>
                </c:pt>
                <c:pt idx="13">
                  <c:v>35</c:v>
                </c:pt>
                <c:pt idx="14">
                  <c:v>9</c:v>
                </c:pt>
                <c:pt idx="15">
                  <c:v>15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C-46D0-ACE2-524574440855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0</c:v>
                </c:pt>
                <c:pt idx="1">
                  <c:v>56</c:v>
                </c:pt>
                <c:pt idx="2">
                  <c:v>144</c:v>
                </c:pt>
                <c:pt idx="3">
                  <c:v>172</c:v>
                </c:pt>
                <c:pt idx="4">
                  <c:v>174</c:v>
                </c:pt>
                <c:pt idx="5">
                  <c:v>175</c:v>
                </c:pt>
                <c:pt idx="6">
                  <c:v>163</c:v>
                </c:pt>
                <c:pt idx="7">
                  <c:v>185</c:v>
                </c:pt>
                <c:pt idx="8">
                  <c:v>219</c:v>
                </c:pt>
                <c:pt idx="9">
                  <c:v>207</c:v>
                </c:pt>
                <c:pt idx="10">
                  <c:v>199</c:v>
                </c:pt>
                <c:pt idx="11">
                  <c:v>118</c:v>
                </c:pt>
                <c:pt idx="12">
                  <c:v>73</c:v>
                </c:pt>
                <c:pt idx="13">
                  <c:v>21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C-46D0-ACE2-52457444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140</c:v>
                </c:pt>
                <c:pt idx="1">
                  <c:v>108</c:v>
                </c:pt>
                <c:pt idx="2">
                  <c:v>350</c:v>
                </c:pt>
                <c:pt idx="3">
                  <c:v>77</c:v>
                </c:pt>
                <c:pt idx="4">
                  <c:v>29</c:v>
                </c:pt>
                <c:pt idx="5">
                  <c:v>51</c:v>
                </c:pt>
                <c:pt idx="6">
                  <c:v>225</c:v>
                </c:pt>
                <c:pt idx="7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8-45F7-9331-E9AF3767A9DC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64</c:v>
                </c:pt>
                <c:pt idx="1">
                  <c:v>181</c:v>
                </c:pt>
                <c:pt idx="2">
                  <c:v>50</c:v>
                </c:pt>
                <c:pt idx="3">
                  <c:v>252</c:v>
                </c:pt>
                <c:pt idx="4">
                  <c:v>185</c:v>
                </c:pt>
                <c:pt idx="5">
                  <c:v>177</c:v>
                </c:pt>
                <c:pt idx="6">
                  <c:v>23</c:v>
                </c:pt>
                <c:pt idx="7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8-45F7-9331-E9AF3767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12.12'!$U$8:$Y$8</c:f>
              <c:numCache>
                <c:formatCode>#,##0</c:formatCode>
                <c:ptCount val="5"/>
                <c:pt idx="1">
                  <c:v>34593</c:v>
                </c:pt>
                <c:pt idx="2">
                  <c:v>37286</c:v>
                </c:pt>
                <c:pt idx="3">
                  <c:v>36573.5</c:v>
                </c:pt>
                <c:pt idx="4">
                  <c:v>35382.19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F89-8C63-CD24DFD009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F89-8C63-CD24DFD0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12.12'!$V$4:$Z$4</c:f>
              <c:numCache>
                <c:formatCode>#,##0</c:formatCode>
                <c:ptCount val="5"/>
                <c:pt idx="0">
                  <c:v>3907</c:v>
                </c:pt>
                <c:pt idx="1">
                  <c:v>3811</c:v>
                </c:pt>
                <c:pt idx="2">
                  <c:v>3977</c:v>
                </c:pt>
                <c:pt idx="3">
                  <c:v>4343</c:v>
                </c:pt>
                <c:pt idx="4">
                  <c:v>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9-4B6A-B91B-45550D1DA9BE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12.12'!$V$7:$Z$7</c:f>
              <c:numCache>
                <c:formatCode>#,##0</c:formatCode>
                <c:ptCount val="5"/>
                <c:pt idx="0">
                  <c:v>2796</c:v>
                </c:pt>
                <c:pt idx="1">
                  <c:v>2797</c:v>
                </c:pt>
                <c:pt idx="2">
                  <c:v>2889</c:v>
                </c:pt>
                <c:pt idx="3">
                  <c:v>3184</c:v>
                </c:pt>
                <c:pt idx="4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9-4B6A-B91B-45550D1DA9BE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12.12'!$V$11:$Z$11</c:f>
              <c:numCache>
                <c:formatCode>#,##0</c:formatCode>
                <c:ptCount val="5"/>
                <c:pt idx="0">
                  <c:v>3532</c:v>
                </c:pt>
                <c:pt idx="1">
                  <c:v>3472</c:v>
                </c:pt>
                <c:pt idx="2">
                  <c:v>3605</c:v>
                </c:pt>
                <c:pt idx="3">
                  <c:v>3981</c:v>
                </c:pt>
                <c:pt idx="4">
                  <c:v>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9-4B6A-B91B-45550D1DA9BE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12.12'!$V$12:$Z$12</c:f>
              <c:numCache>
                <c:formatCode>#,##0</c:formatCode>
                <c:ptCount val="5"/>
                <c:pt idx="0">
                  <c:v>375</c:v>
                </c:pt>
                <c:pt idx="1">
                  <c:v>340</c:v>
                </c:pt>
                <c:pt idx="2">
                  <c:v>372</c:v>
                </c:pt>
                <c:pt idx="3">
                  <c:v>362</c:v>
                </c:pt>
                <c:pt idx="4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F9-4B6A-B91B-45550D1D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0.11786203746002741</c:v>
                </c:pt>
                <c:pt idx="1">
                  <c:v>3.1521242576518956E-2</c:v>
                </c:pt>
                <c:pt idx="2">
                  <c:v>0.12585655550479671</c:v>
                </c:pt>
                <c:pt idx="3">
                  <c:v>9.593421653723162E-3</c:v>
                </c:pt>
                <c:pt idx="4">
                  <c:v>5.8245774326176336E-2</c:v>
                </c:pt>
                <c:pt idx="5">
                  <c:v>1.9872087711283692E-2</c:v>
                </c:pt>
                <c:pt idx="6">
                  <c:v>6.6697121973503887E-2</c:v>
                </c:pt>
                <c:pt idx="7">
                  <c:v>7.7432617633622663E-2</c:v>
                </c:pt>
                <c:pt idx="8">
                  <c:v>5.2763819095477386E-2</c:v>
                </c:pt>
                <c:pt idx="9">
                  <c:v>1.5989036089538603E-3</c:v>
                </c:pt>
                <c:pt idx="10">
                  <c:v>2.3526724531749657E-2</c:v>
                </c:pt>
                <c:pt idx="11">
                  <c:v>1.1192325262677022E-2</c:v>
                </c:pt>
                <c:pt idx="12">
                  <c:v>3.9972590223846506E-2</c:v>
                </c:pt>
                <c:pt idx="13">
                  <c:v>6.5098218364550028E-2</c:v>
                </c:pt>
                <c:pt idx="14">
                  <c:v>4.6825034262220191E-2</c:v>
                </c:pt>
                <c:pt idx="15">
                  <c:v>6.3956144358154415E-2</c:v>
                </c:pt>
                <c:pt idx="16">
                  <c:v>0.10529922338967565</c:v>
                </c:pt>
                <c:pt idx="17">
                  <c:v>1.5303791685701234E-2</c:v>
                </c:pt>
                <c:pt idx="18">
                  <c:v>2.3069894929191412E-2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6EB-8551-1B1D21263A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5-46EB-8551-1B1D2126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12.12'!$Z$44:$Z$60</c:f>
              <c:numCache>
                <c:formatCode>#,##0</c:formatCode>
                <c:ptCount val="17"/>
                <c:pt idx="0">
                  <c:v>0</c:v>
                </c:pt>
                <c:pt idx="1">
                  <c:v>31</c:v>
                </c:pt>
                <c:pt idx="2">
                  <c:v>94</c:v>
                </c:pt>
                <c:pt idx="3">
                  <c:v>199</c:v>
                </c:pt>
                <c:pt idx="4">
                  <c:v>299</c:v>
                </c:pt>
                <c:pt idx="5">
                  <c:v>244</c:v>
                </c:pt>
                <c:pt idx="6">
                  <c:v>218</c:v>
                </c:pt>
                <c:pt idx="7">
                  <c:v>205</c:v>
                </c:pt>
                <c:pt idx="8">
                  <c:v>193</c:v>
                </c:pt>
                <c:pt idx="9">
                  <c:v>261</c:v>
                </c:pt>
                <c:pt idx="10">
                  <c:v>265</c:v>
                </c:pt>
                <c:pt idx="11">
                  <c:v>223</c:v>
                </c:pt>
                <c:pt idx="12">
                  <c:v>123</c:v>
                </c:pt>
                <c:pt idx="13">
                  <c:v>31</c:v>
                </c:pt>
                <c:pt idx="14">
                  <c:v>12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8-4AB7-BFEA-62A809D03417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12.12'!$Z$63:$Z$79</c:f>
              <c:numCache>
                <c:formatCode>#,##0</c:formatCode>
                <c:ptCount val="17"/>
                <c:pt idx="0">
                  <c:v>0</c:v>
                </c:pt>
                <c:pt idx="1">
                  <c:v>52</c:v>
                </c:pt>
                <c:pt idx="2">
                  <c:v>119</c:v>
                </c:pt>
                <c:pt idx="3">
                  <c:v>142</c:v>
                </c:pt>
                <c:pt idx="4">
                  <c:v>215</c:v>
                </c:pt>
                <c:pt idx="5">
                  <c:v>193</c:v>
                </c:pt>
                <c:pt idx="6">
                  <c:v>163</c:v>
                </c:pt>
                <c:pt idx="7">
                  <c:v>179</c:v>
                </c:pt>
                <c:pt idx="8">
                  <c:v>216</c:v>
                </c:pt>
                <c:pt idx="9">
                  <c:v>217</c:v>
                </c:pt>
                <c:pt idx="10">
                  <c:v>216</c:v>
                </c:pt>
                <c:pt idx="11">
                  <c:v>129</c:v>
                </c:pt>
                <c:pt idx="12">
                  <c:v>72</c:v>
                </c:pt>
                <c:pt idx="13">
                  <c:v>17</c:v>
                </c:pt>
                <c:pt idx="14">
                  <c:v>12</c:v>
                </c:pt>
                <c:pt idx="15">
                  <c:v>5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8-4AB7-BFEA-62A809D0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12.12'!$Z$83:$Z$90</c:f>
              <c:numCache>
                <c:formatCode>#,##0</c:formatCode>
                <c:ptCount val="8"/>
                <c:pt idx="0">
                  <c:v>140</c:v>
                </c:pt>
                <c:pt idx="1">
                  <c:v>104</c:v>
                </c:pt>
                <c:pt idx="2">
                  <c:v>353</c:v>
                </c:pt>
                <c:pt idx="3">
                  <c:v>67</c:v>
                </c:pt>
                <c:pt idx="4">
                  <c:v>28</c:v>
                </c:pt>
                <c:pt idx="5">
                  <c:v>53</c:v>
                </c:pt>
                <c:pt idx="6">
                  <c:v>205</c:v>
                </c:pt>
                <c:pt idx="7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B-4BFF-BE54-D50735A86D39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12.12'!$Z$93:$Z$100</c:f>
              <c:numCache>
                <c:formatCode>#,##0</c:formatCode>
                <c:ptCount val="8"/>
                <c:pt idx="0">
                  <c:v>64</c:v>
                </c:pt>
                <c:pt idx="1">
                  <c:v>178</c:v>
                </c:pt>
                <c:pt idx="2">
                  <c:v>49</c:v>
                </c:pt>
                <c:pt idx="3">
                  <c:v>264</c:v>
                </c:pt>
                <c:pt idx="4">
                  <c:v>172</c:v>
                </c:pt>
                <c:pt idx="5">
                  <c:v>174</c:v>
                </c:pt>
                <c:pt idx="6">
                  <c:v>18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B-4BFF-BE54-D50735A8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2.6280771789753826E-2</c:v>
                </c:pt>
                <c:pt idx="1">
                  <c:v>1.2475049900199601E-3</c:v>
                </c:pt>
                <c:pt idx="2">
                  <c:v>7.202262142381903E-2</c:v>
                </c:pt>
                <c:pt idx="3">
                  <c:v>1.6051230871590154E-2</c:v>
                </c:pt>
                <c:pt idx="4">
                  <c:v>8.5079840319361277E-2</c:v>
                </c:pt>
                <c:pt idx="5">
                  <c:v>3.584497671324019E-2</c:v>
                </c:pt>
                <c:pt idx="6">
                  <c:v>0.1134397870924817</c:v>
                </c:pt>
                <c:pt idx="7">
                  <c:v>6.902860944777113E-2</c:v>
                </c:pt>
                <c:pt idx="8">
                  <c:v>5.3393213572854294E-2</c:v>
                </c:pt>
                <c:pt idx="9">
                  <c:v>8.8988689288090478E-3</c:v>
                </c:pt>
                <c:pt idx="10">
                  <c:v>2.6031270791749835E-2</c:v>
                </c:pt>
                <c:pt idx="11">
                  <c:v>1.5635395874916833E-2</c:v>
                </c:pt>
                <c:pt idx="12">
                  <c:v>3.5179640718562874E-2</c:v>
                </c:pt>
                <c:pt idx="13">
                  <c:v>9.0984697272122425E-2</c:v>
                </c:pt>
                <c:pt idx="14">
                  <c:v>7.052561543579508E-2</c:v>
                </c:pt>
                <c:pt idx="15">
                  <c:v>5.3642714570858285E-2</c:v>
                </c:pt>
                <c:pt idx="16">
                  <c:v>0.13406520292747837</c:v>
                </c:pt>
                <c:pt idx="17">
                  <c:v>1.8047238855622091E-2</c:v>
                </c:pt>
                <c:pt idx="18">
                  <c:v>3.9836992681304056E-2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827-B613-DC007256E3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6-4827-B613-DC007256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12.12'!$V$8:$Z$8</c:f>
              <c:numCache>
                <c:formatCode>#,##0</c:formatCode>
                <c:ptCount val="5"/>
                <c:pt idx="0">
                  <c:v>34593</c:v>
                </c:pt>
                <c:pt idx="1">
                  <c:v>37286</c:v>
                </c:pt>
                <c:pt idx="2">
                  <c:v>36573.5</c:v>
                </c:pt>
                <c:pt idx="3">
                  <c:v>35382.19</c:v>
                </c:pt>
                <c:pt idx="4">
                  <c:v>36713.050000000003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2-47E4-884E-7CEC583B4A7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2-47E4-884E-7CEC583B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1">
                  <c:v>2898</c:v>
                </c:pt>
                <c:pt idx="2">
                  <c:v>3027</c:v>
                </c:pt>
                <c:pt idx="3">
                  <c:v>3346</c:v>
                </c:pt>
                <c:pt idx="4">
                  <c:v>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2-4FE9-AF48-54C87E95A925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1">
                  <c:v>2050</c:v>
                </c:pt>
                <c:pt idx="2">
                  <c:v>2101</c:v>
                </c:pt>
                <c:pt idx="3">
                  <c:v>2239</c:v>
                </c:pt>
                <c:pt idx="4">
                  <c:v>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2-4FE9-AF48-54C87E95A925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1">
                  <c:v>2366</c:v>
                </c:pt>
                <c:pt idx="2">
                  <c:v>2508</c:v>
                </c:pt>
                <c:pt idx="3">
                  <c:v>2780</c:v>
                </c:pt>
                <c:pt idx="4">
                  <c:v>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2-4FE9-AF48-54C87E95A925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1">
                  <c:v>534</c:v>
                </c:pt>
                <c:pt idx="2">
                  <c:v>515</c:v>
                </c:pt>
                <c:pt idx="3">
                  <c:v>566</c:v>
                </c:pt>
                <c:pt idx="4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F2-4FE9-AF48-54C87E95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0.16982152514872903</c:v>
                </c:pt>
                <c:pt idx="1">
                  <c:v>3.2449972958355868E-3</c:v>
                </c:pt>
                <c:pt idx="2">
                  <c:v>5.3812871822606814E-2</c:v>
                </c:pt>
                <c:pt idx="3">
                  <c:v>7.3012439156300707E-3</c:v>
                </c:pt>
                <c:pt idx="4">
                  <c:v>5.8680367766360195E-2</c:v>
                </c:pt>
                <c:pt idx="5">
                  <c:v>1.7577068685776097E-2</c:v>
                </c:pt>
                <c:pt idx="6">
                  <c:v>8.1395348837209308E-2</c:v>
                </c:pt>
                <c:pt idx="7">
                  <c:v>0.14602487831260141</c:v>
                </c:pt>
                <c:pt idx="8">
                  <c:v>3.3261222282314762E-2</c:v>
                </c:pt>
                <c:pt idx="9">
                  <c:v>3.7858301784748512E-3</c:v>
                </c:pt>
                <c:pt idx="10">
                  <c:v>2.4607896160086535E-2</c:v>
                </c:pt>
                <c:pt idx="11">
                  <c:v>2.6230394808004327E-2</c:v>
                </c:pt>
                <c:pt idx="12">
                  <c:v>3.4072471606273663E-2</c:v>
                </c:pt>
                <c:pt idx="13">
                  <c:v>5.9762033531638725E-2</c:v>
                </c:pt>
                <c:pt idx="14">
                  <c:v>5.1379123850730124E-2</c:v>
                </c:pt>
                <c:pt idx="15">
                  <c:v>4.2996214169821523E-2</c:v>
                </c:pt>
                <c:pt idx="16">
                  <c:v>5.8139534883720929E-2</c:v>
                </c:pt>
                <c:pt idx="17">
                  <c:v>1.9199567333693889E-2</c:v>
                </c:pt>
                <c:pt idx="18">
                  <c:v>2.2444564629529474E-2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7-4E90-81C7-8B9D989EE9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7-4E90-81C7-8B9D989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10</c:v>
                </c:pt>
                <c:pt idx="1">
                  <c:v>32</c:v>
                </c:pt>
                <c:pt idx="2">
                  <c:v>102</c:v>
                </c:pt>
                <c:pt idx="3">
                  <c:v>133</c:v>
                </c:pt>
                <c:pt idx="4">
                  <c:v>197</c:v>
                </c:pt>
                <c:pt idx="5">
                  <c:v>145</c:v>
                </c:pt>
                <c:pt idx="6">
                  <c:v>118</c:v>
                </c:pt>
                <c:pt idx="7">
                  <c:v>131</c:v>
                </c:pt>
                <c:pt idx="8">
                  <c:v>172</c:v>
                </c:pt>
                <c:pt idx="9">
                  <c:v>177</c:v>
                </c:pt>
                <c:pt idx="10">
                  <c:v>193</c:v>
                </c:pt>
                <c:pt idx="11">
                  <c:v>155</c:v>
                </c:pt>
                <c:pt idx="12">
                  <c:v>128</c:v>
                </c:pt>
                <c:pt idx="13">
                  <c:v>58</c:v>
                </c:pt>
                <c:pt idx="14">
                  <c:v>20</c:v>
                </c:pt>
                <c:pt idx="15">
                  <c:v>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6-42B0-94DC-E047C45E47BE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9</c:v>
                </c:pt>
                <c:pt idx="1">
                  <c:v>57</c:v>
                </c:pt>
                <c:pt idx="2">
                  <c:v>62</c:v>
                </c:pt>
                <c:pt idx="3">
                  <c:v>91</c:v>
                </c:pt>
                <c:pt idx="4">
                  <c:v>179</c:v>
                </c:pt>
                <c:pt idx="5">
                  <c:v>152</c:v>
                </c:pt>
                <c:pt idx="6">
                  <c:v>115</c:v>
                </c:pt>
                <c:pt idx="7">
                  <c:v>129</c:v>
                </c:pt>
                <c:pt idx="8">
                  <c:v>184</c:v>
                </c:pt>
                <c:pt idx="9">
                  <c:v>164</c:v>
                </c:pt>
                <c:pt idx="10">
                  <c:v>215</c:v>
                </c:pt>
                <c:pt idx="11">
                  <c:v>155</c:v>
                </c:pt>
                <c:pt idx="12">
                  <c:v>110</c:v>
                </c:pt>
                <c:pt idx="13">
                  <c:v>34</c:v>
                </c:pt>
                <c:pt idx="14">
                  <c:v>16</c:v>
                </c:pt>
                <c:pt idx="15">
                  <c:v>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6-42B0-94DC-E047C45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150</c:v>
                </c:pt>
                <c:pt idx="1">
                  <c:v>87</c:v>
                </c:pt>
                <c:pt idx="2">
                  <c:v>187</c:v>
                </c:pt>
                <c:pt idx="3">
                  <c:v>65</c:v>
                </c:pt>
                <c:pt idx="4">
                  <c:v>26</c:v>
                </c:pt>
                <c:pt idx="5">
                  <c:v>42</c:v>
                </c:pt>
                <c:pt idx="6">
                  <c:v>88</c:v>
                </c:pt>
                <c:pt idx="7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C06-85CD-BDD559396C15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101</c:v>
                </c:pt>
                <c:pt idx="1">
                  <c:v>115</c:v>
                </c:pt>
                <c:pt idx="2">
                  <c:v>54</c:v>
                </c:pt>
                <c:pt idx="3">
                  <c:v>185</c:v>
                </c:pt>
                <c:pt idx="4">
                  <c:v>151</c:v>
                </c:pt>
                <c:pt idx="5">
                  <c:v>119</c:v>
                </c:pt>
                <c:pt idx="6">
                  <c:v>13</c:v>
                </c:pt>
                <c:pt idx="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1-4C06-85CD-BDD55939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12.13'!$U$8:$Y$8</c:f>
              <c:numCache>
                <c:formatCode>#,##0</c:formatCode>
                <c:ptCount val="5"/>
                <c:pt idx="1">
                  <c:v>27770</c:v>
                </c:pt>
                <c:pt idx="2">
                  <c:v>27513.8</c:v>
                </c:pt>
                <c:pt idx="3">
                  <c:v>26588.02</c:v>
                </c:pt>
                <c:pt idx="4">
                  <c:v>29016.29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F-45ED-9DD7-123AB968F8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F-45ED-9DD7-123AB968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12.13'!$V$4:$Z$4</c:f>
              <c:numCache>
                <c:formatCode>#,##0</c:formatCode>
                <c:ptCount val="5"/>
                <c:pt idx="0">
                  <c:v>2898</c:v>
                </c:pt>
                <c:pt idx="1">
                  <c:v>3027</c:v>
                </c:pt>
                <c:pt idx="2">
                  <c:v>3346</c:v>
                </c:pt>
                <c:pt idx="3">
                  <c:v>3493</c:v>
                </c:pt>
                <c:pt idx="4">
                  <c:v>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9E-9D58-2C563C867CBC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12.13'!$V$7:$Z$7</c:f>
              <c:numCache>
                <c:formatCode>#,##0</c:formatCode>
                <c:ptCount val="5"/>
                <c:pt idx="0">
                  <c:v>2050</c:v>
                </c:pt>
                <c:pt idx="1">
                  <c:v>2101</c:v>
                </c:pt>
                <c:pt idx="2">
                  <c:v>2239</c:v>
                </c:pt>
                <c:pt idx="3">
                  <c:v>2384</c:v>
                </c:pt>
                <c:pt idx="4">
                  <c:v>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9E-9D58-2C563C867CBC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12.13'!$V$11:$Z$11</c:f>
              <c:numCache>
                <c:formatCode>#,##0</c:formatCode>
                <c:ptCount val="5"/>
                <c:pt idx="0">
                  <c:v>2366</c:v>
                </c:pt>
                <c:pt idx="1">
                  <c:v>2508</c:v>
                </c:pt>
                <c:pt idx="2">
                  <c:v>2780</c:v>
                </c:pt>
                <c:pt idx="3">
                  <c:v>2864</c:v>
                </c:pt>
                <c:pt idx="4">
                  <c:v>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F-4B9E-9D58-2C563C867CBC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12.13'!$V$12:$Z$12</c:f>
              <c:numCache>
                <c:formatCode>#,##0</c:formatCode>
                <c:ptCount val="5"/>
                <c:pt idx="0">
                  <c:v>534</c:v>
                </c:pt>
                <c:pt idx="1">
                  <c:v>515</c:v>
                </c:pt>
                <c:pt idx="2">
                  <c:v>566</c:v>
                </c:pt>
                <c:pt idx="3">
                  <c:v>632</c:v>
                </c:pt>
                <c:pt idx="4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F-4B9E-9D58-2C563C86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0.16982152514872903</c:v>
                </c:pt>
                <c:pt idx="1">
                  <c:v>3.2449972958355868E-3</c:v>
                </c:pt>
                <c:pt idx="2">
                  <c:v>5.3812871822606814E-2</c:v>
                </c:pt>
                <c:pt idx="3">
                  <c:v>7.3012439156300707E-3</c:v>
                </c:pt>
                <c:pt idx="4">
                  <c:v>5.8680367766360195E-2</c:v>
                </c:pt>
                <c:pt idx="5">
                  <c:v>1.7577068685776097E-2</c:v>
                </c:pt>
                <c:pt idx="6">
                  <c:v>8.1395348837209308E-2</c:v>
                </c:pt>
                <c:pt idx="7">
                  <c:v>0.14602487831260141</c:v>
                </c:pt>
                <c:pt idx="8">
                  <c:v>3.3261222282314762E-2</c:v>
                </c:pt>
                <c:pt idx="9">
                  <c:v>3.7858301784748512E-3</c:v>
                </c:pt>
                <c:pt idx="10">
                  <c:v>2.4607896160086535E-2</c:v>
                </c:pt>
                <c:pt idx="11">
                  <c:v>2.6230394808004327E-2</c:v>
                </c:pt>
                <c:pt idx="12">
                  <c:v>3.4072471606273663E-2</c:v>
                </c:pt>
                <c:pt idx="13">
                  <c:v>5.9762033531638725E-2</c:v>
                </c:pt>
                <c:pt idx="14">
                  <c:v>5.1379123850730124E-2</c:v>
                </c:pt>
                <c:pt idx="15">
                  <c:v>4.2996214169821523E-2</c:v>
                </c:pt>
                <c:pt idx="16">
                  <c:v>5.8139534883720929E-2</c:v>
                </c:pt>
                <c:pt idx="17">
                  <c:v>1.9199567333693889E-2</c:v>
                </c:pt>
                <c:pt idx="18">
                  <c:v>2.2444564629529474E-2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015-8E40-0AA3B48BF88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1-4015-8E40-0AA3B48B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12.13'!$Z$44:$Z$60</c:f>
              <c:numCache>
                <c:formatCode>#,##0</c:formatCode>
                <c:ptCount val="17"/>
                <c:pt idx="0">
                  <c:v>13</c:v>
                </c:pt>
                <c:pt idx="1">
                  <c:v>35</c:v>
                </c:pt>
                <c:pt idx="2">
                  <c:v>73</c:v>
                </c:pt>
                <c:pt idx="3">
                  <c:v>162</c:v>
                </c:pt>
                <c:pt idx="4">
                  <c:v>221</c:v>
                </c:pt>
                <c:pt idx="5">
                  <c:v>191</c:v>
                </c:pt>
                <c:pt idx="6">
                  <c:v>141</c:v>
                </c:pt>
                <c:pt idx="7">
                  <c:v>127</c:v>
                </c:pt>
                <c:pt idx="8">
                  <c:v>163</c:v>
                </c:pt>
                <c:pt idx="9">
                  <c:v>165</c:v>
                </c:pt>
                <c:pt idx="10">
                  <c:v>206</c:v>
                </c:pt>
                <c:pt idx="11">
                  <c:v>177</c:v>
                </c:pt>
                <c:pt idx="12">
                  <c:v>136</c:v>
                </c:pt>
                <c:pt idx="13">
                  <c:v>51</c:v>
                </c:pt>
                <c:pt idx="14">
                  <c:v>25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388-9F6D-DDE5CCB8EF5A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12.13'!$Z$63:$Z$79</c:f>
              <c:numCache>
                <c:formatCode>#,##0</c:formatCode>
                <c:ptCount val="17"/>
                <c:pt idx="0">
                  <c:v>15</c:v>
                </c:pt>
                <c:pt idx="1">
                  <c:v>51</c:v>
                </c:pt>
                <c:pt idx="2">
                  <c:v>75</c:v>
                </c:pt>
                <c:pt idx="3">
                  <c:v>109</c:v>
                </c:pt>
                <c:pt idx="4">
                  <c:v>270</c:v>
                </c:pt>
                <c:pt idx="5">
                  <c:v>172</c:v>
                </c:pt>
                <c:pt idx="6">
                  <c:v>111</c:v>
                </c:pt>
                <c:pt idx="7">
                  <c:v>132</c:v>
                </c:pt>
                <c:pt idx="8">
                  <c:v>149</c:v>
                </c:pt>
                <c:pt idx="9">
                  <c:v>192</c:v>
                </c:pt>
                <c:pt idx="10">
                  <c:v>212</c:v>
                </c:pt>
                <c:pt idx="11">
                  <c:v>153</c:v>
                </c:pt>
                <c:pt idx="12">
                  <c:v>98</c:v>
                </c:pt>
                <c:pt idx="13">
                  <c:v>31</c:v>
                </c:pt>
                <c:pt idx="14">
                  <c:v>13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0-4388-9F6D-DDE5CCB8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12.13'!$Z$83:$Z$90</c:f>
              <c:numCache>
                <c:formatCode>#,##0</c:formatCode>
                <c:ptCount val="8"/>
                <c:pt idx="0">
                  <c:v>163</c:v>
                </c:pt>
                <c:pt idx="1">
                  <c:v>93</c:v>
                </c:pt>
                <c:pt idx="2">
                  <c:v>198</c:v>
                </c:pt>
                <c:pt idx="3">
                  <c:v>75</c:v>
                </c:pt>
                <c:pt idx="4">
                  <c:v>27</c:v>
                </c:pt>
                <c:pt idx="5">
                  <c:v>41</c:v>
                </c:pt>
                <c:pt idx="6">
                  <c:v>93</c:v>
                </c:pt>
                <c:pt idx="7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A3D-8CCD-0D0D6A89042C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12.13'!$Z$93:$Z$100</c:f>
              <c:numCache>
                <c:formatCode>#,##0</c:formatCode>
                <c:ptCount val="8"/>
                <c:pt idx="0">
                  <c:v>104</c:v>
                </c:pt>
                <c:pt idx="1">
                  <c:v>110</c:v>
                </c:pt>
                <c:pt idx="2">
                  <c:v>41</c:v>
                </c:pt>
                <c:pt idx="3">
                  <c:v>181</c:v>
                </c:pt>
                <c:pt idx="4">
                  <c:v>155</c:v>
                </c:pt>
                <c:pt idx="5">
                  <c:v>111</c:v>
                </c:pt>
                <c:pt idx="6">
                  <c:v>8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A-4A3D-8CCD-0D0D6A89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4</c:v>
                </c:pt>
                <c:pt idx="1">
                  <c:v>153</c:v>
                </c:pt>
                <c:pt idx="2">
                  <c:v>368</c:v>
                </c:pt>
                <c:pt idx="3">
                  <c:v>607</c:v>
                </c:pt>
                <c:pt idx="4">
                  <c:v>704</c:v>
                </c:pt>
                <c:pt idx="5">
                  <c:v>701</c:v>
                </c:pt>
                <c:pt idx="6">
                  <c:v>649</c:v>
                </c:pt>
                <c:pt idx="7">
                  <c:v>584</c:v>
                </c:pt>
                <c:pt idx="8">
                  <c:v>602</c:v>
                </c:pt>
                <c:pt idx="9">
                  <c:v>496</c:v>
                </c:pt>
                <c:pt idx="10">
                  <c:v>487</c:v>
                </c:pt>
                <c:pt idx="11">
                  <c:v>370</c:v>
                </c:pt>
                <c:pt idx="12">
                  <c:v>171</c:v>
                </c:pt>
                <c:pt idx="13">
                  <c:v>58</c:v>
                </c:pt>
                <c:pt idx="14">
                  <c:v>23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B11-AE41-3EE3C5356750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2</c:v>
                </c:pt>
                <c:pt idx="1">
                  <c:v>181</c:v>
                </c:pt>
                <c:pt idx="2">
                  <c:v>399</c:v>
                </c:pt>
                <c:pt idx="3">
                  <c:v>613</c:v>
                </c:pt>
                <c:pt idx="4">
                  <c:v>645</c:v>
                </c:pt>
                <c:pt idx="5">
                  <c:v>622</c:v>
                </c:pt>
                <c:pt idx="6">
                  <c:v>543</c:v>
                </c:pt>
                <c:pt idx="7">
                  <c:v>612</c:v>
                </c:pt>
                <c:pt idx="8">
                  <c:v>599</c:v>
                </c:pt>
                <c:pt idx="9">
                  <c:v>466</c:v>
                </c:pt>
                <c:pt idx="10">
                  <c:v>459</c:v>
                </c:pt>
                <c:pt idx="11">
                  <c:v>289</c:v>
                </c:pt>
                <c:pt idx="12">
                  <c:v>124</c:v>
                </c:pt>
                <c:pt idx="13">
                  <c:v>34</c:v>
                </c:pt>
                <c:pt idx="14">
                  <c:v>13</c:v>
                </c:pt>
                <c:pt idx="15">
                  <c:v>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1-4B11-AE41-3EE3C535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12.13'!$V$8:$Z$8</c:f>
              <c:numCache>
                <c:formatCode>#,##0</c:formatCode>
                <c:ptCount val="5"/>
                <c:pt idx="0">
                  <c:v>27770</c:v>
                </c:pt>
                <c:pt idx="1">
                  <c:v>27513.8</c:v>
                </c:pt>
                <c:pt idx="2">
                  <c:v>26588.02</c:v>
                </c:pt>
                <c:pt idx="3">
                  <c:v>29016.29</c:v>
                </c:pt>
                <c:pt idx="4">
                  <c:v>29073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45B-8FB4-969AEE3510E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45B-8FB4-969AEE35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1">
                  <c:v>30943</c:v>
                </c:pt>
                <c:pt idx="2">
                  <c:v>31617</c:v>
                </c:pt>
                <c:pt idx="3">
                  <c:v>33331</c:v>
                </c:pt>
                <c:pt idx="4">
                  <c:v>35697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9-450D-B3B8-6F4489583E27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1">
                  <c:v>22735</c:v>
                </c:pt>
                <c:pt idx="2">
                  <c:v>23230</c:v>
                </c:pt>
                <c:pt idx="3">
                  <c:v>23973</c:v>
                </c:pt>
                <c:pt idx="4">
                  <c:v>25058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9-450D-B3B8-6F4489583E27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1">
                  <c:v>28371</c:v>
                </c:pt>
                <c:pt idx="2">
                  <c:v>29017</c:v>
                </c:pt>
                <c:pt idx="3">
                  <c:v>30645</c:v>
                </c:pt>
                <c:pt idx="4">
                  <c:v>32670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9-450D-B3B8-6F4489583E27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1">
                  <c:v>2569</c:v>
                </c:pt>
                <c:pt idx="2">
                  <c:v>2601</c:v>
                </c:pt>
                <c:pt idx="3">
                  <c:v>2686</c:v>
                </c:pt>
                <c:pt idx="4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9-450D-B3B8-6F448958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4.0580710228780723E-2</c:v>
                </c:pt>
                <c:pt idx="1">
                  <c:v>1.4066564042677424E-3</c:v>
                </c:pt>
                <c:pt idx="2">
                  <c:v>6.0167737141037209E-2</c:v>
                </c:pt>
                <c:pt idx="3">
                  <c:v>1.3641913052709804E-2</c:v>
                </c:pt>
                <c:pt idx="4">
                  <c:v>6.0592388131004829E-2</c:v>
                </c:pt>
                <c:pt idx="5">
                  <c:v>3.2061149742555341E-2</c:v>
                </c:pt>
                <c:pt idx="6">
                  <c:v>0.10098731355167472</c:v>
                </c:pt>
                <c:pt idx="7">
                  <c:v>9.3927490843463024E-2</c:v>
                </c:pt>
                <c:pt idx="8">
                  <c:v>4.3234778916078347E-2</c:v>
                </c:pt>
                <c:pt idx="9">
                  <c:v>1.2076012527204204E-2</c:v>
                </c:pt>
                <c:pt idx="10">
                  <c:v>2.5771006953659959E-2</c:v>
                </c:pt>
                <c:pt idx="11">
                  <c:v>1.4517755719518022E-2</c:v>
                </c:pt>
                <c:pt idx="12">
                  <c:v>4.4349487764743352E-2</c:v>
                </c:pt>
                <c:pt idx="13">
                  <c:v>9.0397579489357185E-2</c:v>
                </c:pt>
                <c:pt idx="14">
                  <c:v>7.2641859971336056E-2</c:v>
                </c:pt>
                <c:pt idx="15">
                  <c:v>6.8289187324167944E-2</c:v>
                </c:pt>
                <c:pt idx="16">
                  <c:v>0.13758692074950898</c:v>
                </c:pt>
                <c:pt idx="17">
                  <c:v>1.9560486225383512E-2</c:v>
                </c:pt>
                <c:pt idx="18">
                  <c:v>3.8590158713307503E-2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336-B30F-E1B6768C3A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C-4336-B30F-E1B6768C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14</c:v>
                </c:pt>
                <c:pt idx="1">
                  <c:v>306</c:v>
                </c:pt>
                <c:pt idx="2">
                  <c:v>979</c:v>
                </c:pt>
                <c:pt idx="3">
                  <c:v>1952</c:v>
                </c:pt>
                <c:pt idx="4">
                  <c:v>2703</c:v>
                </c:pt>
                <c:pt idx="5">
                  <c:v>2753</c:v>
                </c:pt>
                <c:pt idx="6">
                  <c:v>1990</c:v>
                </c:pt>
                <c:pt idx="7">
                  <c:v>1710</c:v>
                </c:pt>
                <c:pt idx="8">
                  <c:v>1651</c:v>
                </c:pt>
                <c:pt idx="9">
                  <c:v>1495</c:v>
                </c:pt>
                <c:pt idx="10">
                  <c:v>1381</c:v>
                </c:pt>
                <c:pt idx="11">
                  <c:v>998</c:v>
                </c:pt>
                <c:pt idx="12">
                  <c:v>442</c:v>
                </c:pt>
                <c:pt idx="13">
                  <c:v>133</c:v>
                </c:pt>
                <c:pt idx="14">
                  <c:v>55</c:v>
                </c:pt>
                <c:pt idx="15">
                  <c:v>31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116-8F5E-F44B80126236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20</c:v>
                </c:pt>
                <c:pt idx="1">
                  <c:v>448</c:v>
                </c:pt>
                <c:pt idx="2">
                  <c:v>1095</c:v>
                </c:pt>
                <c:pt idx="3">
                  <c:v>1606</c:v>
                </c:pt>
                <c:pt idx="4">
                  <c:v>2422</c:v>
                </c:pt>
                <c:pt idx="5">
                  <c:v>2090</c:v>
                </c:pt>
                <c:pt idx="6">
                  <c:v>1801</c:v>
                </c:pt>
                <c:pt idx="7">
                  <c:v>1520</c:v>
                </c:pt>
                <c:pt idx="8">
                  <c:v>1593</c:v>
                </c:pt>
                <c:pt idx="9">
                  <c:v>1520</c:v>
                </c:pt>
                <c:pt idx="10">
                  <c:v>1420</c:v>
                </c:pt>
                <c:pt idx="11">
                  <c:v>937</c:v>
                </c:pt>
                <c:pt idx="12">
                  <c:v>333</c:v>
                </c:pt>
                <c:pt idx="13">
                  <c:v>139</c:v>
                </c:pt>
                <c:pt idx="14">
                  <c:v>51</c:v>
                </c:pt>
                <c:pt idx="15">
                  <c:v>31</c:v>
                </c:pt>
                <c:pt idx="1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9-4116-8F5E-F44B8012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1052</c:v>
                </c:pt>
                <c:pt idx="1">
                  <c:v>1233</c:v>
                </c:pt>
                <c:pt idx="2">
                  <c:v>2512</c:v>
                </c:pt>
                <c:pt idx="3">
                  <c:v>1150</c:v>
                </c:pt>
                <c:pt idx="4">
                  <c:v>792</c:v>
                </c:pt>
                <c:pt idx="5">
                  <c:v>855</c:v>
                </c:pt>
                <c:pt idx="6">
                  <c:v>1112</c:v>
                </c:pt>
                <c:pt idx="7">
                  <c:v>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7-4E4C-AE13-71AD8F56C32A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906</c:v>
                </c:pt>
                <c:pt idx="1">
                  <c:v>1635</c:v>
                </c:pt>
                <c:pt idx="2">
                  <c:v>447</c:v>
                </c:pt>
                <c:pt idx="3">
                  <c:v>2316</c:v>
                </c:pt>
                <c:pt idx="4">
                  <c:v>2334</c:v>
                </c:pt>
                <c:pt idx="5">
                  <c:v>1391</c:v>
                </c:pt>
                <c:pt idx="6">
                  <c:v>136</c:v>
                </c:pt>
                <c:pt idx="7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7-4E4C-AE13-71AD8F56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12.14'!$U$8:$Y$8</c:f>
              <c:numCache>
                <c:formatCode>#,##0</c:formatCode>
                <c:ptCount val="5"/>
                <c:pt idx="1">
                  <c:v>37972.94</c:v>
                </c:pt>
                <c:pt idx="2">
                  <c:v>39064.11</c:v>
                </c:pt>
                <c:pt idx="3">
                  <c:v>38392.5</c:v>
                </c:pt>
                <c:pt idx="4">
                  <c:v>38412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B33-B584-FF3E367327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B33-B584-FF3E3673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12.14'!$V$4:$Z$4</c:f>
              <c:numCache>
                <c:formatCode>#,##0</c:formatCode>
                <c:ptCount val="5"/>
                <c:pt idx="0">
                  <c:v>30943</c:v>
                </c:pt>
                <c:pt idx="1">
                  <c:v>31617</c:v>
                </c:pt>
                <c:pt idx="2">
                  <c:v>33331</c:v>
                </c:pt>
                <c:pt idx="3">
                  <c:v>35697</c:v>
                </c:pt>
                <c:pt idx="4">
                  <c:v>37674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F6B-A6FB-DD1EBD11E8B6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12.14'!$V$7:$Z$7</c:f>
              <c:numCache>
                <c:formatCode>#,##0</c:formatCode>
                <c:ptCount val="5"/>
                <c:pt idx="0">
                  <c:v>22735</c:v>
                </c:pt>
                <c:pt idx="1">
                  <c:v>23230</c:v>
                </c:pt>
                <c:pt idx="2">
                  <c:v>23973</c:v>
                </c:pt>
                <c:pt idx="3">
                  <c:v>25058</c:v>
                </c:pt>
                <c:pt idx="4">
                  <c:v>26376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F6B-A6FB-DD1EBD11E8B6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12.14'!$V$11:$Z$11</c:f>
              <c:numCache>
                <c:formatCode>#,##0</c:formatCode>
                <c:ptCount val="5"/>
                <c:pt idx="0">
                  <c:v>28371</c:v>
                </c:pt>
                <c:pt idx="1">
                  <c:v>29017</c:v>
                </c:pt>
                <c:pt idx="2">
                  <c:v>30645</c:v>
                </c:pt>
                <c:pt idx="3">
                  <c:v>32670</c:v>
                </c:pt>
                <c:pt idx="4">
                  <c:v>34507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1-4F6B-A6FB-DD1EBD11E8B6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12.14'!$V$12:$Z$12</c:f>
              <c:numCache>
                <c:formatCode>#,##0</c:formatCode>
                <c:ptCount val="5"/>
                <c:pt idx="0">
                  <c:v>2569</c:v>
                </c:pt>
                <c:pt idx="1">
                  <c:v>2601</c:v>
                </c:pt>
                <c:pt idx="2">
                  <c:v>2686</c:v>
                </c:pt>
                <c:pt idx="3">
                  <c:v>3025</c:v>
                </c:pt>
                <c:pt idx="4">
                  <c:v>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1-4F6B-A6FB-DD1EBD11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4.0580710228780723E-2</c:v>
                </c:pt>
                <c:pt idx="1">
                  <c:v>1.4066564042677424E-3</c:v>
                </c:pt>
                <c:pt idx="2">
                  <c:v>6.0167737141037209E-2</c:v>
                </c:pt>
                <c:pt idx="3">
                  <c:v>1.3641913052709804E-2</c:v>
                </c:pt>
                <c:pt idx="4">
                  <c:v>6.0592388131004829E-2</c:v>
                </c:pt>
                <c:pt idx="5">
                  <c:v>3.2061149742555341E-2</c:v>
                </c:pt>
                <c:pt idx="6">
                  <c:v>0.10098731355167472</c:v>
                </c:pt>
                <c:pt idx="7">
                  <c:v>9.3927490843463024E-2</c:v>
                </c:pt>
                <c:pt idx="8">
                  <c:v>4.3234778916078347E-2</c:v>
                </c:pt>
                <c:pt idx="9">
                  <c:v>1.2076012527204204E-2</c:v>
                </c:pt>
                <c:pt idx="10">
                  <c:v>2.5771006953659959E-2</c:v>
                </c:pt>
                <c:pt idx="11">
                  <c:v>1.4517755719518022E-2</c:v>
                </c:pt>
                <c:pt idx="12">
                  <c:v>4.4349487764743352E-2</c:v>
                </c:pt>
                <c:pt idx="13">
                  <c:v>9.0397579489357185E-2</c:v>
                </c:pt>
                <c:pt idx="14">
                  <c:v>7.2641859971336056E-2</c:v>
                </c:pt>
                <c:pt idx="15">
                  <c:v>6.8289187324167944E-2</c:v>
                </c:pt>
                <c:pt idx="16">
                  <c:v>0.13758692074950898</c:v>
                </c:pt>
                <c:pt idx="17">
                  <c:v>1.9560486225383512E-2</c:v>
                </c:pt>
                <c:pt idx="18">
                  <c:v>3.8590158713307503E-2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E-479A-9F74-ED36A31153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E-479A-9F74-ED36A31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12.14'!$Z$44:$Z$60</c:f>
              <c:numCache>
                <c:formatCode>#,##0</c:formatCode>
                <c:ptCount val="17"/>
                <c:pt idx="0">
                  <c:v>22</c:v>
                </c:pt>
                <c:pt idx="1">
                  <c:v>281</c:v>
                </c:pt>
                <c:pt idx="2">
                  <c:v>941</c:v>
                </c:pt>
                <c:pt idx="3">
                  <c:v>1946</c:v>
                </c:pt>
                <c:pt idx="4">
                  <c:v>3285</c:v>
                </c:pt>
                <c:pt idx="5">
                  <c:v>3254</c:v>
                </c:pt>
                <c:pt idx="6">
                  <c:v>2258</c:v>
                </c:pt>
                <c:pt idx="7">
                  <c:v>1719</c:v>
                </c:pt>
                <c:pt idx="8">
                  <c:v>1657</c:v>
                </c:pt>
                <c:pt idx="9">
                  <c:v>1406</c:v>
                </c:pt>
                <c:pt idx="10">
                  <c:v>1456</c:v>
                </c:pt>
                <c:pt idx="11">
                  <c:v>1052</c:v>
                </c:pt>
                <c:pt idx="12">
                  <c:v>454</c:v>
                </c:pt>
                <c:pt idx="13">
                  <c:v>130</c:v>
                </c:pt>
                <c:pt idx="14">
                  <c:v>55</c:v>
                </c:pt>
                <c:pt idx="15">
                  <c:v>20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B-4A40-91CD-C1FEEE353435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12.14'!$Z$63:$Z$79</c:f>
              <c:numCache>
                <c:formatCode>#,##0</c:formatCode>
                <c:ptCount val="17"/>
                <c:pt idx="0">
                  <c:v>23</c:v>
                </c:pt>
                <c:pt idx="1">
                  <c:v>408</c:v>
                </c:pt>
                <c:pt idx="2">
                  <c:v>1017</c:v>
                </c:pt>
                <c:pt idx="3">
                  <c:v>1720</c:v>
                </c:pt>
                <c:pt idx="4">
                  <c:v>2661</c:v>
                </c:pt>
                <c:pt idx="5">
                  <c:v>2353</c:v>
                </c:pt>
                <c:pt idx="6">
                  <c:v>1867</c:v>
                </c:pt>
                <c:pt idx="7">
                  <c:v>1495</c:v>
                </c:pt>
                <c:pt idx="8">
                  <c:v>1586</c:v>
                </c:pt>
                <c:pt idx="9">
                  <c:v>1504</c:v>
                </c:pt>
                <c:pt idx="10">
                  <c:v>1432</c:v>
                </c:pt>
                <c:pt idx="11">
                  <c:v>1045</c:v>
                </c:pt>
                <c:pt idx="12">
                  <c:v>384</c:v>
                </c:pt>
                <c:pt idx="13">
                  <c:v>126</c:v>
                </c:pt>
                <c:pt idx="14">
                  <c:v>51</c:v>
                </c:pt>
                <c:pt idx="15">
                  <c:v>28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B-4A40-91CD-C1FEEE35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12.14'!$Z$83:$Z$90</c:f>
              <c:numCache>
                <c:formatCode>#,##0</c:formatCode>
                <c:ptCount val="8"/>
                <c:pt idx="0">
                  <c:v>1133</c:v>
                </c:pt>
                <c:pt idx="1">
                  <c:v>1317</c:v>
                </c:pt>
                <c:pt idx="2">
                  <c:v>2649</c:v>
                </c:pt>
                <c:pt idx="3">
                  <c:v>1239</c:v>
                </c:pt>
                <c:pt idx="4">
                  <c:v>837</c:v>
                </c:pt>
                <c:pt idx="5">
                  <c:v>939</c:v>
                </c:pt>
                <c:pt idx="6">
                  <c:v>1214</c:v>
                </c:pt>
                <c:pt idx="7">
                  <c:v>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835-995B-5DF2CAE6F5DF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12.14'!$Z$93:$Z$100</c:f>
              <c:numCache>
                <c:formatCode>#,##0</c:formatCode>
                <c:ptCount val="8"/>
                <c:pt idx="0">
                  <c:v>942</c:v>
                </c:pt>
                <c:pt idx="1">
                  <c:v>1787</c:v>
                </c:pt>
                <c:pt idx="2">
                  <c:v>460</c:v>
                </c:pt>
                <c:pt idx="3">
                  <c:v>2544</c:v>
                </c:pt>
                <c:pt idx="4">
                  <c:v>2411</c:v>
                </c:pt>
                <c:pt idx="5">
                  <c:v>1461</c:v>
                </c:pt>
                <c:pt idx="6">
                  <c:v>120</c:v>
                </c:pt>
                <c:pt idx="7">
                  <c:v>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7-4835-995B-5DF2CAE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379</c:v>
                </c:pt>
                <c:pt idx="1">
                  <c:v>257</c:v>
                </c:pt>
                <c:pt idx="2">
                  <c:v>959</c:v>
                </c:pt>
                <c:pt idx="3">
                  <c:v>253</c:v>
                </c:pt>
                <c:pt idx="4">
                  <c:v>219</c:v>
                </c:pt>
                <c:pt idx="5">
                  <c:v>257</c:v>
                </c:pt>
                <c:pt idx="6">
                  <c:v>575</c:v>
                </c:pt>
                <c:pt idx="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276-A2F6-DDD514174F70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309</c:v>
                </c:pt>
                <c:pt idx="1">
                  <c:v>415</c:v>
                </c:pt>
                <c:pt idx="2">
                  <c:v>162</c:v>
                </c:pt>
                <c:pt idx="3">
                  <c:v>852</c:v>
                </c:pt>
                <c:pt idx="4">
                  <c:v>789</c:v>
                </c:pt>
                <c:pt idx="5">
                  <c:v>599</c:v>
                </c:pt>
                <c:pt idx="6">
                  <c:v>51</c:v>
                </c:pt>
                <c:pt idx="7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0-4276-A2F6-DDD51417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12.14'!$V$8:$Z$8</c:f>
              <c:numCache>
                <c:formatCode>#,##0</c:formatCode>
                <c:ptCount val="5"/>
                <c:pt idx="0">
                  <c:v>37972.94</c:v>
                </c:pt>
                <c:pt idx="1">
                  <c:v>39064.11</c:v>
                </c:pt>
                <c:pt idx="2">
                  <c:v>38392.5</c:v>
                </c:pt>
                <c:pt idx="3">
                  <c:v>38412</c:v>
                </c:pt>
                <c:pt idx="4">
                  <c:v>39560.65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901-BA08-306FF5F2E6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901-BA08-306FF5F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1">
                  <c:v>44000</c:v>
                </c:pt>
                <c:pt idx="2">
                  <c:v>44028</c:v>
                </c:pt>
                <c:pt idx="3">
                  <c:v>45684</c:v>
                </c:pt>
                <c:pt idx="4">
                  <c:v>47819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55B-8963-6A3411D62127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1">
                  <c:v>29867</c:v>
                </c:pt>
                <c:pt idx="2">
                  <c:v>30049</c:v>
                </c:pt>
                <c:pt idx="3">
                  <c:v>30778</c:v>
                </c:pt>
                <c:pt idx="4">
                  <c:v>31967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55B-8963-6A3411D62127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1">
                  <c:v>39147</c:v>
                </c:pt>
                <c:pt idx="2">
                  <c:v>39005</c:v>
                </c:pt>
                <c:pt idx="3">
                  <c:v>40450</c:v>
                </c:pt>
                <c:pt idx="4">
                  <c:v>42205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55B-8963-6A3411D62127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1">
                  <c:v>4855</c:v>
                </c:pt>
                <c:pt idx="2">
                  <c:v>5023</c:v>
                </c:pt>
                <c:pt idx="3">
                  <c:v>5234</c:v>
                </c:pt>
                <c:pt idx="4">
                  <c:v>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8-455B-8963-6A3411D6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3.7614098139715342E-2</c:v>
                </c:pt>
                <c:pt idx="1">
                  <c:v>1.5110984051785752E-3</c:v>
                </c:pt>
                <c:pt idx="2">
                  <c:v>3.1876008249780485E-2</c:v>
                </c:pt>
                <c:pt idx="3">
                  <c:v>1.2619713708112965E-2</c:v>
                </c:pt>
                <c:pt idx="4">
                  <c:v>3.0671213575381349E-2</c:v>
                </c:pt>
                <c:pt idx="5">
                  <c:v>1.6295358477466257E-2</c:v>
                </c:pt>
                <c:pt idx="6">
                  <c:v>7.6800555430765152E-2</c:v>
                </c:pt>
                <c:pt idx="7">
                  <c:v>0.11557860774744236</c:v>
                </c:pt>
                <c:pt idx="8">
                  <c:v>2.2646055828959996E-2</c:v>
                </c:pt>
                <c:pt idx="9">
                  <c:v>1.8255702354454676E-2</c:v>
                </c:pt>
                <c:pt idx="10">
                  <c:v>2.6770946070123133E-2</c:v>
                </c:pt>
                <c:pt idx="11">
                  <c:v>1.34773641542954E-2</c:v>
                </c:pt>
                <c:pt idx="12">
                  <c:v>8.5091176410528685E-2</c:v>
                </c:pt>
                <c:pt idx="13">
                  <c:v>6.9612627881807596E-2</c:v>
                </c:pt>
                <c:pt idx="14">
                  <c:v>8.1374691143738132E-2</c:v>
                </c:pt>
                <c:pt idx="15">
                  <c:v>0.12531906638622858</c:v>
                </c:pt>
                <c:pt idx="16">
                  <c:v>0.13742827387637582</c:v>
                </c:pt>
                <c:pt idx="17">
                  <c:v>2.9119274672765514E-2</c:v>
                </c:pt>
                <c:pt idx="18">
                  <c:v>3.1957689244655002E-2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9AE-8253-B8FFD7D8D8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B-49AE-8253-B8FFD7D8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12</c:v>
                </c:pt>
                <c:pt idx="1">
                  <c:v>268</c:v>
                </c:pt>
                <c:pt idx="2">
                  <c:v>1045</c:v>
                </c:pt>
                <c:pt idx="3">
                  <c:v>2375</c:v>
                </c:pt>
                <c:pt idx="4">
                  <c:v>4098</c:v>
                </c:pt>
                <c:pt idx="5">
                  <c:v>3115</c:v>
                </c:pt>
                <c:pt idx="6">
                  <c:v>2312</c:v>
                </c:pt>
                <c:pt idx="7">
                  <c:v>1841</c:v>
                </c:pt>
                <c:pt idx="8">
                  <c:v>2019</c:v>
                </c:pt>
                <c:pt idx="9">
                  <c:v>1734</c:v>
                </c:pt>
                <c:pt idx="10">
                  <c:v>1745</c:v>
                </c:pt>
                <c:pt idx="11">
                  <c:v>1325</c:v>
                </c:pt>
                <c:pt idx="12">
                  <c:v>880</c:v>
                </c:pt>
                <c:pt idx="13">
                  <c:v>405</c:v>
                </c:pt>
                <c:pt idx="14">
                  <c:v>137</c:v>
                </c:pt>
                <c:pt idx="15">
                  <c:v>64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7-437A-9456-D30B6E3E59D7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23</c:v>
                </c:pt>
                <c:pt idx="1">
                  <c:v>365</c:v>
                </c:pt>
                <c:pt idx="2">
                  <c:v>1345</c:v>
                </c:pt>
                <c:pt idx="3">
                  <c:v>2730</c:v>
                </c:pt>
                <c:pt idx="4">
                  <c:v>3999</c:v>
                </c:pt>
                <c:pt idx="5">
                  <c:v>2926</c:v>
                </c:pt>
                <c:pt idx="6">
                  <c:v>2183</c:v>
                </c:pt>
                <c:pt idx="7">
                  <c:v>2054</c:v>
                </c:pt>
                <c:pt idx="8">
                  <c:v>2224</c:v>
                </c:pt>
                <c:pt idx="9">
                  <c:v>1924</c:v>
                </c:pt>
                <c:pt idx="10">
                  <c:v>1974</c:v>
                </c:pt>
                <c:pt idx="11">
                  <c:v>1375</c:v>
                </c:pt>
                <c:pt idx="12">
                  <c:v>705</c:v>
                </c:pt>
                <c:pt idx="13">
                  <c:v>277</c:v>
                </c:pt>
                <c:pt idx="14">
                  <c:v>88</c:v>
                </c:pt>
                <c:pt idx="15">
                  <c:v>65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7-437A-9456-D30B6E3E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1921</c:v>
                </c:pt>
                <c:pt idx="1">
                  <c:v>4217</c:v>
                </c:pt>
                <c:pt idx="2">
                  <c:v>1552</c:v>
                </c:pt>
                <c:pt idx="3">
                  <c:v>1395</c:v>
                </c:pt>
                <c:pt idx="4">
                  <c:v>998</c:v>
                </c:pt>
                <c:pt idx="5">
                  <c:v>829</c:v>
                </c:pt>
                <c:pt idx="6">
                  <c:v>359</c:v>
                </c:pt>
                <c:pt idx="7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0-4571-BB1B-F6211DD93B5E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1460</c:v>
                </c:pt>
                <c:pt idx="1">
                  <c:v>5026</c:v>
                </c:pt>
                <c:pt idx="2">
                  <c:v>426</c:v>
                </c:pt>
                <c:pt idx="3">
                  <c:v>2093</c:v>
                </c:pt>
                <c:pt idx="4">
                  <c:v>2318</c:v>
                </c:pt>
                <c:pt idx="5">
                  <c:v>1168</c:v>
                </c:pt>
                <c:pt idx="6">
                  <c:v>55</c:v>
                </c:pt>
                <c:pt idx="7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0-4571-BB1B-F6211DD9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12.15'!$U$8:$Y$8</c:f>
              <c:numCache>
                <c:formatCode>#,##0</c:formatCode>
                <c:ptCount val="5"/>
                <c:pt idx="1">
                  <c:v>34573.68</c:v>
                </c:pt>
                <c:pt idx="2">
                  <c:v>35529</c:v>
                </c:pt>
                <c:pt idx="3">
                  <c:v>34587.85</c:v>
                </c:pt>
                <c:pt idx="4">
                  <c:v>34059.11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6-4550-9A6A-42D3602F60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6-4550-9A6A-42D3602F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12.15'!$V$4:$Z$4</c:f>
              <c:numCache>
                <c:formatCode>#,##0</c:formatCode>
                <c:ptCount val="5"/>
                <c:pt idx="0">
                  <c:v>44000</c:v>
                </c:pt>
                <c:pt idx="1">
                  <c:v>44028</c:v>
                </c:pt>
                <c:pt idx="2">
                  <c:v>45684</c:v>
                </c:pt>
                <c:pt idx="3">
                  <c:v>47819</c:v>
                </c:pt>
                <c:pt idx="4">
                  <c:v>48967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81F-A391-3C451515B6C3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12.15'!$V$7:$Z$7</c:f>
              <c:numCache>
                <c:formatCode>#,##0</c:formatCode>
                <c:ptCount val="5"/>
                <c:pt idx="0">
                  <c:v>29867</c:v>
                </c:pt>
                <c:pt idx="1">
                  <c:v>30049</c:v>
                </c:pt>
                <c:pt idx="2">
                  <c:v>30778</c:v>
                </c:pt>
                <c:pt idx="3">
                  <c:v>31967</c:v>
                </c:pt>
                <c:pt idx="4">
                  <c:v>32655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81F-A391-3C451515B6C3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12.15'!$V$11:$Z$11</c:f>
              <c:numCache>
                <c:formatCode>#,##0</c:formatCode>
                <c:ptCount val="5"/>
                <c:pt idx="0">
                  <c:v>39147</c:v>
                </c:pt>
                <c:pt idx="1">
                  <c:v>39005</c:v>
                </c:pt>
                <c:pt idx="2">
                  <c:v>40450</c:v>
                </c:pt>
                <c:pt idx="3">
                  <c:v>42205</c:v>
                </c:pt>
                <c:pt idx="4">
                  <c:v>43269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E-481F-A391-3C451515B6C3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12.15'!$V$12:$Z$12</c:f>
              <c:numCache>
                <c:formatCode>#,##0</c:formatCode>
                <c:ptCount val="5"/>
                <c:pt idx="0">
                  <c:v>4855</c:v>
                </c:pt>
                <c:pt idx="1">
                  <c:v>5023</c:v>
                </c:pt>
                <c:pt idx="2">
                  <c:v>5234</c:v>
                </c:pt>
                <c:pt idx="3">
                  <c:v>5614</c:v>
                </c:pt>
                <c:pt idx="4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E-481F-A391-3C451515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3.7614098139715342E-2</c:v>
                </c:pt>
                <c:pt idx="1">
                  <c:v>1.5110984051785752E-3</c:v>
                </c:pt>
                <c:pt idx="2">
                  <c:v>3.1876008249780485E-2</c:v>
                </c:pt>
                <c:pt idx="3">
                  <c:v>1.2619713708112965E-2</c:v>
                </c:pt>
                <c:pt idx="4">
                  <c:v>3.0671213575381349E-2</c:v>
                </c:pt>
                <c:pt idx="5">
                  <c:v>1.6295358477466257E-2</c:v>
                </c:pt>
                <c:pt idx="6">
                  <c:v>7.6800555430765152E-2</c:v>
                </c:pt>
                <c:pt idx="7">
                  <c:v>0.11557860774744236</c:v>
                </c:pt>
                <c:pt idx="8">
                  <c:v>2.2646055828959996E-2</c:v>
                </c:pt>
                <c:pt idx="9">
                  <c:v>1.8255702354454676E-2</c:v>
                </c:pt>
                <c:pt idx="10">
                  <c:v>2.6770946070123133E-2</c:v>
                </c:pt>
                <c:pt idx="11">
                  <c:v>1.34773641542954E-2</c:v>
                </c:pt>
                <c:pt idx="12">
                  <c:v>8.5091176410528685E-2</c:v>
                </c:pt>
                <c:pt idx="13">
                  <c:v>6.9612627881807596E-2</c:v>
                </c:pt>
                <c:pt idx="14">
                  <c:v>8.1374691143738132E-2</c:v>
                </c:pt>
                <c:pt idx="15">
                  <c:v>0.12531906638622858</c:v>
                </c:pt>
                <c:pt idx="16">
                  <c:v>0.13742827387637582</c:v>
                </c:pt>
                <c:pt idx="17">
                  <c:v>2.9119274672765514E-2</c:v>
                </c:pt>
                <c:pt idx="18">
                  <c:v>3.1957689244655002E-2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2-47B8-97AA-E123C3C46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2-47B8-97AA-E123C3C4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12.15'!$Z$44:$Z$60</c:f>
              <c:numCache>
                <c:formatCode>#,##0</c:formatCode>
                <c:ptCount val="17"/>
                <c:pt idx="0">
                  <c:v>17</c:v>
                </c:pt>
                <c:pt idx="1">
                  <c:v>254</c:v>
                </c:pt>
                <c:pt idx="2">
                  <c:v>1074</c:v>
                </c:pt>
                <c:pt idx="3">
                  <c:v>2316</c:v>
                </c:pt>
                <c:pt idx="4">
                  <c:v>4247</c:v>
                </c:pt>
                <c:pt idx="5">
                  <c:v>3475</c:v>
                </c:pt>
                <c:pt idx="6">
                  <c:v>2468</c:v>
                </c:pt>
                <c:pt idx="7">
                  <c:v>1981</c:v>
                </c:pt>
                <c:pt idx="8">
                  <c:v>1900</c:v>
                </c:pt>
                <c:pt idx="9">
                  <c:v>1754</c:v>
                </c:pt>
                <c:pt idx="10">
                  <c:v>1677</c:v>
                </c:pt>
                <c:pt idx="11">
                  <c:v>1386</c:v>
                </c:pt>
                <c:pt idx="12">
                  <c:v>860</c:v>
                </c:pt>
                <c:pt idx="13">
                  <c:v>404</c:v>
                </c:pt>
                <c:pt idx="14">
                  <c:v>144</c:v>
                </c:pt>
                <c:pt idx="15">
                  <c:v>76</c:v>
                </c:pt>
                <c:pt idx="1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E-4A5D-8999-83D8908AF5FF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12.15'!$Z$63:$Z$79</c:f>
              <c:numCache>
                <c:formatCode>#,##0</c:formatCode>
                <c:ptCount val="17"/>
                <c:pt idx="0">
                  <c:v>27</c:v>
                </c:pt>
                <c:pt idx="1">
                  <c:v>413</c:v>
                </c:pt>
                <c:pt idx="2">
                  <c:v>1193</c:v>
                </c:pt>
                <c:pt idx="3">
                  <c:v>2685</c:v>
                </c:pt>
                <c:pt idx="4">
                  <c:v>4089</c:v>
                </c:pt>
                <c:pt idx="5">
                  <c:v>3383</c:v>
                </c:pt>
                <c:pt idx="6">
                  <c:v>2392</c:v>
                </c:pt>
                <c:pt idx="7">
                  <c:v>2011</c:v>
                </c:pt>
                <c:pt idx="8">
                  <c:v>2205</c:v>
                </c:pt>
                <c:pt idx="9">
                  <c:v>1906</c:v>
                </c:pt>
                <c:pt idx="10">
                  <c:v>1924</c:v>
                </c:pt>
                <c:pt idx="11">
                  <c:v>1419</c:v>
                </c:pt>
                <c:pt idx="12">
                  <c:v>726</c:v>
                </c:pt>
                <c:pt idx="13">
                  <c:v>302</c:v>
                </c:pt>
                <c:pt idx="14">
                  <c:v>98</c:v>
                </c:pt>
                <c:pt idx="15">
                  <c:v>63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E-4A5D-8999-83D8908A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12.15'!$Z$83:$Z$90</c:f>
              <c:numCache>
                <c:formatCode>#,##0</c:formatCode>
                <c:ptCount val="8"/>
                <c:pt idx="0">
                  <c:v>1947</c:v>
                </c:pt>
                <c:pt idx="1">
                  <c:v>4277</c:v>
                </c:pt>
                <c:pt idx="2">
                  <c:v>1646</c:v>
                </c:pt>
                <c:pt idx="3">
                  <c:v>1452</c:v>
                </c:pt>
                <c:pt idx="4">
                  <c:v>1010</c:v>
                </c:pt>
                <c:pt idx="5">
                  <c:v>834</c:v>
                </c:pt>
                <c:pt idx="6">
                  <c:v>394</c:v>
                </c:pt>
                <c:pt idx="7">
                  <c:v>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7-42D3-9CCF-F343BEF4A9F1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12.15'!$Z$93:$Z$100</c:f>
              <c:numCache>
                <c:formatCode>#,##0</c:formatCode>
                <c:ptCount val="8"/>
                <c:pt idx="0">
                  <c:v>1509</c:v>
                </c:pt>
                <c:pt idx="1">
                  <c:v>5201</c:v>
                </c:pt>
                <c:pt idx="2">
                  <c:v>453</c:v>
                </c:pt>
                <c:pt idx="3">
                  <c:v>2158</c:v>
                </c:pt>
                <c:pt idx="4">
                  <c:v>2358</c:v>
                </c:pt>
                <c:pt idx="5">
                  <c:v>1194</c:v>
                </c:pt>
                <c:pt idx="6">
                  <c:v>62</c:v>
                </c:pt>
                <c:pt idx="7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7-42D3-9CCF-F343BEF4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12.2'!$U$8:$Y$8</c:f>
              <c:numCache>
                <c:formatCode>#,##0</c:formatCode>
                <c:ptCount val="5"/>
                <c:pt idx="1">
                  <c:v>38492</c:v>
                </c:pt>
                <c:pt idx="2">
                  <c:v>40007.68</c:v>
                </c:pt>
                <c:pt idx="3">
                  <c:v>40810</c:v>
                </c:pt>
                <c:pt idx="4">
                  <c:v>41600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9-4E67-A9E5-AAE3592621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9-4E67-A9E5-AAE35926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12.15'!$V$8:$Z$8</c:f>
              <c:numCache>
                <c:formatCode>#,##0</c:formatCode>
                <c:ptCount val="5"/>
                <c:pt idx="0">
                  <c:v>34573.68</c:v>
                </c:pt>
                <c:pt idx="1">
                  <c:v>35529</c:v>
                </c:pt>
                <c:pt idx="2">
                  <c:v>34587.85</c:v>
                </c:pt>
                <c:pt idx="3">
                  <c:v>34059.11</c:v>
                </c:pt>
                <c:pt idx="4">
                  <c:v>35799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5-4B77-A32C-91268CA6E8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B77-A32C-91268CA6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1">
                  <c:v>11635</c:v>
                </c:pt>
                <c:pt idx="2">
                  <c:v>11738</c:v>
                </c:pt>
                <c:pt idx="3">
                  <c:v>12275</c:v>
                </c:pt>
                <c:pt idx="4">
                  <c:v>13159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E15-B6B6-2F5FF1D2A829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1">
                  <c:v>8065</c:v>
                </c:pt>
                <c:pt idx="2">
                  <c:v>8129</c:v>
                </c:pt>
                <c:pt idx="3">
                  <c:v>8524</c:v>
                </c:pt>
                <c:pt idx="4">
                  <c:v>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E15-B6B6-2F5FF1D2A829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1">
                  <c:v>9869</c:v>
                </c:pt>
                <c:pt idx="2">
                  <c:v>9933</c:v>
                </c:pt>
                <c:pt idx="3">
                  <c:v>10396</c:v>
                </c:pt>
                <c:pt idx="4">
                  <c:v>11191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4-4E15-B6B6-2F5FF1D2A829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1">
                  <c:v>1772</c:v>
                </c:pt>
                <c:pt idx="2">
                  <c:v>1806</c:v>
                </c:pt>
                <c:pt idx="3">
                  <c:v>1879</c:v>
                </c:pt>
                <c:pt idx="4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94-4E15-B6B6-2F5FF1D2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0.16184701492537312</c:v>
                </c:pt>
                <c:pt idx="1">
                  <c:v>2.9539800995024876E-3</c:v>
                </c:pt>
                <c:pt idx="2">
                  <c:v>6.8019278606965175E-2</c:v>
                </c:pt>
                <c:pt idx="3">
                  <c:v>7.3072139303482584E-3</c:v>
                </c:pt>
                <c:pt idx="4">
                  <c:v>7.2605721393034825E-2</c:v>
                </c:pt>
                <c:pt idx="5">
                  <c:v>2.6197139303482588E-2</c:v>
                </c:pt>
                <c:pt idx="6">
                  <c:v>6.965174129353234E-2</c:v>
                </c:pt>
                <c:pt idx="7">
                  <c:v>4.7652363184079602E-2</c:v>
                </c:pt>
                <c:pt idx="8">
                  <c:v>2.4642412935323384E-2</c:v>
                </c:pt>
                <c:pt idx="9">
                  <c:v>1.1660447761194031E-2</c:v>
                </c:pt>
                <c:pt idx="10">
                  <c:v>2.2465796019900498E-2</c:v>
                </c:pt>
                <c:pt idx="11">
                  <c:v>1.3914800995024876E-2</c:v>
                </c:pt>
                <c:pt idx="12">
                  <c:v>4.8274253731343281E-2</c:v>
                </c:pt>
                <c:pt idx="13">
                  <c:v>7.097325870646766E-2</c:v>
                </c:pt>
                <c:pt idx="14">
                  <c:v>6.3976990049751242E-2</c:v>
                </c:pt>
                <c:pt idx="15">
                  <c:v>7.6803482587064681E-2</c:v>
                </c:pt>
                <c:pt idx="16">
                  <c:v>0.10362251243781094</c:v>
                </c:pt>
                <c:pt idx="17">
                  <c:v>1.5702736318407962E-2</c:v>
                </c:pt>
                <c:pt idx="18">
                  <c:v>3.0861318407960199E-2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72-917A-EA050E0DF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72-917A-EA050E0D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8</c:v>
                </c:pt>
                <c:pt idx="1">
                  <c:v>140</c:v>
                </c:pt>
                <c:pt idx="2">
                  <c:v>391</c:v>
                </c:pt>
                <c:pt idx="3">
                  <c:v>714</c:v>
                </c:pt>
                <c:pt idx="4">
                  <c:v>875</c:v>
                </c:pt>
                <c:pt idx="5">
                  <c:v>735</c:v>
                </c:pt>
                <c:pt idx="6">
                  <c:v>630</c:v>
                </c:pt>
                <c:pt idx="7">
                  <c:v>601</c:v>
                </c:pt>
                <c:pt idx="8">
                  <c:v>683</c:v>
                </c:pt>
                <c:pt idx="9">
                  <c:v>603</c:v>
                </c:pt>
                <c:pt idx="10">
                  <c:v>652</c:v>
                </c:pt>
                <c:pt idx="11">
                  <c:v>508</c:v>
                </c:pt>
                <c:pt idx="12">
                  <c:v>252</c:v>
                </c:pt>
                <c:pt idx="13">
                  <c:v>130</c:v>
                </c:pt>
                <c:pt idx="14">
                  <c:v>32</c:v>
                </c:pt>
                <c:pt idx="15">
                  <c:v>19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4-4B4D-AEC6-B658AD1A3CE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5</c:v>
                </c:pt>
                <c:pt idx="1">
                  <c:v>110</c:v>
                </c:pt>
                <c:pt idx="2">
                  <c:v>358</c:v>
                </c:pt>
                <c:pt idx="3">
                  <c:v>554</c:v>
                </c:pt>
                <c:pt idx="4">
                  <c:v>722</c:v>
                </c:pt>
                <c:pt idx="5">
                  <c:v>627</c:v>
                </c:pt>
                <c:pt idx="6">
                  <c:v>545</c:v>
                </c:pt>
                <c:pt idx="7">
                  <c:v>567</c:v>
                </c:pt>
                <c:pt idx="8">
                  <c:v>650</c:v>
                </c:pt>
                <c:pt idx="9">
                  <c:v>668</c:v>
                </c:pt>
                <c:pt idx="10">
                  <c:v>636</c:v>
                </c:pt>
                <c:pt idx="11">
                  <c:v>397</c:v>
                </c:pt>
                <c:pt idx="12">
                  <c:v>224</c:v>
                </c:pt>
                <c:pt idx="13">
                  <c:v>79</c:v>
                </c:pt>
                <c:pt idx="14">
                  <c:v>30</c:v>
                </c:pt>
                <c:pt idx="15">
                  <c:v>4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4-4B4D-AEC6-B658AD1A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430</c:v>
                </c:pt>
                <c:pt idx="1">
                  <c:v>436</c:v>
                </c:pt>
                <c:pt idx="2">
                  <c:v>810</c:v>
                </c:pt>
                <c:pt idx="3">
                  <c:v>222</c:v>
                </c:pt>
                <c:pt idx="4">
                  <c:v>162</c:v>
                </c:pt>
                <c:pt idx="5">
                  <c:v>176</c:v>
                </c:pt>
                <c:pt idx="6">
                  <c:v>364</c:v>
                </c:pt>
                <c:pt idx="7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46DF-977F-F37101196BF8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297</c:v>
                </c:pt>
                <c:pt idx="1">
                  <c:v>630</c:v>
                </c:pt>
                <c:pt idx="2">
                  <c:v>147</c:v>
                </c:pt>
                <c:pt idx="3">
                  <c:v>662</c:v>
                </c:pt>
                <c:pt idx="4">
                  <c:v>667</c:v>
                </c:pt>
                <c:pt idx="5">
                  <c:v>365</c:v>
                </c:pt>
                <c:pt idx="6">
                  <c:v>25</c:v>
                </c:pt>
                <c:pt idx="7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E-46DF-977F-F3710119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12.16'!$U$8:$Y$8</c:f>
              <c:numCache>
                <c:formatCode>#,##0</c:formatCode>
                <c:ptCount val="5"/>
                <c:pt idx="1">
                  <c:v>32722.799999999999</c:v>
                </c:pt>
                <c:pt idx="2">
                  <c:v>34195.660000000003</c:v>
                </c:pt>
                <c:pt idx="3">
                  <c:v>34006.44</c:v>
                </c:pt>
                <c:pt idx="4">
                  <c:v>33981.5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B13-A829-01207CF1FE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B13-A829-01207CF1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12.16'!$V$4:$Z$4</c:f>
              <c:numCache>
                <c:formatCode>#,##0</c:formatCode>
                <c:ptCount val="5"/>
                <c:pt idx="0">
                  <c:v>11635</c:v>
                </c:pt>
                <c:pt idx="1">
                  <c:v>11738</c:v>
                </c:pt>
                <c:pt idx="2">
                  <c:v>12275</c:v>
                </c:pt>
                <c:pt idx="3">
                  <c:v>13159</c:v>
                </c:pt>
                <c:pt idx="4">
                  <c:v>12863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5E6-A982-1DCE2089B791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12.16'!$V$7:$Z$7</c:f>
              <c:numCache>
                <c:formatCode>#,##0</c:formatCode>
                <c:ptCount val="5"/>
                <c:pt idx="0">
                  <c:v>8065</c:v>
                </c:pt>
                <c:pt idx="1">
                  <c:v>8129</c:v>
                </c:pt>
                <c:pt idx="2">
                  <c:v>8524</c:v>
                </c:pt>
                <c:pt idx="3">
                  <c:v>9096</c:v>
                </c:pt>
                <c:pt idx="4">
                  <c:v>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5E6-A982-1DCE2089B791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12.16'!$V$11:$Z$11</c:f>
              <c:numCache>
                <c:formatCode>#,##0</c:formatCode>
                <c:ptCount val="5"/>
                <c:pt idx="0">
                  <c:v>9869</c:v>
                </c:pt>
                <c:pt idx="1">
                  <c:v>9933</c:v>
                </c:pt>
                <c:pt idx="2">
                  <c:v>10396</c:v>
                </c:pt>
                <c:pt idx="3">
                  <c:v>11191</c:v>
                </c:pt>
                <c:pt idx="4">
                  <c:v>10908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5E6-A982-1DCE2089B791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12.16'!$V$12:$Z$12</c:f>
              <c:numCache>
                <c:formatCode>#,##0</c:formatCode>
                <c:ptCount val="5"/>
                <c:pt idx="0">
                  <c:v>1772</c:v>
                </c:pt>
                <c:pt idx="1">
                  <c:v>1806</c:v>
                </c:pt>
                <c:pt idx="2">
                  <c:v>1879</c:v>
                </c:pt>
                <c:pt idx="3">
                  <c:v>1966</c:v>
                </c:pt>
                <c:pt idx="4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9-45E6-A982-1DCE2089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0.16184701492537312</c:v>
                </c:pt>
                <c:pt idx="1">
                  <c:v>2.9539800995024876E-3</c:v>
                </c:pt>
                <c:pt idx="2">
                  <c:v>6.8019278606965175E-2</c:v>
                </c:pt>
                <c:pt idx="3">
                  <c:v>7.3072139303482584E-3</c:v>
                </c:pt>
                <c:pt idx="4">
                  <c:v>7.2605721393034825E-2</c:v>
                </c:pt>
                <c:pt idx="5">
                  <c:v>2.6197139303482588E-2</c:v>
                </c:pt>
                <c:pt idx="6">
                  <c:v>6.965174129353234E-2</c:v>
                </c:pt>
                <c:pt idx="7">
                  <c:v>4.7652363184079602E-2</c:v>
                </c:pt>
                <c:pt idx="8">
                  <c:v>2.4642412935323384E-2</c:v>
                </c:pt>
                <c:pt idx="9">
                  <c:v>1.1660447761194031E-2</c:v>
                </c:pt>
                <c:pt idx="10">
                  <c:v>2.2465796019900498E-2</c:v>
                </c:pt>
                <c:pt idx="11">
                  <c:v>1.3914800995024876E-2</c:v>
                </c:pt>
                <c:pt idx="12">
                  <c:v>4.8274253731343281E-2</c:v>
                </c:pt>
                <c:pt idx="13">
                  <c:v>7.097325870646766E-2</c:v>
                </c:pt>
                <c:pt idx="14">
                  <c:v>6.3976990049751242E-2</c:v>
                </c:pt>
                <c:pt idx="15">
                  <c:v>7.6803482587064681E-2</c:v>
                </c:pt>
                <c:pt idx="16">
                  <c:v>0.10362251243781094</c:v>
                </c:pt>
                <c:pt idx="17">
                  <c:v>1.5702736318407962E-2</c:v>
                </c:pt>
                <c:pt idx="18">
                  <c:v>3.0861318407960199E-2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3-4B25-AF92-C148FDA351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3-4B25-AF92-C148FDA3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12.16'!$Z$44:$Z$60</c:f>
              <c:numCache>
                <c:formatCode>#,##0</c:formatCode>
                <c:ptCount val="17"/>
                <c:pt idx="0">
                  <c:v>8</c:v>
                </c:pt>
                <c:pt idx="1">
                  <c:v>120</c:v>
                </c:pt>
                <c:pt idx="2">
                  <c:v>326</c:v>
                </c:pt>
                <c:pt idx="3">
                  <c:v>642</c:v>
                </c:pt>
                <c:pt idx="4">
                  <c:v>768</c:v>
                </c:pt>
                <c:pt idx="5">
                  <c:v>700</c:v>
                </c:pt>
                <c:pt idx="6">
                  <c:v>627</c:v>
                </c:pt>
                <c:pt idx="7">
                  <c:v>578</c:v>
                </c:pt>
                <c:pt idx="8">
                  <c:v>719</c:v>
                </c:pt>
                <c:pt idx="9">
                  <c:v>638</c:v>
                </c:pt>
                <c:pt idx="10">
                  <c:v>590</c:v>
                </c:pt>
                <c:pt idx="11">
                  <c:v>551</c:v>
                </c:pt>
                <c:pt idx="12">
                  <c:v>252</c:v>
                </c:pt>
                <c:pt idx="13">
                  <c:v>151</c:v>
                </c:pt>
                <c:pt idx="14">
                  <c:v>41</c:v>
                </c:pt>
                <c:pt idx="15">
                  <c:v>19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84D-A72C-FFEEF0A5F18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12.16'!$Z$63:$Z$79</c:f>
              <c:numCache>
                <c:formatCode>#,##0</c:formatCode>
                <c:ptCount val="17"/>
                <c:pt idx="0">
                  <c:v>7</c:v>
                </c:pt>
                <c:pt idx="1">
                  <c:v>101</c:v>
                </c:pt>
                <c:pt idx="2">
                  <c:v>310</c:v>
                </c:pt>
                <c:pt idx="3">
                  <c:v>446</c:v>
                </c:pt>
                <c:pt idx="4">
                  <c:v>637</c:v>
                </c:pt>
                <c:pt idx="5">
                  <c:v>671</c:v>
                </c:pt>
                <c:pt idx="6">
                  <c:v>575</c:v>
                </c:pt>
                <c:pt idx="7">
                  <c:v>646</c:v>
                </c:pt>
                <c:pt idx="8">
                  <c:v>621</c:v>
                </c:pt>
                <c:pt idx="9">
                  <c:v>708</c:v>
                </c:pt>
                <c:pt idx="10">
                  <c:v>655</c:v>
                </c:pt>
                <c:pt idx="11">
                  <c:v>404</c:v>
                </c:pt>
                <c:pt idx="12">
                  <c:v>222</c:v>
                </c:pt>
                <c:pt idx="13">
                  <c:v>85</c:v>
                </c:pt>
                <c:pt idx="14">
                  <c:v>24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C-484D-A72C-FFEEF0A5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12.16'!$Z$83:$Z$90</c:f>
              <c:numCache>
                <c:formatCode>#,##0</c:formatCode>
                <c:ptCount val="8"/>
                <c:pt idx="0">
                  <c:v>453</c:v>
                </c:pt>
                <c:pt idx="1">
                  <c:v>466</c:v>
                </c:pt>
                <c:pt idx="2">
                  <c:v>857</c:v>
                </c:pt>
                <c:pt idx="3">
                  <c:v>221</c:v>
                </c:pt>
                <c:pt idx="4">
                  <c:v>187</c:v>
                </c:pt>
                <c:pt idx="5">
                  <c:v>170</c:v>
                </c:pt>
                <c:pt idx="6">
                  <c:v>374</c:v>
                </c:pt>
                <c:pt idx="7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CBC-96DA-5985889C33CC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12.16'!$Z$93:$Z$100</c:f>
              <c:numCache>
                <c:formatCode>#,##0</c:formatCode>
                <c:ptCount val="8"/>
                <c:pt idx="0">
                  <c:v>322</c:v>
                </c:pt>
                <c:pt idx="1">
                  <c:v>724</c:v>
                </c:pt>
                <c:pt idx="2">
                  <c:v>146</c:v>
                </c:pt>
                <c:pt idx="3">
                  <c:v>691</c:v>
                </c:pt>
                <c:pt idx="4">
                  <c:v>672</c:v>
                </c:pt>
                <c:pt idx="5">
                  <c:v>400</c:v>
                </c:pt>
                <c:pt idx="6">
                  <c:v>23</c:v>
                </c:pt>
                <c:pt idx="7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9-4CBC-96DA-5985889C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12.2'!$V$4:$Z$4</c:f>
              <c:numCache>
                <c:formatCode>#,##0</c:formatCode>
                <c:ptCount val="5"/>
                <c:pt idx="0">
                  <c:v>10251</c:v>
                </c:pt>
                <c:pt idx="1">
                  <c:v>10467</c:v>
                </c:pt>
                <c:pt idx="2">
                  <c:v>10960</c:v>
                </c:pt>
                <c:pt idx="3">
                  <c:v>11608</c:v>
                </c:pt>
                <c:pt idx="4">
                  <c:v>12021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E-4EF3-B737-BE8FF9C10F54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12.2'!$V$7:$Z$7</c:f>
              <c:numCache>
                <c:formatCode>#,##0</c:formatCode>
                <c:ptCount val="5"/>
                <c:pt idx="0">
                  <c:v>7619</c:v>
                </c:pt>
                <c:pt idx="1">
                  <c:v>7884</c:v>
                </c:pt>
                <c:pt idx="2">
                  <c:v>8221</c:v>
                </c:pt>
                <c:pt idx="3">
                  <c:v>8591</c:v>
                </c:pt>
                <c:pt idx="4">
                  <c:v>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E-4EF3-B737-BE8FF9C10F54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12.2'!$V$11:$Z$11</c:f>
              <c:numCache>
                <c:formatCode>#,##0</c:formatCode>
                <c:ptCount val="5"/>
                <c:pt idx="0">
                  <c:v>9412</c:v>
                </c:pt>
                <c:pt idx="1">
                  <c:v>9619</c:v>
                </c:pt>
                <c:pt idx="2">
                  <c:v>10104</c:v>
                </c:pt>
                <c:pt idx="3">
                  <c:v>10686</c:v>
                </c:pt>
                <c:pt idx="4">
                  <c:v>11144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E-4EF3-B737-BE8FF9C10F54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12.2'!$V$12:$Z$12</c:f>
              <c:numCache>
                <c:formatCode>#,##0</c:formatCode>
                <c:ptCount val="5"/>
                <c:pt idx="0">
                  <c:v>834</c:v>
                </c:pt>
                <c:pt idx="1">
                  <c:v>854</c:v>
                </c:pt>
                <c:pt idx="2">
                  <c:v>856</c:v>
                </c:pt>
                <c:pt idx="3">
                  <c:v>920</c:v>
                </c:pt>
                <c:pt idx="4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E-4EF3-B737-BE8FF9C1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12.16'!$V$8:$Z$8</c:f>
              <c:numCache>
                <c:formatCode>#,##0</c:formatCode>
                <c:ptCount val="5"/>
                <c:pt idx="0">
                  <c:v>32722.799999999999</c:v>
                </c:pt>
                <c:pt idx="1">
                  <c:v>34195.660000000003</c:v>
                </c:pt>
                <c:pt idx="2">
                  <c:v>34006.44</c:v>
                </c:pt>
                <c:pt idx="3">
                  <c:v>33981.5</c:v>
                </c:pt>
                <c:pt idx="4">
                  <c:v>38341.040000000001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C30-87E5-DD233DAFCD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C30-87E5-DD233DA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1">
                  <c:v>4322</c:v>
                </c:pt>
                <c:pt idx="2">
                  <c:v>4273</c:v>
                </c:pt>
                <c:pt idx="3">
                  <c:v>4559</c:v>
                </c:pt>
                <c:pt idx="4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AC4-A4EF-385BA12647D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1">
                  <c:v>3099</c:v>
                </c:pt>
                <c:pt idx="2">
                  <c:v>3085</c:v>
                </c:pt>
                <c:pt idx="3">
                  <c:v>3193</c:v>
                </c:pt>
                <c:pt idx="4">
                  <c:v>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AC4-A4EF-385BA12647D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1">
                  <c:v>3565</c:v>
                </c:pt>
                <c:pt idx="2">
                  <c:v>3503</c:v>
                </c:pt>
                <c:pt idx="3">
                  <c:v>3741</c:v>
                </c:pt>
                <c:pt idx="4">
                  <c:v>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4-4AC4-A4EF-385BA12647D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1">
                  <c:v>763</c:v>
                </c:pt>
                <c:pt idx="2">
                  <c:v>767</c:v>
                </c:pt>
                <c:pt idx="3">
                  <c:v>818</c:v>
                </c:pt>
                <c:pt idx="4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74-4AC4-A4EF-385BA126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9.8564388257981569E-2</c:v>
                </c:pt>
                <c:pt idx="1">
                  <c:v>1.4784658238697236E-2</c:v>
                </c:pt>
                <c:pt idx="2">
                  <c:v>6.8137990143561172E-2</c:v>
                </c:pt>
                <c:pt idx="3">
                  <c:v>1.1356331690593529E-2</c:v>
                </c:pt>
                <c:pt idx="4">
                  <c:v>7.7994428969359333E-2</c:v>
                </c:pt>
                <c:pt idx="5">
                  <c:v>2.6140989929290766E-2</c:v>
                </c:pt>
                <c:pt idx="6">
                  <c:v>6.6423826869509317E-2</c:v>
                </c:pt>
                <c:pt idx="7">
                  <c:v>9.4707520891364902E-2</c:v>
                </c:pt>
                <c:pt idx="8">
                  <c:v>4.6068137990143559E-2</c:v>
                </c:pt>
                <c:pt idx="9">
                  <c:v>3.6425969573601886E-3</c:v>
                </c:pt>
                <c:pt idx="10">
                  <c:v>1.4570387829440755E-2</c:v>
                </c:pt>
                <c:pt idx="11">
                  <c:v>8.1422755517463041E-3</c:v>
                </c:pt>
                <c:pt idx="12">
                  <c:v>4.3282622669809298E-2</c:v>
                </c:pt>
                <c:pt idx="13">
                  <c:v>6.9209342189843578E-2</c:v>
                </c:pt>
                <c:pt idx="14">
                  <c:v>4.2854081851296334E-2</c:v>
                </c:pt>
                <c:pt idx="15">
                  <c:v>5.5281765588172271E-2</c:v>
                </c:pt>
                <c:pt idx="16">
                  <c:v>0.10306406685236769</c:v>
                </c:pt>
                <c:pt idx="17">
                  <c:v>1.3927576601671309E-2</c:v>
                </c:pt>
                <c:pt idx="18">
                  <c:v>3.7925862438397261E-2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C-4F8C-9B2A-67C22EFFCD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C-4F8C-9B2A-67C22EFF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6</c:v>
                </c:pt>
                <c:pt idx="1">
                  <c:v>58</c:v>
                </c:pt>
                <c:pt idx="2">
                  <c:v>169</c:v>
                </c:pt>
                <c:pt idx="3">
                  <c:v>179</c:v>
                </c:pt>
                <c:pt idx="4">
                  <c:v>209</c:v>
                </c:pt>
                <c:pt idx="5">
                  <c:v>197</c:v>
                </c:pt>
                <c:pt idx="6">
                  <c:v>175</c:v>
                </c:pt>
                <c:pt idx="7">
                  <c:v>201</c:v>
                </c:pt>
                <c:pt idx="8">
                  <c:v>300</c:v>
                </c:pt>
                <c:pt idx="9">
                  <c:v>316</c:v>
                </c:pt>
                <c:pt idx="10">
                  <c:v>321</c:v>
                </c:pt>
                <c:pt idx="11">
                  <c:v>217</c:v>
                </c:pt>
                <c:pt idx="12">
                  <c:v>109</c:v>
                </c:pt>
                <c:pt idx="13">
                  <c:v>49</c:v>
                </c:pt>
                <c:pt idx="14">
                  <c:v>16</c:v>
                </c:pt>
                <c:pt idx="15">
                  <c:v>9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3-46A5-B476-23F530205AF5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0</c:v>
                </c:pt>
                <c:pt idx="1">
                  <c:v>58</c:v>
                </c:pt>
                <c:pt idx="2">
                  <c:v>155</c:v>
                </c:pt>
                <c:pt idx="3">
                  <c:v>134</c:v>
                </c:pt>
                <c:pt idx="4">
                  <c:v>177</c:v>
                </c:pt>
                <c:pt idx="5">
                  <c:v>161</c:v>
                </c:pt>
                <c:pt idx="6">
                  <c:v>165</c:v>
                </c:pt>
                <c:pt idx="7">
                  <c:v>191</c:v>
                </c:pt>
                <c:pt idx="8">
                  <c:v>283</c:v>
                </c:pt>
                <c:pt idx="9">
                  <c:v>280</c:v>
                </c:pt>
                <c:pt idx="10">
                  <c:v>257</c:v>
                </c:pt>
                <c:pt idx="11">
                  <c:v>136</c:v>
                </c:pt>
                <c:pt idx="12">
                  <c:v>77</c:v>
                </c:pt>
                <c:pt idx="13">
                  <c:v>34</c:v>
                </c:pt>
                <c:pt idx="14">
                  <c:v>7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3-46A5-B476-23F53020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162</c:v>
                </c:pt>
                <c:pt idx="1">
                  <c:v>114</c:v>
                </c:pt>
                <c:pt idx="2">
                  <c:v>402</c:v>
                </c:pt>
                <c:pt idx="3">
                  <c:v>88</c:v>
                </c:pt>
                <c:pt idx="4">
                  <c:v>47</c:v>
                </c:pt>
                <c:pt idx="5">
                  <c:v>56</c:v>
                </c:pt>
                <c:pt idx="6">
                  <c:v>244</c:v>
                </c:pt>
                <c:pt idx="7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C-4D1D-BE31-65E2A1A4E5DB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86</c:v>
                </c:pt>
                <c:pt idx="1">
                  <c:v>218</c:v>
                </c:pt>
                <c:pt idx="2">
                  <c:v>67</c:v>
                </c:pt>
                <c:pt idx="3">
                  <c:v>254</c:v>
                </c:pt>
                <c:pt idx="4">
                  <c:v>193</c:v>
                </c:pt>
                <c:pt idx="5">
                  <c:v>145</c:v>
                </c:pt>
                <c:pt idx="6">
                  <c:v>13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C-4D1D-BE31-65E2A1A4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12.17'!$U$8:$Y$8</c:f>
              <c:numCache>
                <c:formatCode>#,##0</c:formatCode>
                <c:ptCount val="5"/>
                <c:pt idx="1">
                  <c:v>34704.74</c:v>
                </c:pt>
                <c:pt idx="2">
                  <c:v>36158</c:v>
                </c:pt>
                <c:pt idx="3">
                  <c:v>36099</c:v>
                </c:pt>
                <c:pt idx="4">
                  <c:v>37988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598-8CCA-613273C89F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598-8CCA-613273C8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12.17'!$V$4:$Z$4</c:f>
              <c:numCache>
                <c:formatCode>#,##0</c:formatCode>
                <c:ptCount val="5"/>
                <c:pt idx="0">
                  <c:v>4322</c:v>
                </c:pt>
                <c:pt idx="1">
                  <c:v>4273</c:v>
                </c:pt>
                <c:pt idx="2">
                  <c:v>4559</c:v>
                </c:pt>
                <c:pt idx="3">
                  <c:v>4673</c:v>
                </c:pt>
                <c:pt idx="4">
                  <c:v>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985-A601-2F8344677C59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12.17'!$V$7:$Z$7</c:f>
              <c:numCache>
                <c:formatCode>#,##0</c:formatCode>
                <c:ptCount val="5"/>
                <c:pt idx="0">
                  <c:v>3099</c:v>
                </c:pt>
                <c:pt idx="1">
                  <c:v>3085</c:v>
                </c:pt>
                <c:pt idx="2">
                  <c:v>3193</c:v>
                </c:pt>
                <c:pt idx="3">
                  <c:v>3319</c:v>
                </c:pt>
                <c:pt idx="4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3-4985-A601-2F8344677C59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12.17'!$V$11:$Z$11</c:f>
              <c:numCache>
                <c:formatCode>#,##0</c:formatCode>
                <c:ptCount val="5"/>
                <c:pt idx="0">
                  <c:v>3565</c:v>
                </c:pt>
                <c:pt idx="1">
                  <c:v>3503</c:v>
                </c:pt>
                <c:pt idx="2">
                  <c:v>3741</c:v>
                </c:pt>
                <c:pt idx="3">
                  <c:v>3802</c:v>
                </c:pt>
                <c:pt idx="4">
                  <c:v>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3-4985-A601-2F8344677C59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12.17'!$V$12:$Z$12</c:f>
              <c:numCache>
                <c:formatCode>#,##0</c:formatCode>
                <c:ptCount val="5"/>
                <c:pt idx="0">
                  <c:v>763</c:v>
                </c:pt>
                <c:pt idx="1">
                  <c:v>767</c:v>
                </c:pt>
                <c:pt idx="2">
                  <c:v>818</c:v>
                </c:pt>
                <c:pt idx="3">
                  <c:v>867</c:v>
                </c:pt>
                <c:pt idx="4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C3-4985-A601-2F834467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9.8564388257981569E-2</c:v>
                </c:pt>
                <c:pt idx="1">
                  <c:v>1.4784658238697236E-2</c:v>
                </c:pt>
                <c:pt idx="2">
                  <c:v>6.8137990143561172E-2</c:v>
                </c:pt>
                <c:pt idx="3">
                  <c:v>1.1356331690593529E-2</c:v>
                </c:pt>
                <c:pt idx="4">
                  <c:v>7.7994428969359333E-2</c:v>
                </c:pt>
                <c:pt idx="5">
                  <c:v>2.6140989929290766E-2</c:v>
                </c:pt>
                <c:pt idx="6">
                  <c:v>6.6423826869509317E-2</c:v>
                </c:pt>
                <c:pt idx="7">
                  <c:v>9.4707520891364902E-2</c:v>
                </c:pt>
                <c:pt idx="8">
                  <c:v>4.6068137990143559E-2</c:v>
                </c:pt>
                <c:pt idx="9">
                  <c:v>3.6425969573601886E-3</c:v>
                </c:pt>
                <c:pt idx="10">
                  <c:v>1.4570387829440755E-2</c:v>
                </c:pt>
                <c:pt idx="11">
                  <c:v>8.1422755517463041E-3</c:v>
                </c:pt>
                <c:pt idx="12">
                  <c:v>4.3282622669809298E-2</c:v>
                </c:pt>
                <c:pt idx="13">
                  <c:v>6.9209342189843578E-2</c:v>
                </c:pt>
                <c:pt idx="14">
                  <c:v>4.2854081851296334E-2</c:v>
                </c:pt>
                <c:pt idx="15">
                  <c:v>5.5281765588172271E-2</c:v>
                </c:pt>
                <c:pt idx="16">
                  <c:v>0.10306406685236769</c:v>
                </c:pt>
                <c:pt idx="17">
                  <c:v>1.3927576601671309E-2</c:v>
                </c:pt>
                <c:pt idx="18">
                  <c:v>3.7925862438397261E-2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991-AC9D-99C7778FD4D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991-AC9D-99C7778F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12.17'!$Z$44:$Z$60</c:f>
              <c:numCache>
                <c:formatCode>#,##0</c:formatCode>
                <c:ptCount val="17"/>
                <c:pt idx="0">
                  <c:v>0</c:v>
                </c:pt>
                <c:pt idx="1">
                  <c:v>55</c:v>
                </c:pt>
                <c:pt idx="2">
                  <c:v>165</c:v>
                </c:pt>
                <c:pt idx="3">
                  <c:v>202</c:v>
                </c:pt>
                <c:pt idx="4">
                  <c:v>195</c:v>
                </c:pt>
                <c:pt idx="5">
                  <c:v>205</c:v>
                </c:pt>
                <c:pt idx="6">
                  <c:v>221</c:v>
                </c:pt>
                <c:pt idx="7">
                  <c:v>177</c:v>
                </c:pt>
                <c:pt idx="8">
                  <c:v>246</c:v>
                </c:pt>
                <c:pt idx="9">
                  <c:v>274</c:v>
                </c:pt>
                <c:pt idx="10">
                  <c:v>329</c:v>
                </c:pt>
                <c:pt idx="11">
                  <c:v>212</c:v>
                </c:pt>
                <c:pt idx="12">
                  <c:v>104</c:v>
                </c:pt>
                <c:pt idx="13">
                  <c:v>42</c:v>
                </c:pt>
                <c:pt idx="14">
                  <c:v>17</c:v>
                </c:pt>
                <c:pt idx="15">
                  <c:v>11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1-4664-9E93-1ADF2084F326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12.17'!$Z$63:$Z$79</c:f>
              <c:numCache>
                <c:formatCode>#,##0</c:formatCode>
                <c:ptCount val="17"/>
                <c:pt idx="0">
                  <c:v>0</c:v>
                </c:pt>
                <c:pt idx="1">
                  <c:v>48</c:v>
                </c:pt>
                <c:pt idx="2">
                  <c:v>149</c:v>
                </c:pt>
                <c:pt idx="3">
                  <c:v>164</c:v>
                </c:pt>
                <c:pt idx="4">
                  <c:v>218</c:v>
                </c:pt>
                <c:pt idx="5">
                  <c:v>162</c:v>
                </c:pt>
                <c:pt idx="6">
                  <c:v>186</c:v>
                </c:pt>
                <c:pt idx="7">
                  <c:v>197</c:v>
                </c:pt>
                <c:pt idx="8">
                  <c:v>254</c:v>
                </c:pt>
                <c:pt idx="9">
                  <c:v>284</c:v>
                </c:pt>
                <c:pt idx="10">
                  <c:v>253</c:v>
                </c:pt>
                <c:pt idx="11">
                  <c:v>161</c:v>
                </c:pt>
                <c:pt idx="12">
                  <c:v>67</c:v>
                </c:pt>
                <c:pt idx="13">
                  <c:v>35</c:v>
                </c:pt>
                <c:pt idx="14">
                  <c:v>7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1-4664-9E93-1ADF2084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12.17'!$Z$83:$Z$90</c:f>
              <c:numCache>
                <c:formatCode>#,##0</c:formatCode>
                <c:ptCount val="8"/>
                <c:pt idx="0">
                  <c:v>165</c:v>
                </c:pt>
                <c:pt idx="1">
                  <c:v>102</c:v>
                </c:pt>
                <c:pt idx="2">
                  <c:v>408</c:v>
                </c:pt>
                <c:pt idx="3">
                  <c:v>95</c:v>
                </c:pt>
                <c:pt idx="4">
                  <c:v>45</c:v>
                </c:pt>
                <c:pt idx="5">
                  <c:v>56</c:v>
                </c:pt>
                <c:pt idx="6">
                  <c:v>242</c:v>
                </c:pt>
                <c:pt idx="7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3BB-B9F6-AE01335E0D30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12.17'!$Z$93:$Z$100</c:f>
              <c:numCache>
                <c:formatCode>#,##0</c:formatCode>
                <c:ptCount val="8"/>
                <c:pt idx="0">
                  <c:v>94</c:v>
                </c:pt>
                <c:pt idx="1">
                  <c:v>228</c:v>
                </c:pt>
                <c:pt idx="2">
                  <c:v>66</c:v>
                </c:pt>
                <c:pt idx="3">
                  <c:v>271</c:v>
                </c:pt>
                <c:pt idx="4">
                  <c:v>212</c:v>
                </c:pt>
                <c:pt idx="5">
                  <c:v>141</c:v>
                </c:pt>
                <c:pt idx="6">
                  <c:v>16</c:v>
                </c:pt>
                <c:pt idx="7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2-43BB-B9F6-AE01335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2.6280771789753826E-2</c:v>
                </c:pt>
                <c:pt idx="1">
                  <c:v>1.2475049900199601E-3</c:v>
                </c:pt>
                <c:pt idx="2">
                  <c:v>7.202262142381903E-2</c:v>
                </c:pt>
                <c:pt idx="3">
                  <c:v>1.6051230871590154E-2</c:v>
                </c:pt>
                <c:pt idx="4">
                  <c:v>8.5079840319361277E-2</c:v>
                </c:pt>
                <c:pt idx="5">
                  <c:v>3.584497671324019E-2</c:v>
                </c:pt>
                <c:pt idx="6">
                  <c:v>0.1134397870924817</c:v>
                </c:pt>
                <c:pt idx="7">
                  <c:v>6.902860944777113E-2</c:v>
                </c:pt>
                <c:pt idx="8">
                  <c:v>5.3393213572854294E-2</c:v>
                </c:pt>
                <c:pt idx="9">
                  <c:v>8.8988689288090478E-3</c:v>
                </c:pt>
                <c:pt idx="10">
                  <c:v>2.6031270791749835E-2</c:v>
                </c:pt>
                <c:pt idx="11">
                  <c:v>1.5635395874916833E-2</c:v>
                </c:pt>
                <c:pt idx="12">
                  <c:v>3.5179640718562874E-2</c:v>
                </c:pt>
                <c:pt idx="13">
                  <c:v>9.0984697272122425E-2</c:v>
                </c:pt>
                <c:pt idx="14">
                  <c:v>7.052561543579508E-2</c:v>
                </c:pt>
                <c:pt idx="15">
                  <c:v>5.3642714570858285E-2</c:v>
                </c:pt>
                <c:pt idx="16">
                  <c:v>0.13406520292747837</c:v>
                </c:pt>
                <c:pt idx="17">
                  <c:v>1.8047238855622091E-2</c:v>
                </c:pt>
                <c:pt idx="18">
                  <c:v>3.9836992681304056E-2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2-4ACA-AB96-B073EC7AA8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2-4ACA-AB96-B073EC7A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12.17'!$V$8:$Z$8</c:f>
              <c:numCache>
                <c:formatCode>#,##0</c:formatCode>
                <c:ptCount val="5"/>
                <c:pt idx="0">
                  <c:v>34704.74</c:v>
                </c:pt>
                <c:pt idx="1">
                  <c:v>36158</c:v>
                </c:pt>
                <c:pt idx="2">
                  <c:v>36099</c:v>
                </c:pt>
                <c:pt idx="3">
                  <c:v>37988</c:v>
                </c:pt>
                <c:pt idx="4">
                  <c:v>40014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AE2-91AD-391019ABBA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AE2-91AD-391019AB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1">
                  <c:v>1386</c:v>
                </c:pt>
                <c:pt idx="2">
                  <c:v>1354</c:v>
                </c:pt>
                <c:pt idx="3">
                  <c:v>1445</c:v>
                </c:pt>
                <c:pt idx="4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9-402A-ACB9-BF3AD6E36C0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1">
                  <c:v>902</c:v>
                </c:pt>
                <c:pt idx="2">
                  <c:v>903</c:v>
                </c:pt>
                <c:pt idx="3">
                  <c:v>944</c:v>
                </c:pt>
                <c:pt idx="4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9-402A-ACB9-BF3AD6E36C0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1">
                  <c:v>1019</c:v>
                </c:pt>
                <c:pt idx="2">
                  <c:v>991</c:v>
                </c:pt>
                <c:pt idx="3">
                  <c:v>1082</c:v>
                </c:pt>
                <c:pt idx="4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9-402A-ACB9-BF3AD6E36C0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1">
                  <c:v>369</c:v>
                </c:pt>
                <c:pt idx="2">
                  <c:v>361</c:v>
                </c:pt>
                <c:pt idx="3">
                  <c:v>363</c:v>
                </c:pt>
                <c:pt idx="4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9-402A-ACB9-BF3AD6E3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0.1718146718146718</c:v>
                </c:pt>
                <c:pt idx="1">
                  <c:v>8.3655083655083656E-3</c:v>
                </c:pt>
                <c:pt idx="2">
                  <c:v>8.6229086229086233E-2</c:v>
                </c:pt>
                <c:pt idx="3">
                  <c:v>1.2226512226512226E-2</c:v>
                </c:pt>
                <c:pt idx="4">
                  <c:v>5.019305019305019E-2</c:v>
                </c:pt>
                <c:pt idx="5">
                  <c:v>1.2226512226512226E-2</c:v>
                </c:pt>
                <c:pt idx="6">
                  <c:v>4.8906048906048903E-2</c:v>
                </c:pt>
                <c:pt idx="7">
                  <c:v>5.6628056628056631E-2</c:v>
                </c:pt>
                <c:pt idx="8">
                  <c:v>5.2123552123552123E-2</c:v>
                </c:pt>
                <c:pt idx="9">
                  <c:v>9.0090090090090089E-3</c:v>
                </c:pt>
                <c:pt idx="10">
                  <c:v>2.8957528957528959E-2</c:v>
                </c:pt>
                <c:pt idx="11">
                  <c:v>2.3166023166023165E-2</c:v>
                </c:pt>
                <c:pt idx="12">
                  <c:v>2.8314028314028315E-2</c:v>
                </c:pt>
                <c:pt idx="13">
                  <c:v>7.4646074646074645E-2</c:v>
                </c:pt>
                <c:pt idx="14">
                  <c:v>4.8262548262548263E-2</c:v>
                </c:pt>
                <c:pt idx="15">
                  <c:v>4.5045045045045043E-2</c:v>
                </c:pt>
                <c:pt idx="16">
                  <c:v>7.4646074646074645E-2</c:v>
                </c:pt>
                <c:pt idx="17">
                  <c:v>1.9305019305019305E-2</c:v>
                </c:pt>
                <c:pt idx="18">
                  <c:v>2.6383526383526385E-2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E-4A1A-9C27-4D6BDE3782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E-4A1A-9C27-4D6BDE37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0</c:v>
                </c:pt>
                <c:pt idx="1">
                  <c:v>20</c:v>
                </c:pt>
                <c:pt idx="2">
                  <c:v>18</c:v>
                </c:pt>
                <c:pt idx="3">
                  <c:v>51</c:v>
                </c:pt>
                <c:pt idx="4">
                  <c:v>92</c:v>
                </c:pt>
                <c:pt idx="5">
                  <c:v>95</c:v>
                </c:pt>
                <c:pt idx="6">
                  <c:v>77</c:v>
                </c:pt>
                <c:pt idx="7">
                  <c:v>59</c:v>
                </c:pt>
                <c:pt idx="8">
                  <c:v>51</c:v>
                </c:pt>
                <c:pt idx="9">
                  <c:v>84</c:v>
                </c:pt>
                <c:pt idx="10">
                  <c:v>80</c:v>
                </c:pt>
                <c:pt idx="11">
                  <c:v>58</c:v>
                </c:pt>
                <c:pt idx="12">
                  <c:v>53</c:v>
                </c:pt>
                <c:pt idx="13">
                  <c:v>24</c:v>
                </c:pt>
                <c:pt idx="14">
                  <c:v>11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6-408D-B4BC-4A824D8656C6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7</c:v>
                </c:pt>
                <c:pt idx="1">
                  <c:v>18</c:v>
                </c:pt>
                <c:pt idx="2">
                  <c:v>29</c:v>
                </c:pt>
                <c:pt idx="3">
                  <c:v>57</c:v>
                </c:pt>
                <c:pt idx="4">
                  <c:v>67</c:v>
                </c:pt>
                <c:pt idx="5">
                  <c:v>70</c:v>
                </c:pt>
                <c:pt idx="6">
                  <c:v>68</c:v>
                </c:pt>
                <c:pt idx="7">
                  <c:v>53</c:v>
                </c:pt>
                <c:pt idx="8">
                  <c:v>70</c:v>
                </c:pt>
                <c:pt idx="9">
                  <c:v>80</c:v>
                </c:pt>
                <c:pt idx="10">
                  <c:v>59</c:v>
                </c:pt>
                <c:pt idx="11">
                  <c:v>88</c:v>
                </c:pt>
                <c:pt idx="12">
                  <c:v>38</c:v>
                </c:pt>
                <c:pt idx="13">
                  <c:v>26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6-408D-B4BC-4A824D86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65</c:v>
                </c:pt>
                <c:pt idx="1">
                  <c:v>24</c:v>
                </c:pt>
                <c:pt idx="2">
                  <c:v>66</c:v>
                </c:pt>
                <c:pt idx="3">
                  <c:v>13</c:v>
                </c:pt>
                <c:pt idx="4">
                  <c:v>7</c:v>
                </c:pt>
                <c:pt idx="5">
                  <c:v>11</c:v>
                </c:pt>
                <c:pt idx="6">
                  <c:v>39</c:v>
                </c:pt>
                <c:pt idx="7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0-4F3B-B910-76CD9EF27139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49</c:v>
                </c:pt>
                <c:pt idx="1">
                  <c:v>61</c:v>
                </c:pt>
                <c:pt idx="2">
                  <c:v>12</c:v>
                </c:pt>
                <c:pt idx="3">
                  <c:v>55</c:v>
                </c:pt>
                <c:pt idx="4">
                  <c:v>66</c:v>
                </c:pt>
                <c:pt idx="5">
                  <c:v>35</c:v>
                </c:pt>
                <c:pt idx="6">
                  <c:v>0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0-4F3B-B910-76CD9EF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12.18'!$U$8:$Y$8</c:f>
              <c:numCache>
                <c:formatCode>#,##0</c:formatCode>
                <c:ptCount val="5"/>
                <c:pt idx="1">
                  <c:v>34848.5</c:v>
                </c:pt>
                <c:pt idx="2">
                  <c:v>37587.449999999997</c:v>
                </c:pt>
                <c:pt idx="3">
                  <c:v>32895.629999999997</c:v>
                </c:pt>
                <c:pt idx="4">
                  <c:v>32258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F1E-A36D-9625F58957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F1E-A36D-9625F589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12.18'!$V$4:$Z$4</c:f>
              <c:numCache>
                <c:formatCode>#,##0</c:formatCode>
                <c:ptCount val="5"/>
                <c:pt idx="0">
                  <c:v>1386</c:v>
                </c:pt>
                <c:pt idx="1">
                  <c:v>1354</c:v>
                </c:pt>
                <c:pt idx="2">
                  <c:v>1445</c:v>
                </c:pt>
                <c:pt idx="3">
                  <c:v>1525</c:v>
                </c:pt>
                <c:pt idx="4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F59-A027-5F9BC5E6F9C8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12.18'!$V$7:$Z$7</c:f>
              <c:numCache>
                <c:formatCode>#,##0</c:formatCode>
                <c:ptCount val="5"/>
                <c:pt idx="0">
                  <c:v>902</c:v>
                </c:pt>
                <c:pt idx="1">
                  <c:v>903</c:v>
                </c:pt>
                <c:pt idx="2">
                  <c:v>944</c:v>
                </c:pt>
                <c:pt idx="3">
                  <c:v>995</c:v>
                </c:pt>
                <c:pt idx="4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F59-A027-5F9BC5E6F9C8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12.18'!$V$11:$Z$11</c:f>
              <c:numCache>
                <c:formatCode>#,##0</c:formatCode>
                <c:ptCount val="5"/>
                <c:pt idx="0">
                  <c:v>1019</c:v>
                </c:pt>
                <c:pt idx="1">
                  <c:v>991</c:v>
                </c:pt>
                <c:pt idx="2">
                  <c:v>1082</c:v>
                </c:pt>
                <c:pt idx="3">
                  <c:v>1137</c:v>
                </c:pt>
                <c:pt idx="4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2-4F59-A027-5F9BC5E6F9C8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12.18'!$V$12:$Z$12</c:f>
              <c:numCache>
                <c:formatCode>#,##0</c:formatCode>
                <c:ptCount val="5"/>
                <c:pt idx="0">
                  <c:v>369</c:v>
                </c:pt>
                <c:pt idx="1">
                  <c:v>361</c:v>
                </c:pt>
                <c:pt idx="2">
                  <c:v>363</c:v>
                </c:pt>
                <c:pt idx="3">
                  <c:v>385</c:v>
                </c:pt>
                <c:pt idx="4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2-4F59-A027-5F9BC5E6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0.1718146718146718</c:v>
                </c:pt>
                <c:pt idx="1">
                  <c:v>8.3655083655083656E-3</c:v>
                </c:pt>
                <c:pt idx="2">
                  <c:v>8.6229086229086233E-2</c:v>
                </c:pt>
                <c:pt idx="3">
                  <c:v>1.2226512226512226E-2</c:v>
                </c:pt>
                <c:pt idx="4">
                  <c:v>5.019305019305019E-2</c:v>
                </c:pt>
                <c:pt idx="5">
                  <c:v>1.2226512226512226E-2</c:v>
                </c:pt>
                <c:pt idx="6">
                  <c:v>4.8906048906048903E-2</c:v>
                </c:pt>
                <c:pt idx="7">
                  <c:v>5.6628056628056631E-2</c:v>
                </c:pt>
                <c:pt idx="8">
                  <c:v>5.2123552123552123E-2</c:v>
                </c:pt>
                <c:pt idx="9">
                  <c:v>9.0090090090090089E-3</c:v>
                </c:pt>
                <c:pt idx="10">
                  <c:v>2.8957528957528959E-2</c:v>
                </c:pt>
                <c:pt idx="11">
                  <c:v>2.3166023166023165E-2</c:v>
                </c:pt>
                <c:pt idx="12">
                  <c:v>2.8314028314028315E-2</c:v>
                </c:pt>
                <c:pt idx="13">
                  <c:v>7.4646074646074645E-2</c:v>
                </c:pt>
                <c:pt idx="14">
                  <c:v>4.8262548262548263E-2</c:v>
                </c:pt>
                <c:pt idx="15">
                  <c:v>4.5045045045045043E-2</c:v>
                </c:pt>
                <c:pt idx="16">
                  <c:v>7.4646074646074645E-2</c:v>
                </c:pt>
                <c:pt idx="17">
                  <c:v>1.9305019305019305E-2</c:v>
                </c:pt>
                <c:pt idx="18">
                  <c:v>2.6383526383526385E-2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47B-B791-C05241A104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A-447B-B791-C05241A10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12.18'!$Z$44:$Z$60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36</c:v>
                </c:pt>
                <c:pt idx="3">
                  <c:v>51</c:v>
                </c:pt>
                <c:pt idx="4">
                  <c:v>107</c:v>
                </c:pt>
                <c:pt idx="5">
                  <c:v>77</c:v>
                </c:pt>
                <c:pt idx="6">
                  <c:v>105</c:v>
                </c:pt>
                <c:pt idx="7">
                  <c:v>68</c:v>
                </c:pt>
                <c:pt idx="8">
                  <c:v>47</c:v>
                </c:pt>
                <c:pt idx="9">
                  <c:v>72</c:v>
                </c:pt>
                <c:pt idx="10">
                  <c:v>81</c:v>
                </c:pt>
                <c:pt idx="11">
                  <c:v>56</c:v>
                </c:pt>
                <c:pt idx="12">
                  <c:v>59</c:v>
                </c:pt>
                <c:pt idx="13">
                  <c:v>22</c:v>
                </c:pt>
                <c:pt idx="14">
                  <c:v>6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C-408E-9B84-1E354ACCF8E7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12.18'!$Z$63:$Z$79</c:f>
              <c:numCache>
                <c:formatCode>#,##0</c:formatCode>
                <c:ptCount val="17"/>
                <c:pt idx="0">
                  <c:v>3</c:v>
                </c:pt>
                <c:pt idx="1">
                  <c:v>22</c:v>
                </c:pt>
                <c:pt idx="2">
                  <c:v>31</c:v>
                </c:pt>
                <c:pt idx="3">
                  <c:v>53</c:v>
                </c:pt>
                <c:pt idx="4">
                  <c:v>73</c:v>
                </c:pt>
                <c:pt idx="5">
                  <c:v>68</c:v>
                </c:pt>
                <c:pt idx="6">
                  <c:v>57</c:v>
                </c:pt>
                <c:pt idx="7">
                  <c:v>76</c:v>
                </c:pt>
                <c:pt idx="8">
                  <c:v>54</c:v>
                </c:pt>
                <c:pt idx="9">
                  <c:v>81</c:v>
                </c:pt>
                <c:pt idx="10">
                  <c:v>81</c:v>
                </c:pt>
                <c:pt idx="11">
                  <c:v>69</c:v>
                </c:pt>
                <c:pt idx="12">
                  <c:v>38</c:v>
                </c:pt>
                <c:pt idx="13">
                  <c:v>23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C-408E-9B84-1E354ACCF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12.18'!$Z$83:$Z$90</c:f>
              <c:numCache>
                <c:formatCode>#,##0</c:formatCode>
                <c:ptCount val="8"/>
                <c:pt idx="0">
                  <c:v>67</c:v>
                </c:pt>
                <c:pt idx="1">
                  <c:v>38</c:v>
                </c:pt>
                <c:pt idx="2">
                  <c:v>82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38</c:v>
                </c:pt>
                <c:pt idx="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E-48CA-9E9F-7F3C8D065EA4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12.18'!$Z$93:$Z$100</c:f>
              <c:numCache>
                <c:formatCode>#,##0</c:formatCode>
                <c:ptCount val="8"/>
                <c:pt idx="0">
                  <c:v>34</c:v>
                </c:pt>
                <c:pt idx="1">
                  <c:v>70</c:v>
                </c:pt>
                <c:pt idx="2">
                  <c:v>15</c:v>
                </c:pt>
                <c:pt idx="3">
                  <c:v>46</c:v>
                </c:pt>
                <c:pt idx="4">
                  <c:v>70</c:v>
                </c:pt>
                <c:pt idx="5">
                  <c:v>44</c:v>
                </c:pt>
                <c:pt idx="6">
                  <c:v>0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E-48CA-9E9F-7F3C8D06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12.2'!$Z$44:$Z$60</c:f>
              <c:numCache>
                <c:formatCode>#,##0</c:formatCode>
                <c:ptCount val="17"/>
                <c:pt idx="0">
                  <c:v>11</c:v>
                </c:pt>
                <c:pt idx="1">
                  <c:v>135</c:v>
                </c:pt>
                <c:pt idx="2">
                  <c:v>341</c:v>
                </c:pt>
                <c:pt idx="3">
                  <c:v>593</c:v>
                </c:pt>
                <c:pt idx="4">
                  <c:v>772</c:v>
                </c:pt>
                <c:pt idx="5">
                  <c:v>746</c:v>
                </c:pt>
                <c:pt idx="6">
                  <c:v>693</c:v>
                </c:pt>
                <c:pt idx="7">
                  <c:v>581</c:v>
                </c:pt>
                <c:pt idx="8">
                  <c:v>627</c:v>
                </c:pt>
                <c:pt idx="9">
                  <c:v>504</c:v>
                </c:pt>
                <c:pt idx="10">
                  <c:v>506</c:v>
                </c:pt>
                <c:pt idx="11">
                  <c:v>394</c:v>
                </c:pt>
                <c:pt idx="12">
                  <c:v>174</c:v>
                </c:pt>
                <c:pt idx="13">
                  <c:v>66</c:v>
                </c:pt>
                <c:pt idx="14">
                  <c:v>22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0-400F-83A5-E99E647D8F35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12.2'!$Z$63:$Z$79</c:f>
              <c:numCache>
                <c:formatCode>#,##0</c:formatCode>
                <c:ptCount val="17"/>
                <c:pt idx="0">
                  <c:v>7</c:v>
                </c:pt>
                <c:pt idx="1">
                  <c:v>167</c:v>
                </c:pt>
                <c:pt idx="2">
                  <c:v>412</c:v>
                </c:pt>
                <c:pt idx="3">
                  <c:v>585</c:v>
                </c:pt>
                <c:pt idx="4">
                  <c:v>735</c:v>
                </c:pt>
                <c:pt idx="5">
                  <c:v>677</c:v>
                </c:pt>
                <c:pt idx="6">
                  <c:v>557</c:v>
                </c:pt>
                <c:pt idx="7">
                  <c:v>616</c:v>
                </c:pt>
                <c:pt idx="8">
                  <c:v>645</c:v>
                </c:pt>
                <c:pt idx="9">
                  <c:v>507</c:v>
                </c:pt>
                <c:pt idx="10">
                  <c:v>448</c:v>
                </c:pt>
                <c:pt idx="11">
                  <c:v>320</c:v>
                </c:pt>
                <c:pt idx="12">
                  <c:v>130</c:v>
                </c:pt>
                <c:pt idx="13">
                  <c:v>33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0-400F-83A5-E99E647D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12.18'!$V$8:$Z$8</c:f>
              <c:numCache>
                <c:formatCode>#,##0</c:formatCode>
                <c:ptCount val="5"/>
                <c:pt idx="0">
                  <c:v>34848.5</c:v>
                </c:pt>
                <c:pt idx="1">
                  <c:v>37587.449999999997</c:v>
                </c:pt>
                <c:pt idx="2">
                  <c:v>32895.629999999997</c:v>
                </c:pt>
                <c:pt idx="3">
                  <c:v>32258</c:v>
                </c:pt>
                <c:pt idx="4">
                  <c:v>36557.17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9-40F3-8B37-EE3D141A24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9-40F3-8B37-EE3D141A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1">
                  <c:v>26365</c:v>
                </c:pt>
                <c:pt idx="2">
                  <c:v>26424</c:v>
                </c:pt>
                <c:pt idx="3">
                  <c:v>27502</c:v>
                </c:pt>
                <c:pt idx="4">
                  <c:v>28364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8F3-9A59-517DC07938B3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1">
                  <c:v>19200</c:v>
                </c:pt>
                <c:pt idx="2">
                  <c:v>19338</c:v>
                </c:pt>
                <c:pt idx="3">
                  <c:v>19927</c:v>
                </c:pt>
                <c:pt idx="4">
                  <c:v>20572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8F3-9A59-517DC07938B3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1">
                  <c:v>23066</c:v>
                </c:pt>
                <c:pt idx="2">
                  <c:v>23103</c:v>
                </c:pt>
                <c:pt idx="3">
                  <c:v>24081</c:v>
                </c:pt>
                <c:pt idx="4">
                  <c:v>24837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9-48F3-9A59-517DC07938B3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1">
                  <c:v>3302</c:v>
                </c:pt>
                <c:pt idx="2">
                  <c:v>3320</c:v>
                </c:pt>
                <c:pt idx="3">
                  <c:v>3421</c:v>
                </c:pt>
                <c:pt idx="4">
                  <c:v>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9-48F3-9A59-517DC079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3.8206037242281346E-2</c:v>
                </c:pt>
                <c:pt idx="1">
                  <c:v>2.2372904691426014E-3</c:v>
                </c:pt>
                <c:pt idx="2">
                  <c:v>4.6432382198051833E-2</c:v>
                </c:pt>
                <c:pt idx="3">
                  <c:v>1.2528826627198569E-2</c:v>
                </c:pt>
                <c:pt idx="4">
                  <c:v>6.3504629470278462E-2</c:v>
                </c:pt>
                <c:pt idx="5">
                  <c:v>1.7554125219426564E-2</c:v>
                </c:pt>
                <c:pt idx="6">
                  <c:v>8.5085877534161705E-2</c:v>
                </c:pt>
                <c:pt idx="7">
                  <c:v>7.3727325921591577E-2</c:v>
                </c:pt>
                <c:pt idx="8">
                  <c:v>2.5849309881939904E-2</c:v>
                </c:pt>
                <c:pt idx="9">
                  <c:v>1.5626613430626785E-2</c:v>
                </c:pt>
                <c:pt idx="10">
                  <c:v>3.0289470966853683E-2</c:v>
                </c:pt>
                <c:pt idx="11">
                  <c:v>1.5213575190169689E-2</c:v>
                </c:pt>
                <c:pt idx="12">
                  <c:v>6.9183905276563526E-2</c:v>
                </c:pt>
                <c:pt idx="13">
                  <c:v>5.7756513957250545E-2</c:v>
                </c:pt>
                <c:pt idx="14">
                  <c:v>8.956045847244691E-2</c:v>
                </c:pt>
                <c:pt idx="15">
                  <c:v>0.11795683750387223</c:v>
                </c:pt>
                <c:pt idx="16">
                  <c:v>0.1395725054211269</c:v>
                </c:pt>
                <c:pt idx="17">
                  <c:v>2.2613843665025987E-2</c:v>
                </c:pt>
                <c:pt idx="18">
                  <c:v>3.4798471758510308E-2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7E-907C-712A32639E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77E-907C-712A326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8</c:v>
                </c:pt>
                <c:pt idx="1">
                  <c:v>326</c:v>
                </c:pt>
                <c:pt idx="2">
                  <c:v>816</c:v>
                </c:pt>
                <c:pt idx="3">
                  <c:v>1139</c:v>
                </c:pt>
                <c:pt idx="4">
                  <c:v>1412</c:v>
                </c:pt>
                <c:pt idx="5">
                  <c:v>1431</c:v>
                </c:pt>
                <c:pt idx="6">
                  <c:v>1417</c:v>
                </c:pt>
                <c:pt idx="7">
                  <c:v>1361</c:v>
                </c:pt>
                <c:pt idx="8">
                  <c:v>1489</c:v>
                </c:pt>
                <c:pt idx="9">
                  <c:v>1202</c:v>
                </c:pt>
                <c:pt idx="10">
                  <c:v>1242</c:v>
                </c:pt>
                <c:pt idx="11">
                  <c:v>937</c:v>
                </c:pt>
                <c:pt idx="12">
                  <c:v>530</c:v>
                </c:pt>
                <c:pt idx="13">
                  <c:v>277</c:v>
                </c:pt>
                <c:pt idx="14">
                  <c:v>65</c:v>
                </c:pt>
                <c:pt idx="15">
                  <c:v>40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A7D-8464-CA5FB4ABA729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16</c:v>
                </c:pt>
                <c:pt idx="1">
                  <c:v>359</c:v>
                </c:pt>
                <c:pt idx="2">
                  <c:v>885</c:v>
                </c:pt>
                <c:pt idx="3">
                  <c:v>1142</c:v>
                </c:pt>
                <c:pt idx="4">
                  <c:v>1350</c:v>
                </c:pt>
                <c:pt idx="5">
                  <c:v>1524</c:v>
                </c:pt>
                <c:pt idx="6">
                  <c:v>1465</c:v>
                </c:pt>
                <c:pt idx="7">
                  <c:v>1590</c:v>
                </c:pt>
                <c:pt idx="8">
                  <c:v>1666</c:v>
                </c:pt>
                <c:pt idx="9">
                  <c:v>1415</c:v>
                </c:pt>
                <c:pt idx="10">
                  <c:v>1425</c:v>
                </c:pt>
                <c:pt idx="11">
                  <c:v>1023</c:v>
                </c:pt>
                <c:pt idx="12">
                  <c:v>458</c:v>
                </c:pt>
                <c:pt idx="13">
                  <c:v>174</c:v>
                </c:pt>
                <c:pt idx="14">
                  <c:v>68</c:v>
                </c:pt>
                <c:pt idx="15">
                  <c:v>22</c:v>
                </c:pt>
                <c:pt idx="1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A7D-8464-CA5FB4AB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1245</c:v>
                </c:pt>
                <c:pt idx="1">
                  <c:v>1974</c:v>
                </c:pt>
                <c:pt idx="2">
                  <c:v>1634</c:v>
                </c:pt>
                <c:pt idx="3">
                  <c:v>711</c:v>
                </c:pt>
                <c:pt idx="4">
                  <c:v>622</c:v>
                </c:pt>
                <c:pt idx="5">
                  <c:v>520</c:v>
                </c:pt>
                <c:pt idx="6">
                  <c:v>459</c:v>
                </c:pt>
                <c:pt idx="7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9-4CD8-A50A-D3805C2863FF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886</c:v>
                </c:pt>
                <c:pt idx="1">
                  <c:v>2676</c:v>
                </c:pt>
                <c:pt idx="2">
                  <c:v>327</c:v>
                </c:pt>
                <c:pt idx="3">
                  <c:v>1488</c:v>
                </c:pt>
                <c:pt idx="4">
                  <c:v>1945</c:v>
                </c:pt>
                <c:pt idx="5">
                  <c:v>955</c:v>
                </c:pt>
                <c:pt idx="6">
                  <c:v>44</c:v>
                </c:pt>
                <c:pt idx="7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9-4CD8-A50A-D3805C28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12.19'!$U$8:$Y$8</c:f>
              <c:numCache>
                <c:formatCode>#,##0</c:formatCode>
                <c:ptCount val="5"/>
                <c:pt idx="1">
                  <c:v>39628.980000000003</c:v>
                </c:pt>
                <c:pt idx="2">
                  <c:v>41288.5</c:v>
                </c:pt>
                <c:pt idx="3">
                  <c:v>41409</c:v>
                </c:pt>
                <c:pt idx="4">
                  <c:v>41364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44F-968E-6A6A66C4FB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44F-968E-6A6A66C4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12.19'!$V$4:$Z$4</c:f>
              <c:numCache>
                <c:formatCode>#,##0</c:formatCode>
                <c:ptCount val="5"/>
                <c:pt idx="0">
                  <c:v>26365</c:v>
                </c:pt>
                <c:pt idx="1">
                  <c:v>26424</c:v>
                </c:pt>
                <c:pt idx="2">
                  <c:v>27502</c:v>
                </c:pt>
                <c:pt idx="3">
                  <c:v>28364</c:v>
                </c:pt>
                <c:pt idx="4">
                  <c:v>29051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B9B-A4A5-0F51213CA65A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12.19'!$V$7:$Z$7</c:f>
              <c:numCache>
                <c:formatCode>#,##0</c:formatCode>
                <c:ptCount val="5"/>
                <c:pt idx="0">
                  <c:v>19200</c:v>
                </c:pt>
                <c:pt idx="1">
                  <c:v>19338</c:v>
                </c:pt>
                <c:pt idx="2">
                  <c:v>19927</c:v>
                </c:pt>
                <c:pt idx="3">
                  <c:v>20572</c:v>
                </c:pt>
                <c:pt idx="4">
                  <c:v>20992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B9B-A4A5-0F51213CA65A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12.19'!$V$11:$Z$11</c:f>
              <c:numCache>
                <c:formatCode>#,##0</c:formatCode>
                <c:ptCount val="5"/>
                <c:pt idx="0">
                  <c:v>23066</c:v>
                </c:pt>
                <c:pt idx="1">
                  <c:v>23103</c:v>
                </c:pt>
                <c:pt idx="2">
                  <c:v>24081</c:v>
                </c:pt>
                <c:pt idx="3">
                  <c:v>24837</c:v>
                </c:pt>
                <c:pt idx="4">
                  <c:v>25510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A-4B9B-A4A5-0F51213CA65A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12.19'!$V$12:$Z$12</c:f>
              <c:numCache>
                <c:formatCode>#,##0</c:formatCode>
                <c:ptCount val="5"/>
                <c:pt idx="0">
                  <c:v>3302</c:v>
                </c:pt>
                <c:pt idx="1">
                  <c:v>3320</c:v>
                </c:pt>
                <c:pt idx="2">
                  <c:v>3421</c:v>
                </c:pt>
                <c:pt idx="3">
                  <c:v>3524</c:v>
                </c:pt>
                <c:pt idx="4">
                  <c:v>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BA-4B9B-A4A5-0F51213C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3.8206037242281346E-2</c:v>
                </c:pt>
                <c:pt idx="1">
                  <c:v>2.2372904691426014E-3</c:v>
                </c:pt>
                <c:pt idx="2">
                  <c:v>4.6432382198051833E-2</c:v>
                </c:pt>
                <c:pt idx="3">
                  <c:v>1.2528826627198569E-2</c:v>
                </c:pt>
                <c:pt idx="4">
                  <c:v>6.3504629470278462E-2</c:v>
                </c:pt>
                <c:pt idx="5">
                  <c:v>1.7554125219426564E-2</c:v>
                </c:pt>
                <c:pt idx="6">
                  <c:v>8.5085877534161705E-2</c:v>
                </c:pt>
                <c:pt idx="7">
                  <c:v>7.3727325921591577E-2</c:v>
                </c:pt>
                <c:pt idx="8">
                  <c:v>2.5849309881939904E-2</c:v>
                </c:pt>
                <c:pt idx="9">
                  <c:v>1.5626613430626785E-2</c:v>
                </c:pt>
                <c:pt idx="10">
                  <c:v>3.0289470966853683E-2</c:v>
                </c:pt>
                <c:pt idx="11">
                  <c:v>1.5213575190169689E-2</c:v>
                </c:pt>
                <c:pt idx="12">
                  <c:v>6.9183905276563526E-2</c:v>
                </c:pt>
                <c:pt idx="13">
                  <c:v>5.7756513957250545E-2</c:v>
                </c:pt>
                <c:pt idx="14">
                  <c:v>8.956045847244691E-2</c:v>
                </c:pt>
                <c:pt idx="15">
                  <c:v>0.11795683750387223</c:v>
                </c:pt>
                <c:pt idx="16">
                  <c:v>0.1395725054211269</c:v>
                </c:pt>
                <c:pt idx="17">
                  <c:v>2.2613843665025987E-2</c:v>
                </c:pt>
                <c:pt idx="18">
                  <c:v>3.4798471758510308E-2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A2-910C-B8892960C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4A2-910C-B889296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12.19'!$Z$44:$Z$60</c:f>
              <c:numCache>
                <c:formatCode>#,##0</c:formatCode>
                <c:ptCount val="17"/>
                <c:pt idx="0">
                  <c:v>8</c:v>
                </c:pt>
                <c:pt idx="1">
                  <c:v>324</c:v>
                </c:pt>
                <c:pt idx="2">
                  <c:v>794</c:v>
                </c:pt>
                <c:pt idx="3">
                  <c:v>1137</c:v>
                </c:pt>
                <c:pt idx="4">
                  <c:v>1485</c:v>
                </c:pt>
                <c:pt idx="5">
                  <c:v>1558</c:v>
                </c:pt>
                <c:pt idx="6">
                  <c:v>1387</c:v>
                </c:pt>
                <c:pt idx="7">
                  <c:v>1362</c:v>
                </c:pt>
                <c:pt idx="8">
                  <c:v>1455</c:v>
                </c:pt>
                <c:pt idx="9">
                  <c:v>1293</c:v>
                </c:pt>
                <c:pt idx="10">
                  <c:v>1236</c:v>
                </c:pt>
                <c:pt idx="11">
                  <c:v>967</c:v>
                </c:pt>
                <c:pt idx="12">
                  <c:v>579</c:v>
                </c:pt>
                <c:pt idx="13">
                  <c:v>278</c:v>
                </c:pt>
                <c:pt idx="14">
                  <c:v>78</c:v>
                </c:pt>
                <c:pt idx="15">
                  <c:v>44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8B4-A23B-C9E71E069A7E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12.19'!$Z$63:$Z$79</c:f>
              <c:numCache>
                <c:formatCode>#,##0</c:formatCode>
                <c:ptCount val="17"/>
                <c:pt idx="0">
                  <c:v>24</c:v>
                </c:pt>
                <c:pt idx="1">
                  <c:v>319</c:v>
                </c:pt>
                <c:pt idx="2">
                  <c:v>907</c:v>
                </c:pt>
                <c:pt idx="3">
                  <c:v>1230</c:v>
                </c:pt>
                <c:pt idx="4">
                  <c:v>1509</c:v>
                </c:pt>
                <c:pt idx="5">
                  <c:v>1562</c:v>
                </c:pt>
                <c:pt idx="6">
                  <c:v>1501</c:v>
                </c:pt>
                <c:pt idx="7">
                  <c:v>1542</c:v>
                </c:pt>
                <c:pt idx="8">
                  <c:v>1734</c:v>
                </c:pt>
                <c:pt idx="9">
                  <c:v>1453</c:v>
                </c:pt>
                <c:pt idx="10">
                  <c:v>1428</c:v>
                </c:pt>
                <c:pt idx="11">
                  <c:v>1048</c:v>
                </c:pt>
                <c:pt idx="12">
                  <c:v>491</c:v>
                </c:pt>
                <c:pt idx="13">
                  <c:v>176</c:v>
                </c:pt>
                <c:pt idx="14">
                  <c:v>69</c:v>
                </c:pt>
                <c:pt idx="15">
                  <c:v>26</c:v>
                </c:pt>
                <c:pt idx="1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E-48B4-A23B-C9E71E06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12.19'!$Z$83:$Z$90</c:f>
              <c:numCache>
                <c:formatCode>#,##0</c:formatCode>
                <c:ptCount val="8"/>
                <c:pt idx="0">
                  <c:v>1288</c:v>
                </c:pt>
                <c:pt idx="1">
                  <c:v>2045</c:v>
                </c:pt>
                <c:pt idx="2">
                  <c:v>1654</c:v>
                </c:pt>
                <c:pt idx="3">
                  <c:v>753</c:v>
                </c:pt>
                <c:pt idx="4">
                  <c:v>625</c:v>
                </c:pt>
                <c:pt idx="5">
                  <c:v>551</c:v>
                </c:pt>
                <c:pt idx="6">
                  <c:v>474</c:v>
                </c:pt>
                <c:pt idx="7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0A8-B680-21B07ACFEC41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12.19'!$Z$93:$Z$100</c:f>
              <c:numCache>
                <c:formatCode>#,##0</c:formatCode>
                <c:ptCount val="8"/>
                <c:pt idx="0">
                  <c:v>895</c:v>
                </c:pt>
                <c:pt idx="1">
                  <c:v>2799</c:v>
                </c:pt>
                <c:pt idx="2">
                  <c:v>348</c:v>
                </c:pt>
                <c:pt idx="3">
                  <c:v>1570</c:v>
                </c:pt>
                <c:pt idx="4">
                  <c:v>1951</c:v>
                </c:pt>
                <c:pt idx="5">
                  <c:v>957</c:v>
                </c:pt>
                <c:pt idx="6">
                  <c:v>48</c:v>
                </c:pt>
                <c:pt idx="7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D-40A8-B680-21B07ACF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12.2'!$Z$83:$Z$90</c:f>
              <c:numCache>
                <c:formatCode>#,##0</c:formatCode>
                <c:ptCount val="8"/>
                <c:pt idx="0">
                  <c:v>419</c:v>
                </c:pt>
                <c:pt idx="1">
                  <c:v>290</c:v>
                </c:pt>
                <c:pt idx="2">
                  <c:v>1034</c:v>
                </c:pt>
                <c:pt idx="3">
                  <c:v>270</c:v>
                </c:pt>
                <c:pt idx="4">
                  <c:v>223</c:v>
                </c:pt>
                <c:pt idx="5">
                  <c:v>271</c:v>
                </c:pt>
                <c:pt idx="6">
                  <c:v>606</c:v>
                </c:pt>
                <c:pt idx="7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3-4FD0-BE71-93F46A08C73A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12.2'!$Z$93:$Z$100</c:f>
              <c:numCache>
                <c:formatCode>#,##0</c:formatCode>
                <c:ptCount val="8"/>
                <c:pt idx="0">
                  <c:v>328</c:v>
                </c:pt>
                <c:pt idx="1">
                  <c:v>446</c:v>
                </c:pt>
                <c:pt idx="2">
                  <c:v>171</c:v>
                </c:pt>
                <c:pt idx="3">
                  <c:v>929</c:v>
                </c:pt>
                <c:pt idx="4">
                  <c:v>825</c:v>
                </c:pt>
                <c:pt idx="5">
                  <c:v>611</c:v>
                </c:pt>
                <c:pt idx="6">
                  <c:v>50</c:v>
                </c:pt>
                <c:pt idx="7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3-4FD0-BE71-93F46A08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12.19'!$V$8:$Z$8</c:f>
              <c:numCache>
                <c:formatCode>#,##0</c:formatCode>
                <c:ptCount val="5"/>
                <c:pt idx="0">
                  <c:v>39628.980000000003</c:v>
                </c:pt>
                <c:pt idx="1">
                  <c:v>41288.5</c:v>
                </c:pt>
                <c:pt idx="2">
                  <c:v>41409</c:v>
                </c:pt>
                <c:pt idx="3">
                  <c:v>41364</c:v>
                </c:pt>
                <c:pt idx="4">
                  <c:v>43961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1-44BD-8E5C-B92B157235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4BD-8E5C-B92B1572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1">
                  <c:v>7730</c:v>
                </c:pt>
                <c:pt idx="2">
                  <c:v>7898</c:v>
                </c:pt>
                <c:pt idx="3">
                  <c:v>8298</c:v>
                </c:pt>
                <c:pt idx="4">
                  <c:v>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C38-88E3-8E6C8E543ECE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1">
                  <c:v>5472</c:v>
                </c:pt>
                <c:pt idx="2">
                  <c:v>5612</c:v>
                </c:pt>
                <c:pt idx="3">
                  <c:v>5770</c:v>
                </c:pt>
                <c:pt idx="4">
                  <c:v>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C38-88E3-8E6C8E543ECE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1">
                  <c:v>6733</c:v>
                </c:pt>
                <c:pt idx="2">
                  <c:v>6932</c:v>
                </c:pt>
                <c:pt idx="3">
                  <c:v>7260</c:v>
                </c:pt>
                <c:pt idx="4">
                  <c:v>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A-4C38-88E3-8E6C8E543ECE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1">
                  <c:v>994</c:v>
                </c:pt>
                <c:pt idx="2">
                  <c:v>968</c:v>
                </c:pt>
                <c:pt idx="3">
                  <c:v>1038</c:v>
                </c:pt>
                <c:pt idx="4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A-4C38-88E3-8E6C8E54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8.0037335200093332E-2</c:v>
                </c:pt>
                <c:pt idx="1">
                  <c:v>1.8434255046085639E-2</c:v>
                </c:pt>
                <c:pt idx="2">
                  <c:v>6.3003150157507876E-2</c:v>
                </c:pt>
                <c:pt idx="3">
                  <c:v>9.2171275230428194E-3</c:v>
                </c:pt>
                <c:pt idx="4">
                  <c:v>8.2370785205926958E-2</c:v>
                </c:pt>
                <c:pt idx="5">
                  <c:v>3.1968265079920663E-2</c:v>
                </c:pt>
                <c:pt idx="6">
                  <c:v>9.2871310232178275E-2</c:v>
                </c:pt>
                <c:pt idx="7">
                  <c:v>5.8452922646132305E-2</c:v>
                </c:pt>
                <c:pt idx="8">
                  <c:v>5.7052852642632129E-2</c:v>
                </c:pt>
                <c:pt idx="9">
                  <c:v>3.5001750087504373E-3</c:v>
                </c:pt>
                <c:pt idx="10">
                  <c:v>2.2634465056586162E-2</c:v>
                </c:pt>
                <c:pt idx="11">
                  <c:v>1.1083887527709719E-2</c:v>
                </c:pt>
                <c:pt idx="12">
                  <c:v>3.5818457589546146E-2</c:v>
                </c:pt>
                <c:pt idx="13">
                  <c:v>7.7120522692801313E-2</c:v>
                </c:pt>
                <c:pt idx="14">
                  <c:v>3.9901995099754985E-2</c:v>
                </c:pt>
                <c:pt idx="15">
                  <c:v>6.9536810173842029E-2</c:v>
                </c:pt>
                <c:pt idx="16">
                  <c:v>0.12098938280247346</c:v>
                </c:pt>
                <c:pt idx="17">
                  <c:v>1.586746003966865E-2</c:v>
                </c:pt>
                <c:pt idx="18">
                  <c:v>3.6985182592462959E-2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D-4A55-8D8A-2CEEBEB6F1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D-4A55-8D8A-2CEEBEB6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0</c:v>
                </c:pt>
                <c:pt idx="1">
                  <c:v>89</c:v>
                </c:pt>
                <c:pt idx="2">
                  <c:v>245</c:v>
                </c:pt>
                <c:pt idx="3">
                  <c:v>389</c:v>
                </c:pt>
                <c:pt idx="4">
                  <c:v>550</c:v>
                </c:pt>
                <c:pt idx="5">
                  <c:v>409</c:v>
                </c:pt>
                <c:pt idx="6">
                  <c:v>346</c:v>
                </c:pt>
                <c:pt idx="7">
                  <c:v>409</c:v>
                </c:pt>
                <c:pt idx="8">
                  <c:v>432</c:v>
                </c:pt>
                <c:pt idx="9">
                  <c:v>411</c:v>
                </c:pt>
                <c:pt idx="10">
                  <c:v>430</c:v>
                </c:pt>
                <c:pt idx="11">
                  <c:v>348</c:v>
                </c:pt>
                <c:pt idx="12">
                  <c:v>165</c:v>
                </c:pt>
                <c:pt idx="13">
                  <c:v>95</c:v>
                </c:pt>
                <c:pt idx="14">
                  <c:v>44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ED4-8D2D-6189F9E06625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3</c:v>
                </c:pt>
                <c:pt idx="1">
                  <c:v>120</c:v>
                </c:pt>
                <c:pt idx="2">
                  <c:v>266</c:v>
                </c:pt>
                <c:pt idx="3">
                  <c:v>371</c:v>
                </c:pt>
                <c:pt idx="4">
                  <c:v>371</c:v>
                </c:pt>
                <c:pt idx="5">
                  <c:v>345</c:v>
                </c:pt>
                <c:pt idx="6">
                  <c:v>347</c:v>
                </c:pt>
                <c:pt idx="7">
                  <c:v>355</c:v>
                </c:pt>
                <c:pt idx="8">
                  <c:v>498</c:v>
                </c:pt>
                <c:pt idx="9">
                  <c:v>413</c:v>
                </c:pt>
                <c:pt idx="10">
                  <c:v>445</c:v>
                </c:pt>
                <c:pt idx="11">
                  <c:v>285</c:v>
                </c:pt>
                <c:pt idx="12">
                  <c:v>147</c:v>
                </c:pt>
                <c:pt idx="13">
                  <c:v>67</c:v>
                </c:pt>
                <c:pt idx="14">
                  <c:v>19</c:v>
                </c:pt>
                <c:pt idx="15">
                  <c:v>15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ED4-8D2D-6189F9E0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322</c:v>
                </c:pt>
                <c:pt idx="1">
                  <c:v>236</c:v>
                </c:pt>
                <c:pt idx="2">
                  <c:v>703</c:v>
                </c:pt>
                <c:pt idx="3">
                  <c:v>139</c:v>
                </c:pt>
                <c:pt idx="4">
                  <c:v>82</c:v>
                </c:pt>
                <c:pt idx="5">
                  <c:v>130</c:v>
                </c:pt>
                <c:pt idx="6">
                  <c:v>409</c:v>
                </c:pt>
                <c:pt idx="7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F7E-BACA-64C7F9347142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195</c:v>
                </c:pt>
                <c:pt idx="1">
                  <c:v>454</c:v>
                </c:pt>
                <c:pt idx="2">
                  <c:v>99</c:v>
                </c:pt>
                <c:pt idx="3">
                  <c:v>468</c:v>
                </c:pt>
                <c:pt idx="4">
                  <c:v>455</c:v>
                </c:pt>
                <c:pt idx="5">
                  <c:v>351</c:v>
                </c:pt>
                <c:pt idx="6">
                  <c:v>14</c:v>
                </c:pt>
                <c:pt idx="7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F7E-BACA-64C7F934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12.20'!$U$8:$Y$8</c:f>
              <c:numCache>
                <c:formatCode>#,##0</c:formatCode>
                <c:ptCount val="5"/>
                <c:pt idx="1">
                  <c:v>36752.69</c:v>
                </c:pt>
                <c:pt idx="2">
                  <c:v>36748</c:v>
                </c:pt>
                <c:pt idx="3">
                  <c:v>37118.47</c:v>
                </c:pt>
                <c:pt idx="4">
                  <c:v>40236.5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3D8-B901-12BFE5FAA8D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3D8-B901-12BFE5FA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12.20'!$V$4:$Z$4</c:f>
              <c:numCache>
                <c:formatCode>#,##0</c:formatCode>
                <c:ptCount val="5"/>
                <c:pt idx="0">
                  <c:v>7730</c:v>
                </c:pt>
                <c:pt idx="1">
                  <c:v>7898</c:v>
                </c:pt>
                <c:pt idx="2">
                  <c:v>8298</c:v>
                </c:pt>
                <c:pt idx="3">
                  <c:v>8481</c:v>
                </c:pt>
                <c:pt idx="4">
                  <c:v>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BD-99EB-C19A4652F650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12.20'!$V$7:$Z$7</c:f>
              <c:numCache>
                <c:formatCode>#,##0</c:formatCode>
                <c:ptCount val="5"/>
                <c:pt idx="0">
                  <c:v>5472</c:v>
                </c:pt>
                <c:pt idx="1">
                  <c:v>5612</c:v>
                </c:pt>
                <c:pt idx="2">
                  <c:v>5770</c:v>
                </c:pt>
                <c:pt idx="3">
                  <c:v>6078</c:v>
                </c:pt>
                <c:pt idx="4">
                  <c:v>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BD-99EB-C19A4652F650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12.20'!$V$11:$Z$11</c:f>
              <c:numCache>
                <c:formatCode>#,##0</c:formatCode>
                <c:ptCount val="5"/>
                <c:pt idx="0">
                  <c:v>6733</c:v>
                </c:pt>
                <c:pt idx="1">
                  <c:v>6932</c:v>
                </c:pt>
                <c:pt idx="2">
                  <c:v>7260</c:v>
                </c:pt>
                <c:pt idx="3">
                  <c:v>7400</c:v>
                </c:pt>
                <c:pt idx="4">
                  <c:v>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2-4FBD-99EB-C19A4652F650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12.20'!$V$12:$Z$12</c:f>
              <c:numCache>
                <c:formatCode>#,##0</c:formatCode>
                <c:ptCount val="5"/>
                <c:pt idx="0">
                  <c:v>994</c:v>
                </c:pt>
                <c:pt idx="1">
                  <c:v>968</c:v>
                </c:pt>
                <c:pt idx="2">
                  <c:v>1038</c:v>
                </c:pt>
                <c:pt idx="3">
                  <c:v>1076</c:v>
                </c:pt>
                <c:pt idx="4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2-4FBD-99EB-C19A4652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8.0037335200093332E-2</c:v>
                </c:pt>
                <c:pt idx="1">
                  <c:v>1.8434255046085639E-2</c:v>
                </c:pt>
                <c:pt idx="2">
                  <c:v>6.3003150157507876E-2</c:v>
                </c:pt>
                <c:pt idx="3">
                  <c:v>9.2171275230428194E-3</c:v>
                </c:pt>
                <c:pt idx="4">
                  <c:v>8.2370785205926958E-2</c:v>
                </c:pt>
                <c:pt idx="5">
                  <c:v>3.1968265079920663E-2</c:v>
                </c:pt>
                <c:pt idx="6">
                  <c:v>9.2871310232178275E-2</c:v>
                </c:pt>
                <c:pt idx="7">
                  <c:v>5.8452922646132305E-2</c:v>
                </c:pt>
                <c:pt idx="8">
                  <c:v>5.7052852642632129E-2</c:v>
                </c:pt>
                <c:pt idx="9">
                  <c:v>3.5001750087504373E-3</c:v>
                </c:pt>
                <c:pt idx="10">
                  <c:v>2.2634465056586162E-2</c:v>
                </c:pt>
                <c:pt idx="11">
                  <c:v>1.1083887527709719E-2</c:v>
                </c:pt>
                <c:pt idx="12">
                  <c:v>3.5818457589546146E-2</c:v>
                </c:pt>
                <c:pt idx="13">
                  <c:v>7.7120522692801313E-2</c:v>
                </c:pt>
                <c:pt idx="14">
                  <c:v>3.9901995099754985E-2</c:v>
                </c:pt>
                <c:pt idx="15">
                  <c:v>6.9536810173842029E-2</c:v>
                </c:pt>
                <c:pt idx="16">
                  <c:v>0.12098938280247346</c:v>
                </c:pt>
                <c:pt idx="17">
                  <c:v>1.586746003966865E-2</c:v>
                </c:pt>
                <c:pt idx="18">
                  <c:v>3.6985182592462959E-2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C04-B1BB-5AB835B230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D-4C04-B1BB-5AB835B2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12.20'!$Z$44:$Z$60</c:f>
              <c:numCache>
                <c:formatCode>#,##0</c:formatCode>
                <c:ptCount val="17"/>
                <c:pt idx="0">
                  <c:v>5</c:v>
                </c:pt>
                <c:pt idx="1">
                  <c:v>104</c:v>
                </c:pt>
                <c:pt idx="2">
                  <c:v>252</c:v>
                </c:pt>
                <c:pt idx="3">
                  <c:v>345</c:v>
                </c:pt>
                <c:pt idx="4">
                  <c:v>496</c:v>
                </c:pt>
                <c:pt idx="5">
                  <c:v>387</c:v>
                </c:pt>
                <c:pt idx="6">
                  <c:v>365</c:v>
                </c:pt>
                <c:pt idx="7">
                  <c:v>389</c:v>
                </c:pt>
                <c:pt idx="8">
                  <c:v>458</c:v>
                </c:pt>
                <c:pt idx="9">
                  <c:v>396</c:v>
                </c:pt>
                <c:pt idx="10">
                  <c:v>459</c:v>
                </c:pt>
                <c:pt idx="11">
                  <c:v>333</c:v>
                </c:pt>
                <c:pt idx="12">
                  <c:v>181</c:v>
                </c:pt>
                <c:pt idx="13">
                  <c:v>103</c:v>
                </c:pt>
                <c:pt idx="14">
                  <c:v>37</c:v>
                </c:pt>
                <c:pt idx="15">
                  <c:v>17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B-4463-AB40-B357B304287C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12.20'!$Z$63:$Z$79</c:f>
              <c:numCache>
                <c:formatCode>#,##0</c:formatCode>
                <c:ptCount val="17"/>
                <c:pt idx="0">
                  <c:v>9</c:v>
                </c:pt>
                <c:pt idx="1">
                  <c:v>136</c:v>
                </c:pt>
                <c:pt idx="2">
                  <c:v>294</c:v>
                </c:pt>
                <c:pt idx="3">
                  <c:v>389</c:v>
                </c:pt>
                <c:pt idx="4">
                  <c:v>395</c:v>
                </c:pt>
                <c:pt idx="5">
                  <c:v>370</c:v>
                </c:pt>
                <c:pt idx="6">
                  <c:v>324</c:v>
                </c:pt>
                <c:pt idx="7">
                  <c:v>367</c:v>
                </c:pt>
                <c:pt idx="8">
                  <c:v>473</c:v>
                </c:pt>
                <c:pt idx="9">
                  <c:v>464</c:v>
                </c:pt>
                <c:pt idx="10">
                  <c:v>458</c:v>
                </c:pt>
                <c:pt idx="11">
                  <c:v>308</c:v>
                </c:pt>
                <c:pt idx="12">
                  <c:v>145</c:v>
                </c:pt>
                <c:pt idx="13">
                  <c:v>55</c:v>
                </c:pt>
                <c:pt idx="14">
                  <c:v>30</c:v>
                </c:pt>
                <c:pt idx="15">
                  <c:v>5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B-4463-AB40-B357B304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12.20'!$Z$83:$Z$90</c:f>
              <c:numCache>
                <c:formatCode>#,##0</c:formatCode>
                <c:ptCount val="8"/>
                <c:pt idx="0">
                  <c:v>336</c:v>
                </c:pt>
                <c:pt idx="1">
                  <c:v>255</c:v>
                </c:pt>
                <c:pt idx="2">
                  <c:v>722</c:v>
                </c:pt>
                <c:pt idx="3">
                  <c:v>172</c:v>
                </c:pt>
                <c:pt idx="4">
                  <c:v>85</c:v>
                </c:pt>
                <c:pt idx="5">
                  <c:v>127</c:v>
                </c:pt>
                <c:pt idx="6">
                  <c:v>421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ECA-93CB-B26FB4C9A8E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12.20'!$Z$93:$Z$100</c:f>
              <c:numCache>
                <c:formatCode>#,##0</c:formatCode>
                <c:ptCount val="8"/>
                <c:pt idx="0">
                  <c:v>204</c:v>
                </c:pt>
                <c:pt idx="1">
                  <c:v>476</c:v>
                </c:pt>
                <c:pt idx="2">
                  <c:v>106</c:v>
                </c:pt>
                <c:pt idx="3">
                  <c:v>508</c:v>
                </c:pt>
                <c:pt idx="4">
                  <c:v>436</c:v>
                </c:pt>
                <c:pt idx="5">
                  <c:v>392</c:v>
                </c:pt>
                <c:pt idx="6">
                  <c:v>23</c:v>
                </c:pt>
                <c:pt idx="7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D-4ECA-93CB-B26FB4C9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8.6197490452809597E-2</c:v>
                </c:pt>
                <c:pt idx="1">
                  <c:v>1.1729405346426624E-2</c:v>
                </c:pt>
                <c:pt idx="2">
                  <c:v>4.5008183306055646E-2</c:v>
                </c:pt>
                <c:pt idx="3">
                  <c:v>8.4560829241680305E-3</c:v>
                </c:pt>
                <c:pt idx="4">
                  <c:v>7.2285870158210586E-2</c:v>
                </c:pt>
                <c:pt idx="5">
                  <c:v>1.0365521003818877E-2</c:v>
                </c:pt>
                <c:pt idx="6">
                  <c:v>0.1082924168030551</c:v>
                </c:pt>
                <c:pt idx="7">
                  <c:v>0.1276595744680851</c:v>
                </c:pt>
                <c:pt idx="8">
                  <c:v>3.4915439170758317E-2</c:v>
                </c:pt>
                <c:pt idx="9">
                  <c:v>4.9099836333878887E-3</c:v>
                </c:pt>
                <c:pt idx="10">
                  <c:v>1.9912711402073104E-2</c:v>
                </c:pt>
                <c:pt idx="11">
                  <c:v>3.4369885433715219E-2</c:v>
                </c:pt>
                <c:pt idx="12">
                  <c:v>3.2733224222585927E-2</c:v>
                </c:pt>
                <c:pt idx="13">
                  <c:v>4.3371522094926347E-2</c:v>
                </c:pt>
                <c:pt idx="14">
                  <c:v>5.4828150572831427E-2</c:v>
                </c:pt>
                <c:pt idx="15">
                  <c:v>7.1740316421167488E-2</c:v>
                </c:pt>
                <c:pt idx="16">
                  <c:v>0.11483906164757228</c:v>
                </c:pt>
                <c:pt idx="17">
                  <c:v>8.4560829241680305E-3</c:v>
                </c:pt>
                <c:pt idx="18">
                  <c:v>3.3551554828150573E-2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7-4A6B-A4FE-79BEA3132D0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7-4A6B-A4FE-79BEA31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12.2'!$V$8:$Z$8</c:f>
              <c:numCache>
                <c:formatCode>#,##0</c:formatCode>
                <c:ptCount val="5"/>
                <c:pt idx="0">
                  <c:v>38492</c:v>
                </c:pt>
                <c:pt idx="1">
                  <c:v>40007.68</c:v>
                </c:pt>
                <c:pt idx="2">
                  <c:v>40810</c:v>
                </c:pt>
                <c:pt idx="3">
                  <c:v>41600</c:v>
                </c:pt>
                <c:pt idx="4">
                  <c:v>43845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E-44DD-A3FE-26C78238EB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E-44DD-A3FE-26C78238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12.20'!$V$8:$Z$8</c:f>
              <c:numCache>
                <c:formatCode>#,##0</c:formatCode>
                <c:ptCount val="5"/>
                <c:pt idx="0">
                  <c:v>36752.69</c:v>
                </c:pt>
                <c:pt idx="1">
                  <c:v>36748</c:v>
                </c:pt>
                <c:pt idx="2">
                  <c:v>37118.47</c:v>
                </c:pt>
                <c:pt idx="3">
                  <c:v>40236.5</c:v>
                </c:pt>
                <c:pt idx="4">
                  <c:v>41879.78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3BD-B69E-E35A3611DA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3BD-B69E-E35A3611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1">
                  <c:v>46697</c:v>
                </c:pt>
                <c:pt idx="2">
                  <c:v>46058</c:v>
                </c:pt>
                <c:pt idx="3">
                  <c:v>47682</c:v>
                </c:pt>
                <c:pt idx="4">
                  <c:v>49733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A2D-929D-61AEEA341CBE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1">
                  <c:v>33244</c:v>
                </c:pt>
                <c:pt idx="2">
                  <c:v>33175</c:v>
                </c:pt>
                <c:pt idx="3">
                  <c:v>33787</c:v>
                </c:pt>
                <c:pt idx="4">
                  <c:v>35048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A2D-929D-61AEEA341CBE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1">
                  <c:v>42399</c:v>
                </c:pt>
                <c:pt idx="2">
                  <c:v>41789</c:v>
                </c:pt>
                <c:pt idx="3">
                  <c:v>43388</c:v>
                </c:pt>
                <c:pt idx="4">
                  <c:v>45285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A2D-929D-61AEEA341CBE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1">
                  <c:v>4297</c:v>
                </c:pt>
                <c:pt idx="2">
                  <c:v>4267</c:v>
                </c:pt>
                <c:pt idx="3">
                  <c:v>4294</c:v>
                </c:pt>
                <c:pt idx="4">
                  <c:v>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A2D-929D-61AEEA3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4.0606120629890066E-2</c:v>
                </c:pt>
                <c:pt idx="1">
                  <c:v>6.3385163910072298E-3</c:v>
                </c:pt>
                <c:pt idx="2">
                  <c:v>5.4630088144993559E-2</c:v>
                </c:pt>
                <c:pt idx="3">
                  <c:v>8.1806477171437065E-3</c:v>
                </c:pt>
                <c:pt idx="4">
                  <c:v>5.9185896801030008E-2</c:v>
                </c:pt>
                <c:pt idx="5">
                  <c:v>2.9949489947509161E-2</c:v>
                </c:pt>
                <c:pt idx="6">
                  <c:v>9.7137763692185797E-2</c:v>
                </c:pt>
                <c:pt idx="7">
                  <c:v>9.1611369713776369E-2</c:v>
                </c:pt>
                <c:pt idx="8">
                  <c:v>3.6169159156185009E-2</c:v>
                </c:pt>
                <c:pt idx="9">
                  <c:v>9.2700802218480729E-3</c:v>
                </c:pt>
                <c:pt idx="10">
                  <c:v>3.5812617609190849E-2</c:v>
                </c:pt>
                <c:pt idx="11">
                  <c:v>1.6321679706843617E-2</c:v>
                </c:pt>
                <c:pt idx="12">
                  <c:v>5.4531048826384078E-2</c:v>
                </c:pt>
                <c:pt idx="13">
                  <c:v>7.1565811627216008E-2</c:v>
                </c:pt>
                <c:pt idx="14">
                  <c:v>4.6825789838565911E-2</c:v>
                </c:pt>
                <c:pt idx="15">
                  <c:v>8.9690006932752309E-2</c:v>
                </c:pt>
                <c:pt idx="16">
                  <c:v>0.15628404476577201</c:v>
                </c:pt>
                <c:pt idx="17">
                  <c:v>2.0322868178666929E-2</c:v>
                </c:pt>
                <c:pt idx="18">
                  <c:v>3.6288006338516393E-2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9-4A7C-B4D9-DB2888CCD7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9-4A7C-B4D9-DB2888CC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14</c:v>
                </c:pt>
                <c:pt idx="1">
                  <c:v>459</c:v>
                </c:pt>
                <c:pt idx="2">
                  <c:v>1687</c:v>
                </c:pt>
                <c:pt idx="3">
                  <c:v>2774</c:v>
                </c:pt>
                <c:pt idx="4">
                  <c:v>3231</c:v>
                </c:pt>
                <c:pt idx="5">
                  <c:v>2865</c:v>
                </c:pt>
                <c:pt idx="6">
                  <c:v>2352</c:v>
                </c:pt>
                <c:pt idx="7">
                  <c:v>2236</c:v>
                </c:pt>
                <c:pt idx="8">
                  <c:v>2439</c:v>
                </c:pt>
                <c:pt idx="9">
                  <c:v>2101</c:v>
                </c:pt>
                <c:pt idx="10">
                  <c:v>2083</c:v>
                </c:pt>
                <c:pt idx="11">
                  <c:v>1570</c:v>
                </c:pt>
                <c:pt idx="12">
                  <c:v>767</c:v>
                </c:pt>
                <c:pt idx="13">
                  <c:v>373</c:v>
                </c:pt>
                <c:pt idx="14">
                  <c:v>137</c:v>
                </c:pt>
                <c:pt idx="15">
                  <c:v>87</c:v>
                </c:pt>
                <c:pt idx="1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B-4E1B-ACE5-71C3DBCC338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22</c:v>
                </c:pt>
                <c:pt idx="1">
                  <c:v>570</c:v>
                </c:pt>
                <c:pt idx="2">
                  <c:v>1660</c:v>
                </c:pt>
                <c:pt idx="3">
                  <c:v>2691</c:v>
                </c:pt>
                <c:pt idx="4">
                  <c:v>2908</c:v>
                </c:pt>
                <c:pt idx="5">
                  <c:v>2424</c:v>
                </c:pt>
                <c:pt idx="6">
                  <c:v>2264</c:v>
                </c:pt>
                <c:pt idx="7">
                  <c:v>2245</c:v>
                </c:pt>
                <c:pt idx="8">
                  <c:v>2467</c:v>
                </c:pt>
                <c:pt idx="9">
                  <c:v>2370</c:v>
                </c:pt>
                <c:pt idx="10">
                  <c:v>2212</c:v>
                </c:pt>
                <c:pt idx="11">
                  <c:v>1525</c:v>
                </c:pt>
                <c:pt idx="12">
                  <c:v>682</c:v>
                </c:pt>
                <c:pt idx="13">
                  <c:v>213</c:v>
                </c:pt>
                <c:pt idx="14">
                  <c:v>107</c:v>
                </c:pt>
                <c:pt idx="15">
                  <c:v>63</c:v>
                </c:pt>
                <c:pt idx="1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B-4E1B-ACE5-71C3DBCC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1820</c:v>
                </c:pt>
                <c:pt idx="1">
                  <c:v>2435</c:v>
                </c:pt>
                <c:pt idx="2">
                  <c:v>2883</c:v>
                </c:pt>
                <c:pt idx="3">
                  <c:v>1155</c:v>
                </c:pt>
                <c:pt idx="4">
                  <c:v>847</c:v>
                </c:pt>
                <c:pt idx="5">
                  <c:v>1196</c:v>
                </c:pt>
                <c:pt idx="6">
                  <c:v>1671</c:v>
                </c:pt>
                <c:pt idx="7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4D3-B430-A1022D0A460D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1182</c:v>
                </c:pt>
                <c:pt idx="1">
                  <c:v>3678</c:v>
                </c:pt>
                <c:pt idx="2">
                  <c:v>582</c:v>
                </c:pt>
                <c:pt idx="3">
                  <c:v>2895</c:v>
                </c:pt>
                <c:pt idx="4">
                  <c:v>2727</c:v>
                </c:pt>
                <c:pt idx="5">
                  <c:v>1899</c:v>
                </c:pt>
                <c:pt idx="6">
                  <c:v>128</c:v>
                </c:pt>
                <c:pt idx="7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B-44D3-B430-A1022D0A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12.21'!$U$8:$Y$8</c:f>
              <c:numCache>
                <c:formatCode>#,##0</c:formatCode>
                <c:ptCount val="5"/>
                <c:pt idx="1">
                  <c:v>34455.120000000003</c:v>
                </c:pt>
                <c:pt idx="2">
                  <c:v>36783</c:v>
                </c:pt>
                <c:pt idx="3">
                  <c:v>36154</c:v>
                </c:pt>
                <c:pt idx="4">
                  <c:v>36354.5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761-BB54-D478D76D8E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761-BB54-D478D76D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12.21'!$V$4:$Z$4</c:f>
              <c:numCache>
                <c:formatCode>#,##0</c:formatCode>
                <c:ptCount val="5"/>
                <c:pt idx="0">
                  <c:v>46697</c:v>
                </c:pt>
                <c:pt idx="1">
                  <c:v>46058</c:v>
                </c:pt>
                <c:pt idx="2">
                  <c:v>47682</c:v>
                </c:pt>
                <c:pt idx="3">
                  <c:v>49733</c:v>
                </c:pt>
                <c:pt idx="4">
                  <c:v>50482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518-9086-22E4054E6025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12.21'!$V$7:$Z$7</c:f>
              <c:numCache>
                <c:formatCode>#,##0</c:formatCode>
                <c:ptCount val="5"/>
                <c:pt idx="0">
                  <c:v>33244</c:v>
                </c:pt>
                <c:pt idx="1">
                  <c:v>33175</c:v>
                </c:pt>
                <c:pt idx="2">
                  <c:v>33787</c:v>
                </c:pt>
                <c:pt idx="3">
                  <c:v>35048</c:v>
                </c:pt>
                <c:pt idx="4">
                  <c:v>35454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518-9086-22E4054E6025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12.21'!$V$11:$Z$11</c:f>
              <c:numCache>
                <c:formatCode>#,##0</c:formatCode>
                <c:ptCount val="5"/>
                <c:pt idx="0">
                  <c:v>42399</c:v>
                </c:pt>
                <c:pt idx="1">
                  <c:v>41789</c:v>
                </c:pt>
                <c:pt idx="2">
                  <c:v>43388</c:v>
                </c:pt>
                <c:pt idx="3">
                  <c:v>45285</c:v>
                </c:pt>
                <c:pt idx="4">
                  <c:v>46012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A-4518-9086-22E4054E6025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12.21'!$V$12:$Z$12</c:f>
              <c:numCache>
                <c:formatCode>#,##0</c:formatCode>
                <c:ptCount val="5"/>
                <c:pt idx="0">
                  <c:v>4297</c:v>
                </c:pt>
                <c:pt idx="1">
                  <c:v>4267</c:v>
                </c:pt>
                <c:pt idx="2">
                  <c:v>4294</c:v>
                </c:pt>
                <c:pt idx="3">
                  <c:v>4450</c:v>
                </c:pt>
                <c:pt idx="4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A-4518-9086-22E4054E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4.0606120629890066E-2</c:v>
                </c:pt>
                <c:pt idx="1">
                  <c:v>6.3385163910072298E-3</c:v>
                </c:pt>
                <c:pt idx="2">
                  <c:v>5.4630088144993559E-2</c:v>
                </c:pt>
                <c:pt idx="3">
                  <c:v>8.1806477171437065E-3</c:v>
                </c:pt>
                <c:pt idx="4">
                  <c:v>5.9185896801030008E-2</c:v>
                </c:pt>
                <c:pt idx="5">
                  <c:v>2.9949489947509161E-2</c:v>
                </c:pt>
                <c:pt idx="6">
                  <c:v>9.7137763692185797E-2</c:v>
                </c:pt>
                <c:pt idx="7">
                  <c:v>9.1611369713776369E-2</c:v>
                </c:pt>
                <c:pt idx="8">
                  <c:v>3.6169159156185009E-2</c:v>
                </c:pt>
                <c:pt idx="9">
                  <c:v>9.2700802218480729E-3</c:v>
                </c:pt>
                <c:pt idx="10">
                  <c:v>3.5812617609190849E-2</c:v>
                </c:pt>
                <c:pt idx="11">
                  <c:v>1.6321679706843617E-2</c:v>
                </c:pt>
                <c:pt idx="12">
                  <c:v>5.4531048826384078E-2</c:v>
                </c:pt>
                <c:pt idx="13">
                  <c:v>7.1565811627216008E-2</c:v>
                </c:pt>
                <c:pt idx="14">
                  <c:v>4.6825789838565911E-2</c:v>
                </c:pt>
                <c:pt idx="15">
                  <c:v>8.9690006932752309E-2</c:v>
                </c:pt>
                <c:pt idx="16">
                  <c:v>0.15628404476577201</c:v>
                </c:pt>
                <c:pt idx="17">
                  <c:v>2.0322868178666929E-2</c:v>
                </c:pt>
                <c:pt idx="18">
                  <c:v>3.6288006338516393E-2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E-443A-A2EF-A256A08ED1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E-443A-A2EF-A256A08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12.21'!$Z$44:$Z$60</c:f>
              <c:numCache>
                <c:formatCode>#,##0</c:formatCode>
                <c:ptCount val="17"/>
                <c:pt idx="0">
                  <c:v>11</c:v>
                </c:pt>
                <c:pt idx="1">
                  <c:v>421</c:v>
                </c:pt>
                <c:pt idx="2">
                  <c:v>1573</c:v>
                </c:pt>
                <c:pt idx="3">
                  <c:v>2641</c:v>
                </c:pt>
                <c:pt idx="4">
                  <c:v>3401</c:v>
                </c:pt>
                <c:pt idx="5">
                  <c:v>2960</c:v>
                </c:pt>
                <c:pt idx="6">
                  <c:v>2457</c:v>
                </c:pt>
                <c:pt idx="7">
                  <c:v>2302</c:v>
                </c:pt>
                <c:pt idx="8">
                  <c:v>2356</c:v>
                </c:pt>
                <c:pt idx="9">
                  <c:v>2153</c:v>
                </c:pt>
                <c:pt idx="10">
                  <c:v>2002</c:v>
                </c:pt>
                <c:pt idx="11">
                  <c:v>1623</c:v>
                </c:pt>
                <c:pt idx="12">
                  <c:v>824</c:v>
                </c:pt>
                <c:pt idx="13">
                  <c:v>362</c:v>
                </c:pt>
                <c:pt idx="14">
                  <c:v>133</c:v>
                </c:pt>
                <c:pt idx="15">
                  <c:v>80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C-4BC1-83F0-8649AA6102CB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12.21'!$Z$63:$Z$79</c:f>
              <c:numCache>
                <c:formatCode>#,##0</c:formatCode>
                <c:ptCount val="17"/>
                <c:pt idx="0">
                  <c:v>19</c:v>
                </c:pt>
                <c:pt idx="1">
                  <c:v>645</c:v>
                </c:pt>
                <c:pt idx="2">
                  <c:v>1646</c:v>
                </c:pt>
                <c:pt idx="3">
                  <c:v>2706</c:v>
                </c:pt>
                <c:pt idx="4">
                  <c:v>3058</c:v>
                </c:pt>
                <c:pt idx="5">
                  <c:v>2558</c:v>
                </c:pt>
                <c:pt idx="6">
                  <c:v>2346</c:v>
                </c:pt>
                <c:pt idx="7">
                  <c:v>2257</c:v>
                </c:pt>
                <c:pt idx="8">
                  <c:v>2502</c:v>
                </c:pt>
                <c:pt idx="9">
                  <c:v>2419</c:v>
                </c:pt>
                <c:pt idx="10">
                  <c:v>2271</c:v>
                </c:pt>
                <c:pt idx="11">
                  <c:v>1564</c:v>
                </c:pt>
                <c:pt idx="12">
                  <c:v>724</c:v>
                </c:pt>
                <c:pt idx="13">
                  <c:v>222</c:v>
                </c:pt>
                <c:pt idx="14">
                  <c:v>94</c:v>
                </c:pt>
                <c:pt idx="15">
                  <c:v>43</c:v>
                </c:pt>
                <c:pt idx="1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C-4BC1-83F0-8649AA61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12.21'!$Z$83:$Z$90</c:f>
              <c:numCache>
                <c:formatCode>#,##0</c:formatCode>
                <c:ptCount val="8"/>
                <c:pt idx="0">
                  <c:v>1820</c:v>
                </c:pt>
                <c:pt idx="1">
                  <c:v>2436</c:v>
                </c:pt>
                <c:pt idx="2">
                  <c:v>2998</c:v>
                </c:pt>
                <c:pt idx="3">
                  <c:v>1197</c:v>
                </c:pt>
                <c:pt idx="4">
                  <c:v>841</c:v>
                </c:pt>
                <c:pt idx="5">
                  <c:v>1214</c:v>
                </c:pt>
                <c:pt idx="6">
                  <c:v>1752</c:v>
                </c:pt>
                <c:pt idx="7">
                  <c:v>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803-81BE-E6009D3922D7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12.21'!$Z$93:$Z$100</c:f>
              <c:numCache>
                <c:formatCode>#,##0</c:formatCode>
                <c:ptCount val="8"/>
                <c:pt idx="0">
                  <c:v>1211</c:v>
                </c:pt>
                <c:pt idx="1">
                  <c:v>3776</c:v>
                </c:pt>
                <c:pt idx="2">
                  <c:v>601</c:v>
                </c:pt>
                <c:pt idx="3">
                  <c:v>3107</c:v>
                </c:pt>
                <c:pt idx="4">
                  <c:v>2708</c:v>
                </c:pt>
                <c:pt idx="5">
                  <c:v>1937</c:v>
                </c:pt>
                <c:pt idx="6">
                  <c:v>147</c:v>
                </c:pt>
                <c:pt idx="7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A-4803-81BE-E6009D39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1">
                  <c:v>12442</c:v>
                </c:pt>
                <c:pt idx="2">
                  <c:v>12626</c:v>
                </c:pt>
                <c:pt idx="3">
                  <c:v>13002</c:v>
                </c:pt>
                <c:pt idx="4">
                  <c:v>13528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3FD-9562-D1B4B72D9972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1">
                  <c:v>9336</c:v>
                </c:pt>
                <c:pt idx="2">
                  <c:v>9406</c:v>
                </c:pt>
                <c:pt idx="3">
                  <c:v>9560</c:v>
                </c:pt>
                <c:pt idx="4">
                  <c:v>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3FD-9562-D1B4B72D9972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1">
                  <c:v>11421</c:v>
                </c:pt>
                <c:pt idx="2">
                  <c:v>11561</c:v>
                </c:pt>
                <c:pt idx="3">
                  <c:v>11931</c:v>
                </c:pt>
                <c:pt idx="4">
                  <c:v>12468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A-43FD-9562-D1B4B72D9972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1">
                  <c:v>1023</c:v>
                </c:pt>
                <c:pt idx="2">
                  <c:v>1067</c:v>
                </c:pt>
                <c:pt idx="3">
                  <c:v>1071</c:v>
                </c:pt>
                <c:pt idx="4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6A-43FD-9562-D1B4B72D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12.21'!$V$8:$Z$8</c:f>
              <c:numCache>
                <c:formatCode>#,##0</c:formatCode>
                <c:ptCount val="5"/>
                <c:pt idx="0">
                  <c:v>34455.120000000003</c:v>
                </c:pt>
                <c:pt idx="1">
                  <c:v>36783</c:v>
                </c:pt>
                <c:pt idx="2">
                  <c:v>36154</c:v>
                </c:pt>
                <c:pt idx="3">
                  <c:v>36354.5</c:v>
                </c:pt>
                <c:pt idx="4">
                  <c:v>38189.81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A66-8AB3-93C3354F02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A66-8AB3-93C3354F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1">
                  <c:v>13965</c:v>
                </c:pt>
                <c:pt idx="2">
                  <c:v>13854</c:v>
                </c:pt>
                <c:pt idx="3">
                  <c:v>14273</c:v>
                </c:pt>
                <c:pt idx="4">
                  <c:v>14789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5A1-BC64-DD9AE073BA48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1">
                  <c:v>10047</c:v>
                </c:pt>
                <c:pt idx="2">
                  <c:v>10085</c:v>
                </c:pt>
                <c:pt idx="3">
                  <c:v>10344</c:v>
                </c:pt>
                <c:pt idx="4">
                  <c:v>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5A1-BC64-DD9AE073BA48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1">
                  <c:v>11983</c:v>
                </c:pt>
                <c:pt idx="2">
                  <c:v>11935</c:v>
                </c:pt>
                <c:pt idx="3">
                  <c:v>12256</c:v>
                </c:pt>
                <c:pt idx="4">
                  <c:v>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4-45A1-BC64-DD9AE073BA48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1">
                  <c:v>1983</c:v>
                </c:pt>
                <c:pt idx="2">
                  <c:v>1921</c:v>
                </c:pt>
                <c:pt idx="3">
                  <c:v>2017</c:v>
                </c:pt>
                <c:pt idx="4">
                  <c:v>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4-45A1-BC64-DD9AE073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9.2247496518336761E-2</c:v>
                </c:pt>
                <c:pt idx="1">
                  <c:v>1.2799257245175409E-2</c:v>
                </c:pt>
                <c:pt idx="2">
                  <c:v>6.9367995225147555E-2</c:v>
                </c:pt>
                <c:pt idx="3">
                  <c:v>8.289674381590291E-3</c:v>
                </c:pt>
                <c:pt idx="4">
                  <c:v>6.5521586312089666E-2</c:v>
                </c:pt>
                <c:pt idx="5">
                  <c:v>2.9975462563830494E-2</c:v>
                </c:pt>
                <c:pt idx="6">
                  <c:v>8.9329531136016979E-2</c:v>
                </c:pt>
                <c:pt idx="7">
                  <c:v>6.5654221102195112E-2</c:v>
                </c:pt>
                <c:pt idx="8">
                  <c:v>4.177995888321507E-2</c:v>
                </c:pt>
                <c:pt idx="9">
                  <c:v>5.7032959745341207E-3</c:v>
                </c:pt>
                <c:pt idx="10">
                  <c:v>3.7336693414682674E-2</c:v>
                </c:pt>
                <c:pt idx="11">
                  <c:v>1.6513031368127859E-2</c:v>
                </c:pt>
                <c:pt idx="12">
                  <c:v>3.9193580476158896E-2</c:v>
                </c:pt>
                <c:pt idx="13">
                  <c:v>5.544134226407587E-2</c:v>
                </c:pt>
                <c:pt idx="14">
                  <c:v>4.9207507129119969E-2</c:v>
                </c:pt>
                <c:pt idx="15">
                  <c:v>6.8771138669673049E-2</c:v>
                </c:pt>
                <c:pt idx="16">
                  <c:v>0.13137475959944295</c:v>
                </c:pt>
                <c:pt idx="17">
                  <c:v>1.7308840108760527E-2</c:v>
                </c:pt>
                <c:pt idx="18">
                  <c:v>3.1766032230253996E-2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F4A-85F1-93BBFF1293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D-4F4A-85F1-93BBFF12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4</c:v>
                </c:pt>
                <c:pt idx="1">
                  <c:v>164</c:v>
                </c:pt>
                <c:pt idx="2">
                  <c:v>486</c:v>
                </c:pt>
                <c:pt idx="3">
                  <c:v>649</c:v>
                </c:pt>
                <c:pt idx="4">
                  <c:v>816</c:v>
                </c:pt>
                <c:pt idx="5">
                  <c:v>729</c:v>
                </c:pt>
                <c:pt idx="6">
                  <c:v>652</c:v>
                </c:pt>
                <c:pt idx="7">
                  <c:v>648</c:v>
                </c:pt>
                <c:pt idx="8">
                  <c:v>762</c:v>
                </c:pt>
                <c:pt idx="9">
                  <c:v>815</c:v>
                </c:pt>
                <c:pt idx="10">
                  <c:v>773</c:v>
                </c:pt>
                <c:pt idx="11">
                  <c:v>623</c:v>
                </c:pt>
                <c:pt idx="12">
                  <c:v>328</c:v>
                </c:pt>
                <c:pt idx="13">
                  <c:v>145</c:v>
                </c:pt>
                <c:pt idx="14">
                  <c:v>76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1-4C46-9623-206F39F3BF5D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11</c:v>
                </c:pt>
                <c:pt idx="1">
                  <c:v>236</c:v>
                </c:pt>
                <c:pt idx="2">
                  <c:v>491</c:v>
                </c:pt>
                <c:pt idx="3">
                  <c:v>609</c:v>
                </c:pt>
                <c:pt idx="4">
                  <c:v>612</c:v>
                </c:pt>
                <c:pt idx="5">
                  <c:v>582</c:v>
                </c:pt>
                <c:pt idx="6">
                  <c:v>605</c:v>
                </c:pt>
                <c:pt idx="7">
                  <c:v>645</c:v>
                </c:pt>
                <c:pt idx="8">
                  <c:v>804</c:v>
                </c:pt>
                <c:pt idx="9">
                  <c:v>874</c:v>
                </c:pt>
                <c:pt idx="10">
                  <c:v>655</c:v>
                </c:pt>
                <c:pt idx="11">
                  <c:v>519</c:v>
                </c:pt>
                <c:pt idx="12">
                  <c:v>215</c:v>
                </c:pt>
                <c:pt idx="13">
                  <c:v>96</c:v>
                </c:pt>
                <c:pt idx="14">
                  <c:v>47</c:v>
                </c:pt>
                <c:pt idx="15">
                  <c:v>20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1-4C46-9623-206F39F3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626</c:v>
                </c:pt>
                <c:pt idx="1">
                  <c:v>486</c:v>
                </c:pt>
                <c:pt idx="2">
                  <c:v>1004</c:v>
                </c:pt>
                <c:pt idx="3">
                  <c:v>301</c:v>
                </c:pt>
                <c:pt idx="4">
                  <c:v>186</c:v>
                </c:pt>
                <c:pt idx="5">
                  <c:v>309</c:v>
                </c:pt>
                <c:pt idx="6">
                  <c:v>641</c:v>
                </c:pt>
                <c:pt idx="7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4C4-A890-8ABCBB2F2C20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364</c:v>
                </c:pt>
                <c:pt idx="1">
                  <c:v>871</c:v>
                </c:pt>
                <c:pt idx="2">
                  <c:v>208</c:v>
                </c:pt>
                <c:pt idx="3">
                  <c:v>788</c:v>
                </c:pt>
                <c:pt idx="4">
                  <c:v>871</c:v>
                </c:pt>
                <c:pt idx="5">
                  <c:v>585</c:v>
                </c:pt>
                <c:pt idx="6">
                  <c:v>38</c:v>
                </c:pt>
                <c:pt idx="7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4C4-A890-8ABCBB2F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12.22'!$U$8:$Y$8</c:f>
              <c:numCache>
                <c:formatCode>#,##0</c:formatCode>
                <c:ptCount val="5"/>
                <c:pt idx="1">
                  <c:v>35213</c:v>
                </c:pt>
                <c:pt idx="2">
                  <c:v>37256.5</c:v>
                </c:pt>
                <c:pt idx="3">
                  <c:v>37674</c:v>
                </c:pt>
                <c:pt idx="4">
                  <c:v>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C-49D7-9152-43B5EA8A0A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C-49D7-9152-43B5EA8A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12.22'!$V$4:$Z$4</c:f>
              <c:numCache>
                <c:formatCode>#,##0</c:formatCode>
                <c:ptCount val="5"/>
                <c:pt idx="0">
                  <c:v>13965</c:v>
                </c:pt>
                <c:pt idx="1">
                  <c:v>13854</c:v>
                </c:pt>
                <c:pt idx="2">
                  <c:v>14273</c:v>
                </c:pt>
                <c:pt idx="3">
                  <c:v>14789</c:v>
                </c:pt>
                <c:pt idx="4">
                  <c:v>15078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C30-B3E8-192393B8388D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12.22'!$V$7:$Z$7</c:f>
              <c:numCache>
                <c:formatCode>#,##0</c:formatCode>
                <c:ptCount val="5"/>
                <c:pt idx="0">
                  <c:v>10047</c:v>
                </c:pt>
                <c:pt idx="1">
                  <c:v>10085</c:v>
                </c:pt>
                <c:pt idx="2">
                  <c:v>10344</c:v>
                </c:pt>
                <c:pt idx="3">
                  <c:v>10681</c:v>
                </c:pt>
                <c:pt idx="4">
                  <c:v>10803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C30-B3E8-192393B8388D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12.22'!$V$11:$Z$11</c:f>
              <c:numCache>
                <c:formatCode>#,##0</c:formatCode>
                <c:ptCount val="5"/>
                <c:pt idx="0">
                  <c:v>11983</c:v>
                </c:pt>
                <c:pt idx="1">
                  <c:v>11935</c:v>
                </c:pt>
                <c:pt idx="2">
                  <c:v>12256</c:v>
                </c:pt>
                <c:pt idx="3">
                  <c:v>12678</c:v>
                </c:pt>
                <c:pt idx="4">
                  <c:v>13040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B-4C30-B3E8-192393B8388D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12.22'!$V$12:$Z$12</c:f>
              <c:numCache>
                <c:formatCode>#,##0</c:formatCode>
                <c:ptCount val="5"/>
                <c:pt idx="0">
                  <c:v>1983</c:v>
                </c:pt>
                <c:pt idx="1">
                  <c:v>1921</c:v>
                </c:pt>
                <c:pt idx="2">
                  <c:v>2017</c:v>
                </c:pt>
                <c:pt idx="3">
                  <c:v>2108</c:v>
                </c:pt>
                <c:pt idx="4">
                  <c:v>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B-4C30-B3E8-192393B8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9.2247496518336761E-2</c:v>
                </c:pt>
                <c:pt idx="1">
                  <c:v>1.2799257245175409E-2</c:v>
                </c:pt>
                <c:pt idx="2">
                  <c:v>6.9367995225147555E-2</c:v>
                </c:pt>
                <c:pt idx="3">
                  <c:v>8.289674381590291E-3</c:v>
                </c:pt>
                <c:pt idx="4">
                  <c:v>6.5521586312089666E-2</c:v>
                </c:pt>
                <c:pt idx="5">
                  <c:v>2.9975462563830494E-2</c:v>
                </c:pt>
                <c:pt idx="6">
                  <c:v>8.9329531136016979E-2</c:v>
                </c:pt>
                <c:pt idx="7">
                  <c:v>6.5654221102195112E-2</c:v>
                </c:pt>
                <c:pt idx="8">
                  <c:v>4.177995888321507E-2</c:v>
                </c:pt>
                <c:pt idx="9">
                  <c:v>5.7032959745341207E-3</c:v>
                </c:pt>
                <c:pt idx="10">
                  <c:v>3.7336693414682674E-2</c:v>
                </c:pt>
                <c:pt idx="11">
                  <c:v>1.6513031368127859E-2</c:v>
                </c:pt>
                <c:pt idx="12">
                  <c:v>3.9193580476158896E-2</c:v>
                </c:pt>
                <c:pt idx="13">
                  <c:v>5.544134226407587E-2</c:v>
                </c:pt>
                <c:pt idx="14">
                  <c:v>4.9207507129119969E-2</c:v>
                </c:pt>
                <c:pt idx="15">
                  <c:v>6.8771138669673049E-2</c:v>
                </c:pt>
                <c:pt idx="16">
                  <c:v>0.13137475959944295</c:v>
                </c:pt>
                <c:pt idx="17">
                  <c:v>1.7308840108760527E-2</c:v>
                </c:pt>
                <c:pt idx="18">
                  <c:v>3.1766032230253996E-2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A75-90A1-B9BA540671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A75-90A1-B9BA5406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12.22'!$Z$44:$Z$60</c:f>
              <c:numCache>
                <c:formatCode>#,##0</c:formatCode>
                <c:ptCount val="17"/>
                <c:pt idx="0">
                  <c:v>9</c:v>
                </c:pt>
                <c:pt idx="1">
                  <c:v>187</c:v>
                </c:pt>
                <c:pt idx="2">
                  <c:v>435</c:v>
                </c:pt>
                <c:pt idx="3">
                  <c:v>601</c:v>
                </c:pt>
                <c:pt idx="4">
                  <c:v>862</c:v>
                </c:pt>
                <c:pt idx="5">
                  <c:v>704</c:v>
                </c:pt>
                <c:pt idx="6">
                  <c:v>646</c:v>
                </c:pt>
                <c:pt idx="7">
                  <c:v>637</c:v>
                </c:pt>
                <c:pt idx="8">
                  <c:v>697</c:v>
                </c:pt>
                <c:pt idx="9">
                  <c:v>810</c:v>
                </c:pt>
                <c:pt idx="10">
                  <c:v>783</c:v>
                </c:pt>
                <c:pt idx="11">
                  <c:v>665</c:v>
                </c:pt>
                <c:pt idx="12">
                  <c:v>343</c:v>
                </c:pt>
                <c:pt idx="13">
                  <c:v>135</c:v>
                </c:pt>
                <c:pt idx="14">
                  <c:v>68</c:v>
                </c:pt>
                <c:pt idx="15">
                  <c:v>32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C91-84A5-96D51AD3368A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12.22'!$Z$63:$Z$79</c:f>
              <c:numCache>
                <c:formatCode>#,##0</c:formatCode>
                <c:ptCount val="17"/>
                <c:pt idx="0">
                  <c:v>11</c:v>
                </c:pt>
                <c:pt idx="1">
                  <c:v>202</c:v>
                </c:pt>
                <c:pt idx="2">
                  <c:v>525</c:v>
                </c:pt>
                <c:pt idx="3">
                  <c:v>622</c:v>
                </c:pt>
                <c:pt idx="4">
                  <c:v>731</c:v>
                </c:pt>
                <c:pt idx="5">
                  <c:v>644</c:v>
                </c:pt>
                <c:pt idx="6">
                  <c:v>644</c:v>
                </c:pt>
                <c:pt idx="7">
                  <c:v>655</c:v>
                </c:pt>
                <c:pt idx="8">
                  <c:v>815</c:v>
                </c:pt>
                <c:pt idx="9">
                  <c:v>891</c:v>
                </c:pt>
                <c:pt idx="10">
                  <c:v>747</c:v>
                </c:pt>
                <c:pt idx="11">
                  <c:v>536</c:v>
                </c:pt>
                <c:pt idx="12">
                  <c:v>246</c:v>
                </c:pt>
                <c:pt idx="13">
                  <c:v>103</c:v>
                </c:pt>
                <c:pt idx="14">
                  <c:v>45</c:v>
                </c:pt>
                <c:pt idx="15">
                  <c:v>10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C91-84A5-96D51AD33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12.22'!$Z$83:$Z$90</c:f>
              <c:numCache>
                <c:formatCode>#,##0</c:formatCode>
                <c:ptCount val="8"/>
                <c:pt idx="0">
                  <c:v>614</c:v>
                </c:pt>
                <c:pt idx="1">
                  <c:v>502</c:v>
                </c:pt>
                <c:pt idx="2">
                  <c:v>994</c:v>
                </c:pt>
                <c:pt idx="3">
                  <c:v>311</c:v>
                </c:pt>
                <c:pt idx="4">
                  <c:v>199</c:v>
                </c:pt>
                <c:pt idx="5">
                  <c:v>299</c:v>
                </c:pt>
                <c:pt idx="6">
                  <c:v>666</c:v>
                </c:pt>
                <c:pt idx="7">
                  <c:v>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D-404A-9863-942B58EC4DFF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12.22'!$Z$93:$Z$100</c:f>
              <c:numCache>
                <c:formatCode>#,##0</c:formatCode>
                <c:ptCount val="8"/>
                <c:pt idx="0">
                  <c:v>396</c:v>
                </c:pt>
                <c:pt idx="1">
                  <c:v>913</c:v>
                </c:pt>
                <c:pt idx="2">
                  <c:v>208</c:v>
                </c:pt>
                <c:pt idx="3">
                  <c:v>836</c:v>
                </c:pt>
                <c:pt idx="4">
                  <c:v>904</c:v>
                </c:pt>
                <c:pt idx="5">
                  <c:v>592</c:v>
                </c:pt>
                <c:pt idx="6">
                  <c:v>46</c:v>
                </c:pt>
                <c:pt idx="7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D-404A-9863-942B58EC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5.2460469927589772E-2</c:v>
                </c:pt>
                <c:pt idx="1">
                  <c:v>2.9333530367962168E-2</c:v>
                </c:pt>
                <c:pt idx="2">
                  <c:v>8.2458992167873502E-2</c:v>
                </c:pt>
                <c:pt idx="3">
                  <c:v>5.2460469927589773E-3</c:v>
                </c:pt>
                <c:pt idx="4">
                  <c:v>5.9036500664991873E-2</c:v>
                </c:pt>
                <c:pt idx="5">
                  <c:v>2.659967489286242E-2</c:v>
                </c:pt>
                <c:pt idx="6">
                  <c:v>0.11230973843653022</c:v>
                </c:pt>
                <c:pt idx="7">
                  <c:v>7.8395152948130639E-2</c:v>
                </c:pt>
                <c:pt idx="8">
                  <c:v>4.2781143786020395E-2</c:v>
                </c:pt>
                <c:pt idx="9">
                  <c:v>5.4677109501994978E-3</c:v>
                </c:pt>
                <c:pt idx="10">
                  <c:v>2.0614748041968375E-2</c:v>
                </c:pt>
                <c:pt idx="11">
                  <c:v>1.4334269247820304E-2</c:v>
                </c:pt>
                <c:pt idx="12">
                  <c:v>2.7855770651692036E-2</c:v>
                </c:pt>
                <c:pt idx="13">
                  <c:v>8.0759568494162853E-2</c:v>
                </c:pt>
                <c:pt idx="14">
                  <c:v>6.4873651544258906E-2</c:v>
                </c:pt>
                <c:pt idx="15">
                  <c:v>6.3322003842175262E-2</c:v>
                </c:pt>
                <c:pt idx="16">
                  <c:v>0.14615043593911631</c:v>
                </c:pt>
                <c:pt idx="17">
                  <c:v>1.0196542042263928E-2</c:v>
                </c:pt>
                <c:pt idx="18">
                  <c:v>3.7387320821634401E-2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A-4300-8376-49C866769D7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A-4300-8376-49C86676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12.22'!$V$8:$Z$8</c:f>
              <c:numCache>
                <c:formatCode>#,##0</c:formatCode>
                <c:ptCount val="5"/>
                <c:pt idx="0">
                  <c:v>35213</c:v>
                </c:pt>
                <c:pt idx="1">
                  <c:v>37256.5</c:v>
                </c:pt>
                <c:pt idx="2">
                  <c:v>37674</c:v>
                </c:pt>
                <c:pt idx="3">
                  <c:v>38415</c:v>
                </c:pt>
                <c:pt idx="4">
                  <c:v>40601.760000000002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31C-8AF7-2EB2ABE40CC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31C-8AF7-2EB2ABE4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1">
                  <c:v>9260</c:v>
                </c:pt>
                <c:pt idx="2">
                  <c:v>9213</c:v>
                </c:pt>
                <c:pt idx="3">
                  <c:v>9722</c:v>
                </c:pt>
                <c:pt idx="4">
                  <c:v>10339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5-40F4-BA3E-49F6C3328129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1">
                  <c:v>6504</c:v>
                </c:pt>
                <c:pt idx="2">
                  <c:v>6539</c:v>
                </c:pt>
                <c:pt idx="3">
                  <c:v>6783</c:v>
                </c:pt>
                <c:pt idx="4">
                  <c:v>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0F4-BA3E-49F6C3328129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1">
                  <c:v>8073</c:v>
                </c:pt>
                <c:pt idx="2">
                  <c:v>8036</c:v>
                </c:pt>
                <c:pt idx="3">
                  <c:v>8498</c:v>
                </c:pt>
                <c:pt idx="4">
                  <c:v>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5-40F4-BA3E-49F6C3328129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1">
                  <c:v>1186</c:v>
                </c:pt>
                <c:pt idx="2">
                  <c:v>1182</c:v>
                </c:pt>
                <c:pt idx="3">
                  <c:v>1224</c:v>
                </c:pt>
                <c:pt idx="4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5-40F4-BA3E-49F6C332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0.14584318547242978</c:v>
                </c:pt>
                <c:pt idx="1">
                  <c:v>6.2423153315047759E-3</c:v>
                </c:pt>
                <c:pt idx="2">
                  <c:v>7.8312683249787199E-2</c:v>
                </c:pt>
                <c:pt idx="3">
                  <c:v>9.9309562092121436E-3</c:v>
                </c:pt>
                <c:pt idx="4">
                  <c:v>6.5733472051451816E-2</c:v>
                </c:pt>
                <c:pt idx="5">
                  <c:v>3.3386928970017972E-2</c:v>
                </c:pt>
                <c:pt idx="6">
                  <c:v>8.1812163056842899E-2</c:v>
                </c:pt>
                <c:pt idx="7">
                  <c:v>6.5355149910148486E-2</c:v>
                </c:pt>
                <c:pt idx="8">
                  <c:v>4.0575049654781044E-2</c:v>
                </c:pt>
                <c:pt idx="9">
                  <c:v>3.5940603423815377E-3</c:v>
                </c:pt>
                <c:pt idx="10">
                  <c:v>2.6766291497209875E-2</c:v>
                </c:pt>
                <c:pt idx="11">
                  <c:v>1.8821526529840159E-2</c:v>
                </c:pt>
                <c:pt idx="12">
                  <c:v>3.3386928970017972E-2</c:v>
                </c:pt>
                <c:pt idx="13">
                  <c:v>6.0058639931902018E-2</c:v>
                </c:pt>
                <c:pt idx="14">
                  <c:v>4.5114915350420885E-2</c:v>
                </c:pt>
                <c:pt idx="15">
                  <c:v>5.4762129953655536E-2</c:v>
                </c:pt>
                <c:pt idx="16">
                  <c:v>0.11160503168447933</c:v>
                </c:pt>
                <c:pt idx="17">
                  <c:v>1.3714177622245341E-2</c:v>
                </c:pt>
                <c:pt idx="18">
                  <c:v>3.3386928970017972E-2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B-4A10-A517-ED8E5AA430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B-4A10-A517-ED8E5AA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8</c:v>
                </c:pt>
                <c:pt idx="1">
                  <c:v>133</c:v>
                </c:pt>
                <c:pt idx="2">
                  <c:v>330</c:v>
                </c:pt>
                <c:pt idx="3">
                  <c:v>522</c:v>
                </c:pt>
                <c:pt idx="4">
                  <c:v>586</c:v>
                </c:pt>
                <c:pt idx="5">
                  <c:v>509</c:v>
                </c:pt>
                <c:pt idx="6">
                  <c:v>426</c:v>
                </c:pt>
                <c:pt idx="7">
                  <c:v>452</c:v>
                </c:pt>
                <c:pt idx="8">
                  <c:v>538</c:v>
                </c:pt>
                <c:pt idx="9">
                  <c:v>531</c:v>
                </c:pt>
                <c:pt idx="10">
                  <c:v>500</c:v>
                </c:pt>
                <c:pt idx="11">
                  <c:v>433</c:v>
                </c:pt>
                <c:pt idx="12">
                  <c:v>262</c:v>
                </c:pt>
                <c:pt idx="13">
                  <c:v>89</c:v>
                </c:pt>
                <c:pt idx="14">
                  <c:v>40</c:v>
                </c:pt>
                <c:pt idx="15">
                  <c:v>30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0A8-B7E9-32CED94FD895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12</c:v>
                </c:pt>
                <c:pt idx="1">
                  <c:v>109</c:v>
                </c:pt>
                <c:pt idx="2">
                  <c:v>288</c:v>
                </c:pt>
                <c:pt idx="3">
                  <c:v>482</c:v>
                </c:pt>
                <c:pt idx="4">
                  <c:v>501</c:v>
                </c:pt>
                <c:pt idx="5">
                  <c:v>460</c:v>
                </c:pt>
                <c:pt idx="6">
                  <c:v>384</c:v>
                </c:pt>
                <c:pt idx="7">
                  <c:v>406</c:v>
                </c:pt>
                <c:pt idx="8">
                  <c:v>505</c:v>
                </c:pt>
                <c:pt idx="9">
                  <c:v>503</c:v>
                </c:pt>
                <c:pt idx="10">
                  <c:v>522</c:v>
                </c:pt>
                <c:pt idx="11">
                  <c:v>379</c:v>
                </c:pt>
                <c:pt idx="12">
                  <c:v>156</c:v>
                </c:pt>
                <c:pt idx="13">
                  <c:v>65</c:v>
                </c:pt>
                <c:pt idx="14">
                  <c:v>21</c:v>
                </c:pt>
                <c:pt idx="15">
                  <c:v>17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5-40A8-B7E9-32CED94F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427</c:v>
                </c:pt>
                <c:pt idx="1">
                  <c:v>257</c:v>
                </c:pt>
                <c:pt idx="2">
                  <c:v>675</c:v>
                </c:pt>
                <c:pt idx="3">
                  <c:v>151</c:v>
                </c:pt>
                <c:pt idx="4">
                  <c:v>123</c:v>
                </c:pt>
                <c:pt idx="5">
                  <c:v>177</c:v>
                </c:pt>
                <c:pt idx="6">
                  <c:v>495</c:v>
                </c:pt>
                <c:pt idx="7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4-4E48-BFD2-BE7EBBBD7EE2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237</c:v>
                </c:pt>
                <c:pt idx="1">
                  <c:v>478</c:v>
                </c:pt>
                <c:pt idx="2">
                  <c:v>150</c:v>
                </c:pt>
                <c:pt idx="3">
                  <c:v>529</c:v>
                </c:pt>
                <c:pt idx="4">
                  <c:v>564</c:v>
                </c:pt>
                <c:pt idx="5">
                  <c:v>410</c:v>
                </c:pt>
                <c:pt idx="6">
                  <c:v>36</c:v>
                </c:pt>
                <c:pt idx="7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4-4E48-BFD2-BE7EBBBD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12.23'!$U$8:$Y$8</c:f>
              <c:numCache>
                <c:formatCode>#,##0</c:formatCode>
                <c:ptCount val="5"/>
                <c:pt idx="1">
                  <c:v>34295.26</c:v>
                </c:pt>
                <c:pt idx="2">
                  <c:v>36488</c:v>
                </c:pt>
                <c:pt idx="3">
                  <c:v>35024</c:v>
                </c:pt>
                <c:pt idx="4">
                  <c:v>35618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E64-B293-703CF4CD0B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E64-B293-703CF4CD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12.23'!$V$4:$Z$4</c:f>
              <c:numCache>
                <c:formatCode>#,##0</c:formatCode>
                <c:ptCount val="5"/>
                <c:pt idx="0">
                  <c:v>9260</c:v>
                </c:pt>
                <c:pt idx="1">
                  <c:v>9213</c:v>
                </c:pt>
                <c:pt idx="2">
                  <c:v>9722</c:v>
                </c:pt>
                <c:pt idx="3">
                  <c:v>10339</c:v>
                </c:pt>
                <c:pt idx="4">
                  <c:v>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102-B964-4BF3FC6A0900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12.23'!$V$7:$Z$7</c:f>
              <c:numCache>
                <c:formatCode>#,##0</c:formatCode>
                <c:ptCount val="5"/>
                <c:pt idx="0">
                  <c:v>6504</c:v>
                </c:pt>
                <c:pt idx="1">
                  <c:v>6539</c:v>
                </c:pt>
                <c:pt idx="2">
                  <c:v>6783</c:v>
                </c:pt>
                <c:pt idx="3">
                  <c:v>7227</c:v>
                </c:pt>
                <c:pt idx="4">
                  <c:v>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102-B964-4BF3FC6A0900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12.23'!$V$11:$Z$11</c:f>
              <c:numCache>
                <c:formatCode>#,##0</c:formatCode>
                <c:ptCount val="5"/>
                <c:pt idx="0">
                  <c:v>8073</c:v>
                </c:pt>
                <c:pt idx="1">
                  <c:v>8036</c:v>
                </c:pt>
                <c:pt idx="2">
                  <c:v>8498</c:v>
                </c:pt>
                <c:pt idx="3">
                  <c:v>9098</c:v>
                </c:pt>
                <c:pt idx="4">
                  <c:v>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2-4102-B964-4BF3FC6A0900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12.23'!$V$12:$Z$12</c:f>
              <c:numCache>
                <c:formatCode>#,##0</c:formatCode>
                <c:ptCount val="5"/>
                <c:pt idx="0">
                  <c:v>1186</c:v>
                </c:pt>
                <c:pt idx="1">
                  <c:v>1182</c:v>
                </c:pt>
                <c:pt idx="2">
                  <c:v>1224</c:v>
                </c:pt>
                <c:pt idx="3">
                  <c:v>1244</c:v>
                </c:pt>
                <c:pt idx="4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2-4102-B964-4BF3FC6A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0.14584318547242978</c:v>
                </c:pt>
                <c:pt idx="1">
                  <c:v>6.2423153315047759E-3</c:v>
                </c:pt>
                <c:pt idx="2">
                  <c:v>7.8312683249787199E-2</c:v>
                </c:pt>
                <c:pt idx="3">
                  <c:v>9.9309562092121436E-3</c:v>
                </c:pt>
                <c:pt idx="4">
                  <c:v>6.5733472051451816E-2</c:v>
                </c:pt>
                <c:pt idx="5">
                  <c:v>3.3386928970017972E-2</c:v>
                </c:pt>
                <c:pt idx="6">
                  <c:v>8.1812163056842899E-2</c:v>
                </c:pt>
                <c:pt idx="7">
                  <c:v>6.5355149910148486E-2</c:v>
                </c:pt>
                <c:pt idx="8">
                  <c:v>4.0575049654781044E-2</c:v>
                </c:pt>
                <c:pt idx="9">
                  <c:v>3.5940603423815377E-3</c:v>
                </c:pt>
                <c:pt idx="10">
                  <c:v>2.6766291497209875E-2</c:v>
                </c:pt>
                <c:pt idx="11">
                  <c:v>1.8821526529840159E-2</c:v>
                </c:pt>
                <c:pt idx="12">
                  <c:v>3.3386928970017972E-2</c:v>
                </c:pt>
                <c:pt idx="13">
                  <c:v>6.0058639931902018E-2</c:v>
                </c:pt>
                <c:pt idx="14">
                  <c:v>4.5114915350420885E-2</c:v>
                </c:pt>
                <c:pt idx="15">
                  <c:v>5.4762129953655536E-2</c:v>
                </c:pt>
                <c:pt idx="16">
                  <c:v>0.11160503168447933</c:v>
                </c:pt>
                <c:pt idx="17">
                  <c:v>1.3714177622245341E-2</c:v>
                </c:pt>
                <c:pt idx="18">
                  <c:v>3.3386928970017972E-2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8-4C01-8338-C625DA7DF7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8-4C01-8338-C625DA7D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12.23'!$Z$44:$Z$60</c:f>
              <c:numCache>
                <c:formatCode>#,##0</c:formatCode>
                <c:ptCount val="17"/>
                <c:pt idx="0">
                  <c:v>6</c:v>
                </c:pt>
                <c:pt idx="1">
                  <c:v>115</c:v>
                </c:pt>
                <c:pt idx="2">
                  <c:v>349</c:v>
                </c:pt>
                <c:pt idx="3">
                  <c:v>509</c:v>
                </c:pt>
                <c:pt idx="4">
                  <c:v>616</c:v>
                </c:pt>
                <c:pt idx="5">
                  <c:v>534</c:v>
                </c:pt>
                <c:pt idx="6">
                  <c:v>452</c:v>
                </c:pt>
                <c:pt idx="7">
                  <c:v>451</c:v>
                </c:pt>
                <c:pt idx="8">
                  <c:v>524</c:v>
                </c:pt>
                <c:pt idx="9">
                  <c:v>550</c:v>
                </c:pt>
                <c:pt idx="10">
                  <c:v>557</c:v>
                </c:pt>
                <c:pt idx="11">
                  <c:v>434</c:v>
                </c:pt>
                <c:pt idx="12">
                  <c:v>279</c:v>
                </c:pt>
                <c:pt idx="13">
                  <c:v>94</c:v>
                </c:pt>
                <c:pt idx="14">
                  <c:v>43</c:v>
                </c:pt>
                <c:pt idx="15">
                  <c:v>26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B-49E2-8A58-3D40FC7DFAB8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12.23'!$Z$63:$Z$79</c:f>
              <c:numCache>
                <c:formatCode>#,##0</c:formatCode>
                <c:ptCount val="17"/>
                <c:pt idx="0">
                  <c:v>5</c:v>
                </c:pt>
                <c:pt idx="1">
                  <c:v>120</c:v>
                </c:pt>
                <c:pt idx="2">
                  <c:v>352</c:v>
                </c:pt>
                <c:pt idx="3">
                  <c:v>442</c:v>
                </c:pt>
                <c:pt idx="4">
                  <c:v>573</c:v>
                </c:pt>
                <c:pt idx="5">
                  <c:v>436</c:v>
                </c:pt>
                <c:pt idx="6">
                  <c:v>438</c:v>
                </c:pt>
                <c:pt idx="7">
                  <c:v>383</c:v>
                </c:pt>
                <c:pt idx="8">
                  <c:v>527</c:v>
                </c:pt>
                <c:pt idx="9">
                  <c:v>538</c:v>
                </c:pt>
                <c:pt idx="10">
                  <c:v>516</c:v>
                </c:pt>
                <c:pt idx="11">
                  <c:v>405</c:v>
                </c:pt>
                <c:pt idx="12">
                  <c:v>162</c:v>
                </c:pt>
                <c:pt idx="13">
                  <c:v>83</c:v>
                </c:pt>
                <c:pt idx="14">
                  <c:v>29</c:v>
                </c:pt>
                <c:pt idx="15">
                  <c:v>13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B-49E2-8A58-3D40FC7D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12.23'!$Z$83:$Z$90</c:f>
              <c:numCache>
                <c:formatCode>#,##0</c:formatCode>
                <c:ptCount val="8"/>
                <c:pt idx="0">
                  <c:v>424</c:v>
                </c:pt>
                <c:pt idx="1">
                  <c:v>278</c:v>
                </c:pt>
                <c:pt idx="2">
                  <c:v>710</c:v>
                </c:pt>
                <c:pt idx="3">
                  <c:v>129</c:v>
                </c:pt>
                <c:pt idx="4">
                  <c:v>114</c:v>
                </c:pt>
                <c:pt idx="5">
                  <c:v>187</c:v>
                </c:pt>
                <c:pt idx="6">
                  <c:v>511</c:v>
                </c:pt>
                <c:pt idx="7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479-B297-7D9500D94C71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12.23'!$Z$93:$Z$100</c:f>
              <c:numCache>
                <c:formatCode>#,##0</c:formatCode>
                <c:ptCount val="8"/>
                <c:pt idx="0">
                  <c:v>235</c:v>
                </c:pt>
                <c:pt idx="1">
                  <c:v>512</c:v>
                </c:pt>
                <c:pt idx="2">
                  <c:v>162</c:v>
                </c:pt>
                <c:pt idx="3">
                  <c:v>545</c:v>
                </c:pt>
                <c:pt idx="4">
                  <c:v>575</c:v>
                </c:pt>
                <c:pt idx="5">
                  <c:v>414</c:v>
                </c:pt>
                <c:pt idx="6">
                  <c:v>40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B-4479-B297-7D9500D9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6</c:v>
                </c:pt>
                <c:pt idx="1">
                  <c:v>178</c:v>
                </c:pt>
                <c:pt idx="2">
                  <c:v>459</c:v>
                </c:pt>
                <c:pt idx="3">
                  <c:v>715</c:v>
                </c:pt>
                <c:pt idx="4">
                  <c:v>864</c:v>
                </c:pt>
                <c:pt idx="5">
                  <c:v>745</c:v>
                </c:pt>
                <c:pt idx="6">
                  <c:v>629</c:v>
                </c:pt>
                <c:pt idx="7">
                  <c:v>579</c:v>
                </c:pt>
                <c:pt idx="8">
                  <c:v>711</c:v>
                </c:pt>
                <c:pt idx="9">
                  <c:v>715</c:v>
                </c:pt>
                <c:pt idx="10">
                  <c:v>620</c:v>
                </c:pt>
                <c:pt idx="11">
                  <c:v>498</c:v>
                </c:pt>
                <c:pt idx="12">
                  <c:v>229</c:v>
                </c:pt>
                <c:pt idx="13">
                  <c:v>88</c:v>
                </c:pt>
                <c:pt idx="14">
                  <c:v>34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B34-868E-8E2501F70C4D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14</c:v>
                </c:pt>
                <c:pt idx="1">
                  <c:v>237</c:v>
                </c:pt>
                <c:pt idx="2">
                  <c:v>512</c:v>
                </c:pt>
                <c:pt idx="3">
                  <c:v>646</c:v>
                </c:pt>
                <c:pt idx="4">
                  <c:v>660</c:v>
                </c:pt>
                <c:pt idx="5">
                  <c:v>544</c:v>
                </c:pt>
                <c:pt idx="6">
                  <c:v>553</c:v>
                </c:pt>
                <c:pt idx="7">
                  <c:v>551</c:v>
                </c:pt>
                <c:pt idx="8">
                  <c:v>750</c:v>
                </c:pt>
                <c:pt idx="9">
                  <c:v>666</c:v>
                </c:pt>
                <c:pt idx="10">
                  <c:v>607</c:v>
                </c:pt>
                <c:pt idx="11">
                  <c:v>401</c:v>
                </c:pt>
                <c:pt idx="12">
                  <c:v>174</c:v>
                </c:pt>
                <c:pt idx="13">
                  <c:v>57</c:v>
                </c:pt>
                <c:pt idx="14">
                  <c:v>27</c:v>
                </c:pt>
                <c:pt idx="15">
                  <c:v>17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A-4B34-868E-8E2501F7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12.23'!$V$8:$Z$8</c:f>
              <c:numCache>
                <c:formatCode>#,##0</c:formatCode>
                <c:ptCount val="5"/>
                <c:pt idx="0">
                  <c:v>34295.26</c:v>
                </c:pt>
                <c:pt idx="1">
                  <c:v>36488</c:v>
                </c:pt>
                <c:pt idx="2">
                  <c:v>35024</c:v>
                </c:pt>
                <c:pt idx="3">
                  <c:v>35618</c:v>
                </c:pt>
                <c:pt idx="4">
                  <c:v>38741.300000000003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987-ABF7-03E968DEBA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987-ABF7-03E968DE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1">
                  <c:v>10036</c:v>
                </c:pt>
                <c:pt idx="2">
                  <c:v>10322</c:v>
                </c:pt>
                <c:pt idx="3">
                  <c:v>10726</c:v>
                </c:pt>
                <c:pt idx="4">
                  <c:v>11219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9-46B9-B57C-25F35BA78FF2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1">
                  <c:v>7351</c:v>
                </c:pt>
                <c:pt idx="2">
                  <c:v>7549</c:v>
                </c:pt>
                <c:pt idx="3">
                  <c:v>7810</c:v>
                </c:pt>
                <c:pt idx="4">
                  <c:v>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9-46B9-B57C-25F35BA78FF2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1">
                  <c:v>8758</c:v>
                </c:pt>
                <c:pt idx="2">
                  <c:v>9019</c:v>
                </c:pt>
                <c:pt idx="3">
                  <c:v>9347</c:v>
                </c:pt>
                <c:pt idx="4">
                  <c:v>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9-46B9-B57C-25F35BA78FF2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1">
                  <c:v>1276</c:v>
                </c:pt>
                <c:pt idx="2">
                  <c:v>1304</c:v>
                </c:pt>
                <c:pt idx="3">
                  <c:v>1379</c:v>
                </c:pt>
                <c:pt idx="4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9-46B9-B57C-25F35BA7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4.7360380241045663E-2</c:v>
                </c:pt>
                <c:pt idx="1">
                  <c:v>2.8008827024274315E-3</c:v>
                </c:pt>
                <c:pt idx="2">
                  <c:v>6.3316924121541329E-2</c:v>
                </c:pt>
                <c:pt idx="3">
                  <c:v>1.408928874554405E-2</c:v>
                </c:pt>
                <c:pt idx="4">
                  <c:v>0.10176540485486335</c:v>
                </c:pt>
                <c:pt idx="5">
                  <c:v>2.5971821422508912E-2</c:v>
                </c:pt>
                <c:pt idx="6">
                  <c:v>9.8794771685622132E-2</c:v>
                </c:pt>
                <c:pt idx="7">
                  <c:v>6.5863181123748088E-2</c:v>
                </c:pt>
                <c:pt idx="8">
                  <c:v>4.1673739602783907E-2</c:v>
                </c:pt>
                <c:pt idx="9">
                  <c:v>8.6572738075029708E-3</c:v>
                </c:pt>
                <c:pt idx="10">
                  <c:v>3.1318961127143101E-2</c:v>
                </c:pt>
                <c:pt idx="11">
                  <c:v>1.9181802749957563E-2</c:v>
                </c:pt>
                <c:pt idx="12">
                  <c:v>3.9721609234425394E-2</c:v>
                </c:pt>
                <c:pt idx="13">
                  <c:v>6.4165676455610249E-2</c:v>
                </c:pt>
                <c:pt idx="14">
                  <c:v>7.876421660159566E-2</c:v>
                </c:pt>
                <c:pt idx="15">
                  <c:v>7.2653199796299445E-2</c:v>
                </c:pt>
                <c:pt idx="16">
                  <c:v>0.11746732303513835</c:v>
                </c:pt>
                <c:pt idx="17">
                  <c:v>2.1728059752164318E-2</c:v>
                </c:pt>
                <c:pt idx="18">
                  <c:v>4.0315735868273639E-2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5-4F91-B33B-D84A40D74A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5-4F91-B33B-D84A40D7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3</c:v>
                </c:pt>
                <c:pt idx="1">
                  <c:v>88</c:v>
                </c:pt>
                <c:pt idx="2">
                  <c:v>357</c:v>
                </c:pt>
                <c:pt idx="3">
                  <c:v>443</c:v>
                </c:pt>
                <c:pt idx="4">
                  <c:v>664</c:v>
                </c:pt>
                <c:pt idx="5">
                  <c:v>597</c:v>
                </c:pt>
                <c:pt idx="6">
                  <c:v>586</c:v>
                </c:pt>
                <c:pt idx="7">
                  <c:v>544</c:v>
                </c:pt>
                <c:pt idx="8">
                  <c:v>514</c:v>
                </c:pt>
                <c:pt idx="9">
                  <c:v>504</c:v>
                </c:pt>
                <c:pt idx="10">
                  <c:v>620</c:v>
                </c:pt>
                <c:pt idx="11">
                  <c:v>406</c:v>
                </c:pt>
                <c:pt idx="12">
                  <c:v>234</c:v>
                </c:pt>
                <c:pt idx="13">
                  <c:v>80</c:v>
                </c:pt>
                <c:pt idx="14">
                  <c:v>28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44CE-8084-6CD4C876855E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9</c:v>
                </c:pt>
                <c:pt idx="1">
                  <c:v>144</c:v>
                </c:pt>
                <c:pt idx="2">
                  <c:v>318</c:v>
                </c:pt>
                <c:pt idx="3">
                  <c:v>443</c:v>
                </c:pt>
                <c:pt idx="4">
                  <c:v>620</c:v>
                </c:pt>
                <c:pt idx="5">
                  <c:v>581</c:v>
                </c:pt>
                <c:pt idx="6">
                  <c:v>545</c:v>
                </c:pt>
                <c:pt idx="7">
                  <c:v>540</c:v>
                </c:pt>
                <c:pt idx="8">
                  <c:v>552</c:v>
                </c:pt>
                <c:pt idx="9">
                  <c:v>574</c:v>
                </c:pt>
                <c:pt idx="10">
                  <c:v>621</c:v>
                </c:pt>
                <c:pt idx="11">
                  <c:v>361</c:v>
                </c:pt>
                <c:pt idx="12">
                  <c:v>163</c:v>
                </c:pt>
                <c:pt idx="13">
                  <c:v>33</c:v>
                </c:pt>
                <c:pt idx="14">
                  <c:v>20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9-44CE-8084-6CD4C876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479</c:v>
                </c:pt>
                <c:pt idx="1">
                  <c:v>358</c:v>
                </c:pt>
                <c:pt idx="2">
                  <c:v>927</c:v>
                </c:pt>
                <c:pt idx="3">
                  <c:v>262</c:v>
                </c:pt>
                <c:pt idx="4">
                  <c:v>221</c:v>
                </c:pt>
                <c:pt idx="5">
                  <c:v>218</c:v>
                </c:pt>
                <c:pt idx="6">
                  <c:v>402</c:v>
                </c:pt>
                <c:pt idx="7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1-419A-B998-06FAB0D21226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335</c:v>
                </c:pt>
                <c:pt idx="1">
                  <c:v>618</c:v>
                </c:pt>
                <c:pt idx="2">
                  <c:v>152</c:v>
                </c:pt>
                <c:pt idx="3">
                  <c:v>735</c:v>
                </c:pt>
                <c:pt idx="4">
                  <c:v>765</c:v>
                </c:pt>
                <c:pt idx="5">
                  <c:v>460</c:v>
                </c:pt>
                <c:pt idx="6">
                  <c:v>36</c:v>
                </c:pt>
                <c:pt idx="7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1-419A-B998-06FAB0D2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12.24'!$U$8:$Y$8</c:f>
              <c:numCache>
                <c:formatCode>#,##0</c:formatCode>
                <c:ptCount val="5"/>
                <c:pt idx="1">
                  <c:v>38238</c:v>
                </c:pt>
                <c:pt idx="2">
                  <c:v>39750</c:v>
                </c:pt>
                <c:pt idx="3">
                  <c:v>41207.56</c:v>
                </c:pt>
                <c:pt idx="4">
                  <c:v>41920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AD6-95B8-7F4E510702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AD6-95B8-7F4E5107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12.24'!$V$4:$Z$4</c:f>
              <c:numCache>
                <c:formatCode>#,##0</c:formatCode>
                <c:ptCount val="5"/>
                <c:pt idx="0">
                  <c:v>10036</c:v>
                </c:pt>
                <c:pt idx="1">
                  <c:v>10322</c:v>
                </c:pt>
                <c:pt idx="2">
                  <c:v>10726</c:v>
                </c:pt>
                <c:pt idx="3">
                  <c:v>11219</c:v>
                </c:pt>
                <c:pt idx="4">
                  <c:v>11782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2DF-B20A-587B5566606C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12.24'!$V$7:$Z$7</c:f>
              <c:numCache>
                <c:formatCode>#,##0</c:formatCode>
                <c:ptCount val="5"/>
                <c:pt idx="0">
                  <c:v>7351</c:v>
                </c:pt>
                <c:pt idx="1">
                  <c:v>7549</c:v>
                </c:pt>
                <c:pt idx="2">
                  <c:v>7810</c:v>
                </c:pt>
                <c:pt idx="3">
                  <c:v>8210</c:v>
                </c:pt>
                <c:pt idx="4">
                  <c:v>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2DF-B20A-587B5566606C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12.24'!$V$11:$Z$11</c:f>
              <c:numCache>
                <c:formatCode>#,##0</c:formatCode>
                <c:ptCount val="5"/>
                <c:pt idx="0">
                  <c:v>8758</c:v>
                </c:pt>
                <c:pt idx="1">
                  <c:v>9019</c:v>
                </c:pt>
                <c:pt idx="2">
                  <c:v>9347</c:v>
                </c:pt>
                <c:pt idx="3">
                  <c:v>9785</c:v>
                </c:pt>
                <c:pt idx="4">
                  <c:v>10372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D-42DF-B20A-587B5566606C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12.24'!$V$12:$Z$12</c:f>
              <c:numCache>
                <c:formatCode>#,##0</c:formatCode>
                <c:ptCount val="5"/>
                <c:pt idx="0">
                  <c:v>1276</c:v>
                </c:pt>
                <c:pt idx="1">
                  <c:v>1304</c:v>
                </c:pt>
                <c:pt idx="2">
                  <c:v>1379</c:v>
                </c:pt>
                <c:pt idx="3">
                  <c:v>1435</c:v>
                </c:pt>
                <c:pt idx="4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D-42DF-B20A-587B5566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4.7360380241045663E-2</c:v>
                </c:pt>
                <c:pt idx="1">
                  <c:v>2.8008827024274315E-3</c:v>
                </c:pt>
                <c:pt idx="2">
                  <c:v>6.3316924121541329E-2</c:v>
                </c:pt>
                <c:pt idx="3">
                  <c:v>1.408928874554405E-2</c:v>
                </c:pt>
                <c:pt idx="4">
                  <c:v>0.10176540485486335</c:v>
                </c:pt>
                <c:pt idx="5">
                  <c:v>2.5971821422508912E-2</c:v>
                </c:pt>
                <c:pt idx="6">
                  <c:v>9.8794771685622132E-2</c:v>
                </c:pt>
                <c:pt idx="7">
                  <c:v>6.5863181123748088E-2</c:v>
                </c:pt>
                <c:pt idx="8">
                  <c:v>4.1673739602783907E-2</c:v>
                </c:pt>
                <c:pt idx="9">
                  <c:v>8.6572738075029708E-3</c:v>
                </c:pt>
                <c:pt idx="10">
                  <c:v>3.1318961127143101E-2</c:v>
                </c:pt>
                <c:pt idx="11">
                  <c:v>1.9181802749957563E-2</c:v>
                </c:pt>
                <c:pt idx="12">
                  <c:v>3.9721609234425394E-2</c:v>
                </c:pt>
                <c:pt idx="13">
                  <c:v>6.4165676455610249E-2</c:v>
                </c:pt>
                <c:pt idx="14">
                  <c:v>7.876421660159566E-2</c:v>
                </c:pt>
                <c:pt idx="15">
                  <c:v>7.2653199796299445E-2</c:v>
                </c:pt>
                <c:pt idx="16">
                  <c:v>0.11746732303513835</c:v>
                </c:pt>
                <c:pt idx="17">
                  <c:v>2.1728059752164318E-2</c:v>
                </c:pt>
                <c:pt idx="18">
                  <c:v>4.0315735868273639E-2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1-4CE9-B6C2-C8B4665C157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1-4CE9-B6C2-C8B4665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12.24'!$Z$44:$Z$60</c:f>
              <c:numCache>
                <c:formatCode>#,##0</c:formatCode>
                <c:ptCount val="17"/>
                <c:pt idx="0">
                  <c:v>6</c:v>
                </c:pt>
                <c:pt idx="1">
                  <c:v>105</c:v>
                </c:pt>
                <c:pt idx="2">
                  <c:v>301</c:v>
                </c:pt>
                <c:pt idx="3">
                  <c:v>462</c:v>
                </c:pt>
                <c:pt idx="4">
                  <c:v>697</c:v>
                </c:pt>
                <c:pt idx="5">
                  <c:v>684</c:v>
                </c:pt>
                <c:pt idx="6">
                  <c:v>627</c:v>
                </c:pt>
                <c:pt idx="7">
                  <c:v>570</c:v>
                </c:pt>
                <c:pt idx="8">
                  <c:v>546</c:v>
                </c:pt>
                <c:pt idx="9">
                  <c:v>520</c:v>
                </c:pt>
                <c:pt idx="10">
                  <c:v>652</c:v>
                </c:pt>
                <c:pt idx="11">
                  <c:v>453</c:v>
                </c:pt>
                <c:pt idx="12">
                  <c:v>227</c:v>
                </c:pt>
                <c:pt idx="13">
                  <c:v>91</c:v>
                </c:pt>
                <c:pt idx="14">
                  <c:v>22</c:v>
                </c:pt>
                <c:pt idx="15">
                  <c:v>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94-9611-7F96DB6EC555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12.24'!$Z$63:$Z$79</c:f>
              <c:numCache>
                <c:formatCode>#,##0</c:formatCode>
                <c:ptCount val="17"/>
                <c:pt idx="0">
                  <c:v>10</c:v>
                </c:pt>
                <c:pt idx="1">
                  <c:v>149</c:v>
                </c:pt>
                <c:pt idx="2">
                  <c:v>365</c:v>
                </c:pt>
                <c:pt idx="3">
                  <c:v>440</c:v>
                </c:pt>
                <c:pt idx="4">
                  <c:v>614</c:v>
                </c:pt>
                <c:pt idx="5">
                  <c:v>641</c:v>
                </c:pt>
                <c:pt idx="6">
                  <c:v>581</c:v>
                </c:pt>
                <c:pt idx="7">
                  <c:v>556</c:v>
                </c:pt>
                <c:pt idx="8">
                  <c:v>559</c:v>
                </c:pt>
                <c:pt idx="9">
                  <c:v>585</c:v>
                </c:pt>
                <c:pt idx="10">
                  <c:v>632</c:v>
                </c:pt>
                <c:pt idx="11">
                  <c:v>439</c:v>
                </c:pt>
                <c:pt idx="12">
                  <c:v>177</c:v>
                </c:pt>
                <c:pt idx="13">
                  <c:v>45</c:v>
                </c:pt>
                <c:pt idx="14">
                  <c:v>19</c:v>
                </c:pt>
                <c:pt idx="15">
                  <c:v>4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0-4294-9611-7F96DB6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12.24'!$Z$83:$Z$90</c:f>
              <c:numCache>
                <c:formatCode>#,##0</c:formatCode>
                <c:ptCount val="8"/>
                <c:pt idx="0">
                  <c:v>478</c:v>
                </c:pt>
                <c:pt idx="1">
                  <c:v>379</c:v>
                </c:pt>
                <c:pt idx="2">
                  <c:v>1012</c:v>
                </c:pt>
                <c:pt idx="3">
                  <c:v>269</c:v>
                </c:pt>
                <c:pt idx="4">
                  <c:v>221</c:v>
                </c:pt>
                <c:pt idx="5">
                  <c:v>233</c:v>
                </c:pt>
                <c:pt idx="6">
                  <c:v>406</c:v>
                </c:pt>
                <c:pt idx="7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8-4CD3-A652-56D5EF93A15B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12.24'!$Z$93:$Z$100</c:f>
              <c:numCache>
                <c:formatCode>#,##0</c:formatCode>
                <c:ptCount val="8"/>
                <c:pt idx="0">
                  <c:v>356</c:v>
                </c:pt>
                <c:pt idx="1">
                  <c:v>645</c:v>
                </c:pt>
                <c:pt idx="2">
                  <c:v>167</c:v>
                </c:pt>
                <c:pt idx="3">
                  <c:v>798</c:v>
                </c:pt>
                <c:pt idx="4">
                  <c:v>812</c:v>
                </c:pt>
                <c:pt idx="5">
                  <c:v>494</c:v>
                </c:pt>
                <c:pt idx="6">
                  <c:v>43</c:v>
                </c:pt>
                <c:pt idx="7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8-4CD3-A652-56D5EF93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446</c:v>
                </c:pt>
                <c:pt idx="1">
                  <c:v>517</c:v>
                </c:pt>
                <c:pt idx="2">
                  <c:v>1114</c:v>
                </c:pt>
                <c:pt idx="3">
                  <c:v>325</c:v>
                </c:pt>
                <c:pt idx="4">
                  <c:v>239</c:v>
                </c:pt>
                <c:pt idx="5">
                  <c:v>293</c:v>
                </c:pt>
                <c:pt idx="6">
                  <c:v>670</c:v>
                </c:pt>
                <c:pt idx="7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7-41A7-8655-2F57B4E447C7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279</c:v>
                </c:pt>
                <c:pt idx="1">
                  <c:v>744</c:v>
                </c:pt>
                <c:pt idx="2">
                  <c:v>206</c:v>
                </c:pt>
                <c:pt idx="3">
                  <c:v>826</c:v>
                </c:pt>
                <c:pt idx="4">
                  <c:v>819</c:v>
                </c:pt>
                <c:pt idx="5">
                  <c:v>681</c:v>
                </c:pt>
                <c:pt idx="6">
                  <c:v>51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7-41A7-8655-2F57B4E4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12.24'!$V$8:$Z$8</c:f>
              <c:numCache>
                <c:formatCode>#,##0</c:formatCode>
                <c:ptCount val="5"/>
                <c:pt idx="0">
                  <c:v>38238</c:v>
                </c:pt>
                <c:pt idx="1">
                  <c:v>39750</c:v>
                </c:pt>
                <c:pt idx="2">
                  <c:v>41207.56</c:v>
                </c:pt>
                <c:pt idx="3">
                  <c:v>41920</c:v>
                </c:pt>
                <c:pt idx="4">
                  <c:v>44007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433-BFD0-57E6D513DAD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433-BFD0-57E6D513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1">
                  <c:v>4283</c:v>
                </c:pt>
                <c:pt idx="2">
                  <c:v>4247</c:v>
                </c:pt>
                <c:pt idx="3">
                  <c:v>4598</c:v>
                </c:pt>
                <c:pt idx="4">
                  <c:v>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630-9B5E-661868DAAC74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1">
                  <c:v>2951</c:v>
                </c:pt>
                <c:pt idx="2">
                  <c:v>2928</c:v>
                </c:pt>
                <c:pt idx="3">
                  <c:v>3124</c:v>
                </c:pt>
                <c:pt idx="4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630-9B5E-661868DAAC74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1">
                  <c:v>3539</c:v>
                </c:pt>
                <c:pt idx="2">
                  <c:v>3538</c:v>
                </c:pt>
                <c:pt idx="3">
                  <c:v>3869</c:v>
                </c:pt>
                <c:pt idx="4">
                  <c:v>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3-4630-9B5E-661868DAAC74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1">
                  <c:v>744</c:v>
                </c:pt>
                <c:pt idx="2">
                  <c:v>707</c:v>
                </c:pt>
                <c:pt idx="3">
                  <c:v>729</c:v>
                </c:pt>
                <c:pt idx="4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3-4630-9B5E-661868DA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0.16050622740056247</c:v>
                </c:pt>
                <c:pt idx="1">
                  <c:v>3.8167938931297708E-3</c:v>
                </c:pt>
                <c:pt idx="2">
                  <c:v>6.4282844515869825E-2</c:v>
                </c:pt>
                <c:pt idx="3">
                  <c:v>1.2253917235837686E-2</c:v>
                </c:pt>
                <c:pt idx="4">
                  <c:v>8.5576536761751712E-2</c:v>
                </c:pt>
                <c:pt idx="5">
                  <c:v>3.8569706709521895E-2</c:v>
                </c:pt>
                <c:pt idx="6">
                  <c:v>7.7340297308155892E-2</c:v>
                </c:pt>
                <c:pt idx="7">
                  <c:v>4.4596223382884694E-2</c:v>
                </c:pt>
                <c:pt idx="8">
                  <c:v>3.7967055042185616E-2</c:v>
                </c:pt>
                <c:pt idx="9">
                  <c:v>4.4194455604660505E-3</c:v>
                </c:pt>
                <c:pt idx="10">
                  <c:v>1.8682201687424668E-2</c:v>
                </c:pt>
                <c:pt idx="11">
                  <c:v>2.2097227802330251E-2</c:v>
                </c:pt>
                <c:pt idx="12">
                  <c:v>2.7521092808356771E-2</c:v>
                </c:pt>
                <c:pt idx="13">
                  <c:v>5.2631578947368418E-2</c:v>
                </c:pt>
                <c:pt idx="14">
                  <c:v>5.8256327842507033E-2</c:v>
                </c:pt>
                <c:pt idx="15">
                  <c:v>5.8055443953394938E-2</c:v>
                </c:pt>
                <c:pt idx="16">
                  <c:v>9.4415427882683811E-2</c:v>
                </c:pt>
                <c:pt idx="17">
                  <c:v>1.3258336681398152E-2</c:v>
                </c:pt>
                <c:pt idx="18">
                  <c:v>3.5154680594616315E-2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560-A9B3-82133A47DE2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D-4560-A9B3-82133A47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0</c:v>
                </c:pt>
                <c:pt idx="1">
                  <c:v>66</c:v>
                </c:pt>
                <c:pt idx="2">
                  <c:v>150</c:v>
                </c:pt>
                <c:pt idx="3">
                  <c:v>222</c:v>
                </c:pt>
                <c:pt idx="4">
                  <c:v>240</c:v>
                </c:pt>
                <c:pt idx="5">
                  <c:v>230</c:v>
                </c:pt>
                <c:pt idx="6">
                  <c:v>210</c:v>
                </c:pt>
                <c:pt idx="7">
                  <c:v>215</c:v>
                </c:pt>
                <c:pt idx="8">
                  <c:v>287</c:v>
                </c:pt>
                <c:pt idx="9">
                  <c:v>282</c:v>
                </c:pt>
                <c:pt idx="10">
                  <c:v>250</c:v>
                </c:pt>
                <c:pt idx="11">
                  <c:v>202</c:v>
                </c:pt>
                <c:pt idx="12">
                  <c:v>117</c:v>
                </c:pt>
                <c:pt idx="13">
                  <c:v>43</c:v>
                </c:pt>
                <c:pt idx="14">
                  <c:v>29</c:v>
                </c:pt>
                <c:pt idx="15">
                  <c:v>2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4-4028-BB03-7DA746F67A9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0</c:v>
                </c:pt>
                <c:pt idx="1">
                  <c:v>64</c:v>
                </c:pt>
                <c:pt idx="2">
                  <c:v>139</c:v>
                </c:pt>
                <c:pt idx="3">
                  <c:v>193</c:v>
                </c:pt>
                <c:pt idx="4">
                  <c:v>190</c:v>
                </c:pt>
                <c:pt idx="5">
                  <c:v>212</c:v>
                </c:pt>
                <c:pt idx="6">
                  <c:v>163</c:v>
                </c:pt>
                <c:pt idx="7">
                  <c:v>218</c:v>
                </c:pt>
                <c:pt idx="8">
                  <c:v>280</c:v>
                </c:pt>
                <c:pt idx="9">
                  <c:v>242</c:v>
                </c:pt>
                <c:pt idx="10">
                  <c:v>225</c:v>
                </c:pt>
                <c:pt idx="11">
                  <c:v>142</c:v>
                </c:pt>
                <c:pt idx="12">
                  <c:v>73</c:v>
                </c:pt>
                <c:pt idx="13">
                  <c:v>31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4-4028-BB03-7DA746F6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157</c:v>
                </c:pt>
                <c:pt idx="1">
                  <c:v>79</c:v>
                </c:pt>
                <c:pt idx="2">
                  <c:v>389</c:v>
                </c:pt>
                <c:pt idx="3">
                  <c:v>64</c:v>
                </c:pt>
                <c:pt idx="4">
                  <c:v>49</c:v>
                </c:pt>
                <c:pt idx="5">
                  <c:v>54</c:v>
                </c:pt>
                <c:pt idx="6">
                  <c:v>220</c:v>
                </c:pt>
                <c:pt idx="7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0-4737-998A-BE1A250D44D1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105</c:v>
                </c:pt>
                <c:pt idx="1">
                  <c:v>173</c:v>
                </c:pt>
                <c:pt idx="2">
                  <c:v>57</c:v>
                </c:pt>
                <c:pt idx="3">
                  <c:v>296</c:v>
                </c:pt>
                <c:pt idx="4">
                  <c:v>232</c:v>
                </c:pt>
                <c:pt idx="5">
                  <c:v>188</c:v>
                </c:pt>
                <c:pt idx="6">
                  <c:v>13</c:v>
                </c:pt>
                <c:pt idx="7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0-4737-998A-BE1A250D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12.25'!$U$8:$Y$8</c:f>
              <c:numCache>
                <c:formatCode>#,##0</c:formatCode>
                <c:ptCount val="5"/>
                <c:pt idx="1">
                  <c:v>33258</c:v>
                </c:pt>
                <c:pt idx="2">
                  <c:v>35569.19</c:v>
                </c:pt>
                <c:pt idx="3">
                  <c:v>36087.599999999999</c:v>
                </c:pt>
                <c:pt idx="4">
                  <c:v>34887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1-4798-AA64-F14E8056FD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1-4798-AA64-F14E8056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12.25'!$V$4:$Z$4</c:f>
              <c:numCache>
                <c:formatCode>#,##0</c:formatCode>
                <c:ptCount val="5"/>
                <c:pt idx="0">
                  <c:v>4283</c:v>
                </c:pt>
                <c:pt idx="1">
                  <c:v>4247</c:v>
                </c:pt>
                <c:pt idx="2">
                  <c:v>4598</c:v>
                </c:pt>
                <c:pt idx="3">
                  <c:v>4936</c:v>
                </c:pt>
                <c:pt idx="4">
                  <c:v>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34C-B61A-09CAB11C8830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12.25'!$V$7:$Z$7</c:f>
              <c:numCache>
                <c:formatCode>#,##0</c:formatCode>
                <c:ptCount val="5"/>
                <c:pt idx="0">
                  <c:v>2951</c:v>
                </c:pt>
                <c:pt idx="1">
                  <c:v>2928</c:v>
                </c:pt>
                <c:pt idx="2">
                  <c:v>3124</c:v>
                </c:pt>
                <c:pt idx="3">
                  <c:v>3279</c:v>
                </c:pt>
                <c:pt idx="4">
                  <c:v>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34C-B61A-09CAB11C8830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12.25'!$V$11:$Z$11</c:f>
              <c:numCache>
                <c:formatCode>#,##0</c:formatCode>
                <c:ptCount val="5"/>
                <c:pt idx="0">
                  <c:v>3539</c:v>
                </c:pt>
                <c:pt idx="1">
                  <c:v>3538</c:v>
                </c:pt>
                <c:pt idx="2">
                  <c:v>3869</c:v>
                </c:pt>
                <c:pt idx="3">
                  <c:v>4157</c:v>
                </c:pt>
                <c:pt idx="4">
                  <c:v>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C-434C-B61A-09CAB11C8830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12.25'!$V$12:$Z$12</c:f>
              <c:numCache>
                <c:formatCode>#,##0</c:formatCode>
                <c:ptCount val="5"/>
                <c:pt idx="0">
                  <c:v>744</c:v>
                </c:pt>
                <c:pt idx="1">
                  <c:v>707</c:v>
                </c:pt>
                <c:pt idx="2">
                  <c:v>729</c:v>
                </c:pt>
                <c:pt idx="3">
                  <c:v>788</c:v>
                </c:pt>
                <c:pt idx="4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C-434C-B61A-09CAB11C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0.16050622740056247</c:v>
                </c:pt>
                <c:pt idx="1">
                  <c:v>3.8167938931297708E-3</c:v>
                </c:pt>
                <c:pt idx="2">
                  <c:v>6.4282844515869825E-2</c:v>
                </c:pt>
                <c:pt idx="3">
                  <c:v>1.2253917235837686E-2</c:v>
                </c:pt>
                <c:pt idx="4">
                  <c:v>8.5576536761751712E-2</c:v>
                </c:pt>
                <c:pt idx="5">
                  <c:v>3.8569706709521895E-2</c:v>
                </c:pt>
                <c:pt idx="6">
                  <c:v>7.7340297308155892E-2</c:v>
                </c:pt>
                <c:pt idx="7">
                  <c:v>4.4596223382884694E-2</c:v>
                </c:pt>
                <c:pt idx="8">
                  <c:v>3.7967055042185616E-2</c:v>
                </c:pt>
                <c:pt idx="9">
                  <c:v>4.4194455604660505E-3</c:v>
                </c:pt>
                <c:pt idx="10">
                  <c:v>1.8682201687424668E-2</c:v>
                </c:pt>
                <c:pt idx="11">
                  <c:v>2.2097227802330251E-2</c:v>
                </c:pt>
                <c:pt idx="12">
                  <c:v>2.7521092808356771E-2</c:v>
                </c:pt>
                <c:pt idx="13">
                  <c:v>5.2631578947368418E-2</c:v>
                </c:pt>
                <c:pt idx="14">
                  <c:v>5.8256327842507033E-2</c:v>
                </c:pt>
                <c:pt idx="15">
                  <c:v>5.8055443953394938E-2</c:v>
                </c:pt>
                <c:pt idx="16">
                  <c:v>9.4415427882683811E-2</c:v>
                </c:pt>
                <c:pt idx="17">
                  <c:v>1.3258336681398152E-2</c:v>
                </c:pt>
                <c:pt idx="18">
                  <c:v>3.5154680594616315E-2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4FD-98AF-367D93BD39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4FD-98AF-367D93BD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12.25'!$Z$44:$Z$60</c:f>
              <c:numCache>
                <c:formatCode>#,##0</c:formatCode>
                <c:ptCount val="17"/>
                <c:pt idx="0">
                  <c:v>4</c:v>
                </c:pt>
                <c:pt idx="1">
                  <c:v>53</c:v>
                </c:pt>
                <c:pt idx="2">
                  <c:v>168</c:v>
                </c:pt>
                <c:pt idx="3">
                  <c:v>241</c:v>
                </c:pt>
                <c:pt idx="4">
                  <c:v>243</c:v>
                </c:pt>
                <c:pt idx="5">
                  <c:v>244</c:v>
                </c:pt>
                <c:pt idx="6">
                  <c:v>249</c:v>
                </c:pt>
                <c:pt idx="7">
                  <c:v>240</c:v>
                </c:pt>
                <c:pt idx="8">
                  <c:v>290</c:v>
                </c:pt>
                <c:pt idx="9">
                  <c:v>315</c:v>
                </c:pt>
                <c:pt idx="10">
                  <c:v>279</c:v>
                </c:pt>
                <c:pt idx="11">
                  <c:v>219</c:v>
                </c:pt>
                <c:pt idx="12">
                  <c:v>123</c:v>
                </c:pt>
                <c:pt idx="13">
                  <c:v>36</c:v>
                </c:pt>
                <c:pt idx="14">
                  <c:v>21</c:v>
                </c:pt>
                <c:pt idx="15">
                  <c:v>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820-B6ED-9B8A0108FB8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12.25'!$Z$63:$Z$79</c:f>
              <c:numCache>
                <c:formatCode>#,##0</c:formatCode>
                <c:ptCount val="17"/>
                <c:pt idx="0">
                  <c:v>7</c:v>
                </c:pt>
                <c:pt idx="1">
                  <c:v>65</c:v>
                </c:pt>
                <c:pt idx="2">
                  <c:v>129</c:v>
                </c:pt>
                <c:pt idx="3">
                  <c:v>214</c:v>
                </c:pt>
                <c:pt idx="4">
                  <c:v>233</c:v>
                </c:pt>
                <c:pt idx="5">
                  <c:v>195</c:v>
                </c:pt>
                <c:pt idx="6">
                  <c:v>176</c:v>
                </c:pt>
                <c:pt idx="7">
                  <c:v>230</c:v>
                </c:pt>
                <c:pt idx="8">
                  <c:v>256</c:v>
                </c:pt>
                <c:pt idx="9">
                  <c:v>273</c:v>
                </c:pt>
                <c:pt idx="10">
                  <c:v>220</c:v>
                </c:pt>
                <c:pt idx="11">
                  <c:v>142</c:v>
                </c:pt>
                <c:pt idx="12">
                  <c:v>61</c:v>
                </c:pt>
                <c:pt idx="13">
                  <c:v>31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7-4820-B6ED-9B8A010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12.25'!$Z$83:$Z$90</c:f>
              <c:numCache>
                <c:formatCode>#,##0</c:formatCode>
                <c:ptCount val="8"/>
                <c:pt idx="0">
                  <c:v>159</c:v>
                </c:pt>
                <c:pt idx="1">
                  <c:v>86</c:v>
                </c:pt>
                <c:pt idx="2">
                  <c:v>418</c:v>
                </c:pt>
                <c:pt idx="3">
                  <c:v>66</c:v>
                </c:pt>
                <c:pt idx="4">
                  <c:v>47</c:v>
                </c:pt>
                <c:pt idx="5">
                  <c:v>63</c:v>
                </c:pt>
                <c:pt idx="6">
                  <c:v>235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8C2-A4ED-4E2C6AA70348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12.25'!$Z$93:$Z$100</c:f>
              <c:numCache>
                <c:formatCode>#,##0</c:formatCode>
                <c:ptCount val="8"/>
                <c:pt idx="0">
                  <c:v>108</c:v>
                </c:pt>
                <c:pt idx="1">
                  <c:v>176</c:v>
                </c:pt>
                <c:pt idx="2">
                  <c:v>69</c:v>
                </c:pt>
                <c:pt idx="3">
                  <c:v>308</c:v>
                </c:pt>
                <c:pt idx="4">
                  <c:v>246</c:v>
                </c:pt>
                <c:pt idx="5">
                  <c:v>194</c:v>
                </c:pt>
                <c:pt idx="6">
                  <c:v>17</c:v>
                </c:pt>
                <c:pt idx="7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8C2-A4ED-4E2C6AA70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12.3'!$U$8:$Y$8</c:f>
              <c:numCache>
                <c:formatCode>#,##0</c:formatCode>
                <c:ptCount val="5"/>
                <c:pt idx="1">
                  <c:v>38186.42</c:v>
                </c:pt>
                <c:pt idx="2">
                  <c:v>38803</c:v>
                </c:pt>
                <c:pt idx="3">
                  <c:v>38561</c:v>
                </c:pt>
                <c:pt idx="4">
                  <c:v>40226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7-46C5-9EB5-6D1407052AD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7-46C5-9EB5-6D14070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12.25'!$V$8:$Z$8</c:f>
              <c:numCache>
                <c:formatCode>#,##0</c:formatCode>
                <c:ptCount val="5"/>
                <c:pt idx="0">
                  <c:v>33258</c:v>
                </c:pt>
                <c:pt idx="1">
                  <c:v>35569.19</c:v>
                </c:pt>
                <c:pt idx="2">
                  <c:v>36087.599999999999</c:v>
                </c:pt>
                <c:pt idx="3">
                  <c:v>34887</c:v>
                </c:pt>
                <c:pt idx="4">
                  <c:v>37488.949999999997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6C4-B98D-53BC213EA6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6C4-B98D-53BC213E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1">
                  <c:v>1401</c:v>
                </c:pt>
                <c:pt idx="2">
                  <c:v>1372</c:v>
                </c:pt>
                <c:pt idx="3">
                  <c:v>1536</c:v>
                </c:pt>
                <c:pt idx="4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B-47FF-8841-E4FBF70416D5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1">
                  <c:v>1050</c:v>
                </c:pt>
                <c:pt idx="2">
                  <c:v>1030</c:v>
                </c:pt>
                <c:pt idx="3">
                  <c:v>1101</c:v>
                </c:pt>
                <c:pt idx="4">
                  <c:v>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B-47FF-8841-E4FBF70416D5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1">
                  <c:v>1090</c:v>
                </c:pt>
                <c:pt idx="2">
                  <c:v>1082</c:v>
                </c:pt>
                <c:pt idx="3">
                  <c:v>1225</c:v>
                </c:pt>
                <c:pt idx="4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B-47FF-8841-E4FBF70416D5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1">
                  <c:v>306</c:v>
                </c:pt>
                <c:pt idx="2">
                  <c:v>294</c:v>
                </c:pt>
                <c:pt idx="3">
                  <c:v>311</c:v>
                </c:pt>
                <c:pt idx="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B-47FF-8841-E4FBF704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0.11664564943253468</c:v>
                </c:pt>
                <c:pt idx="1">
                  <c:v>9.4577553593947032E-3</c:v>
                </c:pt>
                <c:pt idx="2">
                  <c:v>5.6116015132408575E-2</c:v>
                </c:pt>
                <c:pt idx="3">
                  <c:v>4.4136191677175288E-3</c:v>
                </c:pt>
                <c:pt idx="4">
                  <c:v>5.6116015132408575E-2</c:v>
                </c:pt>
                <c:pt idx="5">
                  <c:v>9.4577553593947032E-3</c:v>
                </c:pt>
                <c:pt idx="6">
                  <c:v>4.6027742749054225E-2</c:v>
                </c:pt>
                <c:pt idx="7">
                  <c:v>0.13114754098360656</c:v>
                </c:pt>
                <c:pt idx="8">
                  <c:v>3.8461538461538464E-2</c:v>
                </c:pt>
                <c:pt idx="9">
                  <c:v>8.1967213114754103E-3</c:v>
                </c:pt>
                <c:pt idx="10">
                  <c:v>1.5132408575031526E-2</c:v>
                </c:pt>
                <c:pt idx="11">
                  <c:v>1.1349306431273645E-2</c:v>
                </c:pt>
                <c:pt idx="12">
                  <c:v>3.7831021437578813E-2</c:v>
                </c:pt>
                <c:pt idx="13">
                  <c:v>5.1071878940731397E-2</c:v>
                </c:pt>
                <c:pt idx="14">
                  <c:v>5.0441361916771753E-2</c:v>
                </c:pt>
                <c:pt idx="15">
                  <c:v>6.3682219419924344E-2</c:v>
                </c:pt>
                <c:pt idx="16">
                  <c:v>7.7553593947036564E-2</c:v>
                </c:pt>
                <c:pt idx="17">
                  <c:v>9.9621689785624218E-2</c:v>
                </c:pt>
                <c:pt idx="18">
                  <c:v>2.1437578814627996E-2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4811-AFAC-3B1A1B8369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A-4811-AFAC-3B1A1B83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45</c:v>
                </c:pt>
                <c:pt idx="3">
                  <c:v>54</c:v>
                </c:pt>
                <c:pt idx="4">
                  <c:v>72</c:v>
                </c:pt>
                <c:pt idx="5">
                  <c:v>63</c:v>
                </c:pt>
                <c:pt idx="6">
                  <c:v>45</c:v>
                </c:pt>
                <c:pt idx="7">
                  <c:v>58</c:v>
                </c:pt>
                <c:pt idx="8">
                  <c:v>90</c:v>
                </c:pt>
                <c:pt idx="9">
                  <c:v>77</c:v>
                </c:pt>
                <c:pt idx="10">
                  <c:v>118</c:v>
                </c:pt>
                <c:pt idx="11">
                  <c:v>109</c:v>
                </c:pt>
                <c:pt idx="12">
                  <c:v>46</c:v>
                </c:pt>
                <c:pt idx="13">
                  <c:v>23</c:v>
                </c:pt>
                <c:pt idx="14">
                  <c:v>11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4DF-925E-7C1ECE27EE79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0</c:v>
                </c:pt>
                <c:pt idx="1">
                  <c:v>28</c:v>
                </c:pt>
                <c:pt idx="2">
                  <c:v>40</c:v>
                </c:pt>
                <c:pt idx="3">
                  <c:v>49</c:v>
                </c:pt>
                <c:pt idx="4">
                  <c:v>56</c:v>
                </c:pt>
                <c:pt idx="5">
                  <c:v>49</c:v>
                </c:pt>
                <c:pt idx="6">
                  <c:v>59</c:v>
                </c:pt>
                <c:pt idx="7">
                  <c:v>51</c:v>
                </c:pt>
                <c:pt idx="8">
                  <c:v>82</c:v>
                </c:pt>
                <c:pt idx="9">
                  <c:v>92</c:v>
                </c:pt>
                <c:pt idx="10">
                  <c:v>98</c:v>
                </c:pt>
                <c:pt idx="11">
                  <c:v>91</c:v>
                </c:pt>
                <c:pt idx="12">
                  <c:v>42</c:v>
                </c:pt>
                <c:pt idx="13">
                  <c:v>18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8-44DF-925E-7C1ECE27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60</c:v>
                </c:pt>
                <c:pt idx="1">
                  <c:v>51</c:v>
                </c:pt>
                <c:pt idx="2">
                  <c:v>86</c:v>
                </c:pt>
                <c:pt idx="3">
                  <c:v>38</c:v>
                </c:pt>
                <c:pt idx="4">
                  <c:v>14</c:v>
                </c:pt>
                <c:pt idx="5">
                  <c:v>5</c:v>
                </c:pt>
                <c:pt idx="6">
                  <c:v>43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5-4567-A255-67454FA1EB34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28</c:v>
                </c:pt>
                <c:pt idx="1">
                  <c:v>85</c:v>
                </c:pt>
                <c:pt idx="2">
                  <c:v>24</c:v>
                </c:pt>
                <c:pt idx="3">
                  <c:v>95</c:v>
                </c:pt>
                <c:pt idx="4">
                  <c:v>65</c:v>
                </c:pt>
                <c:pt idx="5">
                  <c:v>42</c:v>
                </c:pt>
                <c:pt idx="6">
                  <c:v>7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5-4567-A255-67454FA1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12.26'!$U$8:$Y$8</c:f>
              <c:numCache>
                <c:formatCode>#,##0</c:formatCode>
                <c:ptCount val="5"/>
                <c:pt idx="1">
                  <c:v>27064.83</c:v>
                </c:pt>
                <c:pt idx="2">
                  <c:v>29947</c:v>
                </c:pt>
                <c:pt idx="3">
                  <c:v>31324</c:v>
                </c:pt>
                <c:pt idx="4">
                  <c:v>30117.18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EA5-8BBF-B22F9491D58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EA5-8BBF-B22F9491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12.26'!$V$4:$Z$4</c:f>
              <c:numCache>
                <c:formatCode>#,##0</c:formatCode>
                <c:ptCount val="5"/>
                <c:pt idx="0">
                  <c:v>1401</c:v>
                </c:pt>
                <c:pt idx="1">
                  <c:v>1372</c:v>
                </c:pt>
                <c:pt idx="2">
                  <c:v>1536</c:v>
                </c:pt>
                <c:pt idx="3">
                  <c:v>1614</c:v>
                </c:pt>
                <c:pt idx="4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2-4EBC-A54E-945E6041F140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12.26'!$V$7:$Z$7</c:f>
              <c:numCache>
                <c:formatCode>#,##0</c:formatCode>
                <c:ptCount val="5"/>
                <c:pt idx="0">
                  <c:v>1050</c:v>
                </c:pt>
                <c:pt idx="1">
                  <c:v>1030</c:v>
                </c:pt>
                <c:pt idx="2">
                  <c:v>1101</c:v>
                </c:pt>
                <c:pt idx="3">
                  <c:v>1171</c:v>
                </c:pt>
                <c:pt idx="4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2-4EBC-A54E-945E6041F140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12.26'!$V$11:$Z$11</c:f>
              <c:numCache>
                <c:formatCode>#,##0</c:formatCode>
                <c:ptCount val="5"/>
                <c:pt idx="0">
                  <c:v>1090</c:v>
                </c:pt>
                <c:pt idx="1">
                  <c:v>1082</c:v>
                </c:pt>
                <c:pt idx="2">
                  <c:v>1225</c:v>
                </c:pt>
                <c:pt idx="3">
                  <c:v>1286</c:v>
                </c:pt>
                <c:pt idx="4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2-4EBC-A54E-945E6041F140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12.26'!$V$12:$Z$12</c:f>
              <c:numCache>
                <c:formatCode>#,##0</c:formatCode>
                <c:ptCount val="5"/>
                <c:pt idx="0">
                  <c:v>306</c:v>
                </c:pt>
                <c:pt idx="1">
                  <c:v>294</c:v>
                </c:pt>
                <c:pt idx="2">
                  <c:v>311</c:v>
                </c:pt>
                <c:pt idx="3">
                  <c:v>325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82-4EBC-A54E-945E6041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0.11664564943253468</c:v>
                </c:pt>
                <c:pt idx="1">
                  <c:v>9.4577553593947032E-3</c:v>
                </c:pt>
                <c:pt idx="2">
                  <c:v>5.6116015132408575E-2</c:v>
                </c:pt>
                <c:pt idx="3">
                  <c:v>4.4136191677175288E-3</c:v>
                </c:pt>
                <c:pt idx="4">
                  <c:v>5.6116015132408575E-2</c:v>
                </c:pt>
                <c:pt idx="5">
                  <c:v>9.4577553593947032E-3</c:v>
                </c:pt>
                <c:pt idx="6">
                  <c:v>4.6027742749054225E-2</c:v>
                </c:pt>
                <c:pt idx="7">
                  <c:v>0.13114754098360656</c:v>
                </c:pt>
                <c:pt idx="8">
                  <c:v>3.8461538461538464E-2</c:v>
                </c:pt>
                <c:pt idx="9">
                  <c:v>8.1967213114754103E-3</c:v>
                </c:pt>
                <c:pt idx="10">
                  <c:v>1.5132408575031526E-2</c:v>
                </c:pt>
                <c:pt idx="11">
                  <c:v>1.1349306431273645E-2</c:v>
                </c:pt>
                <c:pt idx="12">
                  <c:v>3.7831021437578813E-2</c:v>
                </c:pt>
                <c:pt idx="13">
                  <c:v>5.1071878940731397E-2</c:v>
                </c:pt>
                <c:pt idx="14">
                  <c:v>5.0441361916771753E-2</c:v>
                </c:pt>
                <c:pt idx="15">
                  <c:v>6.3682219419924344E-2</c:v>
                </c:pt>
                <c:pt idx="16">
                  <c:v>7.7553593947036564E-2</c:v>
                </c:pt>
                <c:pt idx="17">
                  <c:v>9.9621689785624218E-2</c:v>
                </c:pt>
                <c:pt idx="18">
                  <c:v>2.1437578814627996E-2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5-45AF-A0AB-3E040EDF57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5-45AF-A0AB-3E040EDF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12.26'!$Z$44:$Z$60</c:f>
              <c:numCache>
                <c:formatCode>#,##0</c:formatCode>
                <c:ptCount val="17"/>
                <c:pt idx="0">
                  <c:v>5</c:v>
                </c:pt>
                <c:pt idx="1">
                  <c:v>14</c:v>
                </c:pt>
                <c:pt idx="2">
                  <c:v>38</c:v>
                </c:pt>
                <c:pt idx="3">
                  <c:v>37</c:v>
                </c:pt>
                <c:pt idx="4">
                  <c:v>66</c:v>
                </c:pt>
                <c:pt idx="5">
                  <c:v>79</c:v>
                </c:pt>
                <c:pt idx="6">
                  <c:v>48</c:v>
                </c:pt>
                <c:pt idx="7">
                  <c:v>63</c:v>
                </c:pt>
                <c:pt idx="8">
                  <c:v>81</c:v>
                </c:pt>
                <c:pt idx="9">
                  <c:v>79</c:v>
                </c:pt>
                <c:pt idx="10">
                  <c:v>108</c:v>
                </c:pt>
                <c:pt idx="11">
                  <c:v>110</c:v>
                </c:pt>
                <c:pt idx="12">
                  <c:v>56</c:v>
                </c:pt>
                <c:pt idx="13">
                  <c:v>18</c:v>
                </c:pt>
                <c:pt idx="14">
                  <c:v>16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CAA-8BBC-B0D232D8E64C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12.26'!$Z$63:$Z$79</c:f>
              <c:numCache>
                <c:formatCode>#,##0</c:formatCode>
                <c:ptCount val="17"/>
                <c:pt idx="0">
                  <c:v>3</c:v>
                </c:pt>
                <c:pt idx="1">
                  <c:v>17</c:v>
                </c:pt>
                <c:pt idx="2">
                  <c:v>43</c:v>
                </c:pt>
                <c:pt idx="3">
                  <c:v>40</c:v>
                </c:pt>
                <c:pt idx="4">
                  <c:v>57</c:v>
                </c:pt>
                <c:pt idx="5">
                  <c:v>45</c:v>
                </c:pt>
                <c:pt idx="6">
                  <c:v>72</c:v>
                </c:pt>
                <c:pt idx="7">
                  <c:v>59</c:v>
                </c:pt>
                <c:pt idx="8">
                  <c:v>68</c:v>
                </c:pt>
                <c:pt idx="9">
                  <c:v>93</c:v>
                </c:pt>
                <c:pt idx="10">
                  <c:v>103</c:v>
                </c:pt>
                <c:pt idx="11">
                  <c:v>97</c:v>
                </c:pt>
                <c:pt idx="12">
                  <c:v>36</c:v>
                </c:pt>
                <c:pt idx="13">
                  <c:v>24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0-4CAA-8BBC-B0D232D8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12.26'!$Z$83:$Z$90</c:f>
              <c:numCache>
                <c:formatCode>#,##0</c:formatCode>
                <c:ptCount val="8"/>
                <c:pt idx="0">
                  <c:v>51</c:v>
                </c:pt>
                <c:pt idx="1">
                  <c:v>45</c:v>
                </c:pt>
                <c:pt idx="2">
                  <c:v>85</c:v>
                </c:pt>
                <c:pt idx="3">
                  <c:v>44</c:v>
                </c:pt>
                <c:pt idx="4">
                  <c:v>10</c:v>
                </c:pt>
                <c:pt idx="5">
                  <c:v>8</c:v>
                </c:pt>
                <c:pt idx="6">
                  <c:v>38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7C4-87ED-97BD7382305C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12.26'!$Z$93:$Z$100</c:f>
              <c:numCache>
                <c:formatCode>#,##0</c:formatCode>
                <c:ptCount val="8"/>
                <c:pt idx="0">
                  <c:v>33</c:v>
                </c:pt>
                <c:pt idx="1">
                  <c:v>79</c:v>
                </c:pt>
                <c:pt idx="2">
                  <c:v>23</c:v>
                </c:pt>
                <c:pt idx="3">
                  <c:v>105</c:v>
                </c:pt>
                <c:pt idx="4">
                  <c:v>63</c:v>
                </c:pt>
                <c:pt idx="5">
                  <c:v>35</c:v>
                </c:pt>
                <c:pt idx="6">
                  <c:v>5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E-47C4-87ED-97BD7382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12.3'!$V$4:$Z$4</c:f>
              <c:numCache>
                <c:formatCode>#,##0</c:formatCode>
                <c:ptCount val="5"/>
                <c:pt idx="0">
                  <c:v>12442</c:v>
                </c:pt>
                <c:pt idx="1">
                  <c:v>12626</c:v>
                </c:pt>
                <c:pt idx="2">
                  <c:v>13002</c:v>
                </c:pt>
                <c:pt idx="3">
                  <c:v>13528</c:v>
                </c:pt>
                <c:pt idx="4">
                  <c:v>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CB7-9E34-9AD93A02E283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12.3'!$V$7:$Z$7</c:f>
              <c:numCache>
                <c:formatCode>#,##0</c:formatCode>
                <c:ptCount val="5"/>
                <c:pt idx="0">
                  <c:v>9336</c:v>
                </c:pt>
                <c:pt idx="1">
                  <c:v>9406</c:v>
                </c:pt>
                <c:pt idx="2">
                  <c:v>9560</c:v>
                </c:pt>
                <c:pt idx="3">
                  <c:v>9867</c:v>
                </c:pt>
                <c:pt idx="4">
                  <c:v>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CB7-9E34-9AD93A02E283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12.3'!$V$11:$Z$11</c:f>
              <c:numCache>
                <c:formatCode>#,##0</c:formatCode>
                <c:ptCount val="5"/>
                <c:pt idx="0">
                  <c:v>11421</c:v>
                </c:pt>
                <c:pt idx="1">
                  <c:v>11561</c:v>
                </c:pt>
                <c:pt idx="2">
                  <c:v>11931</c:v>
                </c:pt>
                <c:pt idx="3">
                  <c:v>12468</c:v>
                </c:pt>
                <c:pt idx="4">
                  <c:v>12518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B-4CB7-9E34-9AD93A02E283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12.3'!$V$12:$Z$12</c:f>
              <c:numCache>
                <c:formatCode>#,##0</c:formatCode>
                <c:ptCount val="5"/>
                <c:pt idx="0">
                  <c:v>1023</c:v>
                </c:pt>
                <c:pt idx="1">
                  <c:v>1067</c:v>
                </c:pt>
                <c:pt idx="2">
                  <c:v>1071</c:v>
                </c:pt>
                <c:pt idx="3">
                  <c:v>1058</c:v>
                </c:pt>
                <c:pt idx="4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B-4CB7-9E34-9AD93A02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12.26'!$V$8:$Z$8</c:f>
              <c:numCache>
                <c:formatCode>#,##0</c:formatCode>
                <c:ptCount val="5"/>
                <c:pt idx="0">
                  <c:v>27064.83</c:v>
                </c:pt>
                <c:pt idx="1">
                  <c:v>29947</c:v>
                </c:pt>
                <c:pt idx="2">
                  <c:v>31324</c:v>
                </c:pt>
                <c:pt idx="3">
                  <c:v>30117.18</c:v>
                </c:pt>
                <c:pt idx="4">
                  <c:v>33965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870-B595-F7405310F0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870-B595-F7405310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1">
                  <c:v>8797</c:v>
                </c:pt>
                <c:pt idx="2">
                  <c:v>9000</c:v>
                </c:pt>
                <c:pt idx="3">
                  <c:v>9217</c:v>
                </c:pt>
                <c:pt idx="4">
                  <c:v>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0-4266-911F-423ABB5598B3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1">
                  <c:v>6613</c:v>
                </c:pt>
                <c:pt idx="2">
                  <c:v>6608</c:v>
                </c:pt>
                <c:pt idx="3">
                  <c:v>6670</c:v>
                </c:pt>
                <c:pt idx="4">
                  <c:v>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0-4266-911F-423ABB5598B3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1">
                  <c:v>7803</c:v>
                </c:pt>
                <c:pt idx="2">
                  <c:v>7924</c:v>
                </c:pt>
                <c:pt idx="3">
                  <c:v>8168</c:v>
                </c:pt>
                <c:pt idx="4">
                  <c:v>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0-4266-911F-423ABB5598B3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1">
                  <c:v>996</c:v>
                </c:pt>
                <c:pt idx="2">
                  <c:v>1076</c:v>
                </c:pt>
                <c:pt idx="3">
                  <c:v>1049</c:v>
                </c:pt>
                <c:pt idx="4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60-4266-911F-423ABB55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8.8368183251024482E-2</c:v>
                </c:pt>
                <c:pt idx="1">
                  <c:v>3.3624041189450456E-2</c:v>
                </c:pt>
                <c:pt idx="2">
                  <c:v>7.6494693705999789E-2</c:v>
                </c:pt>
                <c:pt idx="3">
                  <c:v>4.8334559209835034E-3</c:v>
                </c:pt>
                <c:pt idx="4">
                  <c:v>6.5146579804560262E-2</c:v>
                </c:pt>
                <c:pt idx="5">
                  <c:v>2.8265209624881792E-2</c:v>
                </c:pt>
                <c:pt idx="6">
                  <c:v>8.7107281706420084E-2</c:v>
                </c:pt>
                <c:pt idx="7">
                  <c:v>5.7581170536933908E-2</c:v>
                </c:pt>
                <c:pt idx="8">
                  <c:v>4.5392455605758115E-2</c:v>
                </c:pt>
                <c:pt idx="9">
                  <c:v>3.4674792476620782E-3</c:v>
                </c:pt>
                <c:pt idx="10">
                  <c:v>2.0699800357255438E-2</c:v>
                </c:pt>
                <c:pt idx="11">
                  <c:v>1.2714090574760955E-2</c:v>
                </c:pt>
                <c:pt idx="12">
                  <c:v>3.4569717347903754E-2</c:v>
                </c:pt>
                <c:pt idx="13">
                  <c:v>6.5146579804560262E-2</c:v>
                </c:pt>
                <c:pt idx="14">
                  <c:v>5.5794893348744351E-2</c:v>
                </c:pt>
                <c:pt idx="15">
                  <c:v>7.3447514973205841E-2</c:v>
                </c:pt>
                <c:pt idx="16">
                  <c:v>0.14122097299569192</c:v>
                </c:pt>
                <c:pt idx="17">
                  <c:v>1.0297362614269202E-2</c:v>
                </c:pt>
                <c:pt idx="18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A-40E4-912A-DD084741FE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A-40E4-912A-DD084741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5</c:v>
                </c:pt>
                <c:pt idx="1">
                  <c:v>109</c:v>
                </c:pt>
                <c:pt idx="2">
                  <c:v>292</c:v>
                </c:pt>
                <c:pt idx="3">
                  <c:v>422</c:v>
                </c:pt>
                <c:pt idx="4">
                  <c:v>537</c:v>
                </c:pt>
                <c:pt idx="5">
                  <c:v>456</c:v>
                </c:pt>
                <c:pt idx="6">
                  <c:v>430</c:v>
                </c:pt>
                <c:pt idx="7">
                  <c:v>428</c:v>
                </c:pt>
                <c:pt idx="8">
                  <c:v>446</c:v>
                </c:pt>
                <c:pt idx="9">
                  <c:v>493</c:v>
                </c:pt>
                <c:pt idx="10">
                  <c:v>589</c:v>
                </c:pt>
                <c:pt idx="11">
                  <c:v>417</c:v>
                </c:pt>
                <c:pt idx="12">
                  <c:v>188</c:v>
                </c:pt>
                <c:pt idx="13">
                  <c:v>98</c:v>
                </c:pt>
                <c:pt idx="14">
                  <c:v>31</c:v>
                </c:pt>
                <c:pt idx="15">
                  <c:v>13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3-4F47-8FE6-3012AD14A93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4</c:v>
                </c:pt>
                <c:pt idx="1">
                  <c:v>137</c:v>
                </c:pt>
                <c:pt idx="2">
                  <c:v>292</c:v>
                </c:pt>
                <c:pt idx="3">
                  <c:v>356</c:v>
                </c:pt>
                <c:pt idx="4">
                  <c:v>400</c:v>
                </c:pt>
                <c:pt idx="5">
                  <c:v>454</c:v>
                </c:pt>
                <c:pt idx="6">
                  <c:v>357</c:v>
                </c:pt>
                <c:pt idx="7">
                  <c:v>379</c:v>
                </c:pt>
                <c:pt idx="8">
                  <c:v>491</c:v>
                </c:pt>
                <c:pt idx="9">
                  <c:v>509</c:v>
                </c:pt>
                <c:pt idx="10">
                  <c:v>483</c:v>
                </c:pt>
                <c:pt idx="11">
                  <c:v>384</c:v>
                </c:pt>
                <c:pt idx="12">
                  <c:v>128</c:v>
                </c:pt>
                <c:pt idx="13">
                  <c:v>43</c:v>
                </c:pt>
                <c:pt idx="14">
                  <c:v>33</c:v>
                </c:pt>
                <c:pt idx="15">
                  <c:v>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3-4F47-8FE6-3012AD14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296</c:v>
                </c:pt>
                <c:pt idx="1">
                  <c:v>291</c:v>
                </c:pt>
                <c:pt idx="2">
                  <c:v>795</c:v>
                </c:pt>
                <c:pt idx="3">
                  <c:v>182</c:v>
                </c:pt>
                <c:pt idx="4">
                  <c:v>109</c:v>
                </c:pt>
                <c:pt idx="5">
                  <c:v>129</c:v>
                </c:pt>
                <c:pt idx="6">
                  <c:v>511</c:v>
                </c:pt>
                <c:pt idx="7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B-4C34-9CAB-16428AC2E7A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168</c:v>
                </c:pt>
                <c:pt idx="1">
                  <c:v>587</c:v>
                </c:pt>
                <c:pt idx="2">
                  <c:v>123</c:v>
                </c:pt>
                <c:pt idx="3">
                  <c:v>544</c:v>
                </c:pt>
                <c:pt idx="4">
                  <c:v>548</c:v>
                </c:pt>
                <c:pt idx="5">
                  <c:v>367</c:v>
                </c:pt>
                <c:pt idx="6">
                  <c:v>35</c:v>
                </c:pt>
                <c:pt idx="7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B-4C34-9CAB-16428AC2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12.27'!$U$8:$Y$8</c:f>
              <c:numCache>
                <c:formatCode>#,##0</c:formatCode>
                <c:ptCount val="5"/>
                <c:pt idx="1">
                  <c:v>37268.35</c:v>
                </c:pt>
                <c:pt idx="2">
                  <c:v>38170.639999999999</c:v>
                </c:pt>
                <c:pt idx="3">
                  <c:v>38007</c:v>
                </c:pt>
                <c:pt idx="4">
                  <c:v>40757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4-424E-BE10-1E4D902470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4-424E-BE10-1E4D9024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12.27'!$V$4:$Z$4</c:f>
              <c:numCache>
                <c:formatCode>#,##0</c:formatCode>
                <c:ptCount val="5"/>
                <c:pt idx="0">
                  <c:v>8797</c:v>
                </c:pt>
                <c:pt idx="1">
                  <c:v>9000</c:v>
                </c:pt>
                <c:pt idx="2">
                  <c:v>9217</c:v>
                </c:pt>
                <c:pt idx="3">
                  <c:v>9427</c:v>
                </c:pt>
                <c:pt idx="4">
                  <c:v>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53F-9D24-0C3D91344855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12.27'!$V$7:$Z$7</c:f>
              <c:numCache>
                <c:formatCode>#,##0</c:formatCode>
                <c:ptCount val="5"/>
                <c:pt idx="0">
                  <c:v>6613</c:v>
                </c:pt>
                <c:pt idx="1">
                  <c:v>6608</c:v>
                </c:pt>
                <c:pt idx="2">
                  <c:v>6670</c:v>
                </c:pt>
                <c:pt idx="3">
                  <c:v>6780</c:v>
                </c:pt>
                <c:pt idx="4">
                  <c:v>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53F-9D24-0C3D91344855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12.27'!$V$11:$Z$11</c:f>
              <c:numCache>
                <c:formatCode>#,##0</c:formatCode>
                <c:ptCount val="5"/>
                <c:pt idx="0">
                  <c:v>7803</c:v>
                </c:pt>
                <c:pt idx="1">
                  <c:v>7924</c:v>
                </c:pt>
                <c:pt idx="2">
                  <c:v>8168</c:v>
                </c:pt>
                <c:pt idx="3">
                  <c:v>8321</c:v>
                </c:pt>
                <c:pt idx="4">
                  <c:v>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2-453F-9D24-0C3D91344855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12.27'!$V$12:$Z$12</c:f>
              <c:numCache>
                <c:formatCode>#,##0</c:formatCode>
                <c:ptCount val="5"/>
                <c:pt idx="0">
                  <c:v>996</c:v>
                </c:pt>
                <c:pt idx="1">
                  <c:v>1076</c:v>
                </c:pt>
                <c:pt idx="2">
                  <c:v>1049</c:v>
                </c:pt>
                <c:pt idx="3">
                  <c:v>1105</c:v>
                </c:pt>
                <c:pt idx="4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2-453F-9D24-0C3D9134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8.8368183251024482E-2</c:v>
                </c:pt>
                <c:pt idx="1">
                  <c:v>3.3624041189450456E-2</c:v>
                </c:pt>
                <c:pt idx="2">
                  <c:v>7.6494693705999789E-2</c:v>
                </c:pt>
                <c:pt idx="3">
                  <c:v>4.8334559209835034E-3</c:v>
                </c:pt>
                <c:pt idx="4">
                  <c:v>6.5146579804560262E-2</c:v>
                </c:pt>
                <c:pt idx="5">
                  <c:v>2.8265209624881792E-2</c:v>
                </c:pt>
                <c:pt idx="6">
                  <c:v>8.7107281706420084E-2</c:v>
                </c:pt>
                <c:pt idx="7">
                  <c:v>5.7581170536933908E-2</c:v>
                </c:pt>
                <c:pt idx="8">
                  <c:v>4.5392455605758115E-2</c:v>
                </c:pt>
                <c:pt idx="9">
                  <c:v>3.4674792476620782E-3</c:v>
                </c:pt>
                <c:pt idx="10">
                  <c:v>2.0699800357255438E-2</c:v>
                </c:pt>
                <c:pt idx="11">
                  <c:v>1.2714090574760955E-2</c:v>
                </c:pt>
                <c:pt idx="12">
                  <c:v>3.4569717347903754E-2</c:v>
                </c:pt>
                <c:pt idx="13">
                  <c:v>6.5146579804560262E-2</c:v>
                </c:pt>
                <c:pt idx="14">
                  <c:v>5.5794893348744351E-2</c:v>
                </c:pt>
                <c:pt idx="15">
                  <c:v>7.3447514973205841E-2</c:v>
                </c:pt>
                <c:pt idx="16">
                  <c:v>0.14122097299569192</c:v>
                </c:pt>
                <c:pt idx="17">
                  <c:v>1.0297362614269202E-2</c:v>
                </c:pt>
                <c:pt idx="18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A8A-BCA5-9AC2AEF969F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1-4A8A-BCA5-9AC2AEF9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12.27'!$Z$44:$Z$60</c:f>
              <c:numCache>
                <c:formatCode>#,##0</c:formatCode>
                <c:ptCount val="17"/>
                <c:pt idx="0">
                  <c:v>9</c:v>
                </c:pt>
                <c:pt idx="1">
                  <c:v>120</c:v>
                </c:pt>
                <c:pt idx="2">
                  <c:v>266</c:v>
                </c:pt>
                <c:pt idx="3">
                  <c:v>436</c:v>
                </c:pt>
                <c:pt idx="4">
                  <c:v>511</c:v>
                </c:pt>
                <c:pt idx="5">
                  <c:v>448</c:v>
                </c:pt>
                <c:pt idx="6">
                  <c:v>465</c:v>
                </c:pt>
                <c:pt idx="7">
                  <c:v>417</c:v>
                </c:pt>
                <c:pt idx="8">
                  <c:v>436</c:v>
                </c:pt>
                <c:pt idx="9">
                  <c:v>486</c:v>
                </c:pt>
                <c:pt idx="10">
                  <c:v>572</c:v>
                </c:pt>
                <c:pt idx="11">
                  <c:v>423</c:v>
                </c:pt>
                <c:pt idx="12">
                  <c:v>200</c:v>
                </c:pt>
                <c:pt idx="13">
                  <c:v>98</c:v>
                </c:pt>
                <c:pt idx="14">
                  <c:v>24</c:v>
                </c:pt>
                <c:pt idx="15">
                  <c:v>15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1-45AD-A663-DCD139B96F8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12.27'!$Z$63:$Z$79</c:f>
              <c:numCache>
                <c:formatCode>#,##0</c:formatCode>
                <c:ptCount val="17"/>
                <c:pt idx="0">
                  <c:v>4</c:v>
                </c:pt>
                <c:pt idx="1">
                  <c:v>112</c:v>
                </c:pt>
                <c:pt idx="2">
                  <c:v>311</c:v>
                </c:pt>
                <c:pt idx="3">
                  <c:v>337</c:v>
                </c:pt>
                <c:pt idx="4">
                  <c:v>409</c:v>
                </c:pt>
                <c:pt idx="5">
                  <c:v>478</c:v>
                </c:pt>
                <c:pt idx="6">
                  <c:v>388</c:v>
                </c:pt>
                <c:pt idx="7">
                  <c:v>417</c:v>
                </c:pt>
                <c:pt idx="8">
                  <c:v>475</c:v>
                </c:pt>
                <c:pt idx="9">
                  <c:v>529</c:v>
                </c:pt>
                <c:pt idx="10">
                  <c:v>505</c:v>
                </c:pt>
                <c:pt idx="11">
                  <c:v>381</c:v>
                </c:pt>
                <c:pt idx="12">
                  <c:v>146</c:v>
                </c:pt>
                <c:pt idx="13">
                  <c:v>52</c:v>
                </c:pt>
                <c:pt idx="14">
                  <c:v>27</c:v>
                </c:pt>
                <c:pt idx="15">
                  <c:v>11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1-45AD-A663-DCD139B9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12.27'!$Z$83:$Z$90</c:f>
              <c:numCache>
                <c:formatCode>#,##0</c:formatCode>
                <c:ptCount val="8"/>
                <c:pt idx="0">
                  <c:v>291</c:v>
                </c:pt>
                <c:pt idx="1">
                  <c:v>306</c:v>
                </c:pt>
                <c:pt idx="2">
                  <c:v>825</c:v>
                </c:pt>
                <c:pt idx="3">
                  <c:v>170</c:v>
                </c:pt>
                <c:pt idx="4">
                  <c:v>115</c:v>
                </c:pt>
                <c:pt idx="5">
                  <c:v>129</c:v>
                </c:pt>
                <c:pt idx="6">
                  <c:v>509</c:v>
                </c:pt>
                <c:pt idx="7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FE5-A789-97AC2462B0E1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12.27'!$Z$93:$Z$100</c:f>
              <c:numCache>
                <c:formatCode>#,##0</c:formatCode>
                <c:ptCount val="8"/>
                <c:pt idx="0">
                  <c:v>180</c:v>
                </c:pt>
                <c:pt idx="1">
                  <c:v>593</c:v>
                </c:pt>
                <c:pt idx="2">
                  <c:v>128</c:v>
                </c:pt>
                <c:pt idx="3">
                  <c:v>607</c:v>
                </c:pt>
                <c:pt idx="4">
                  <c:v>529</c:v>
                </c:pt>
                <c:pt idx="5">
                  <c:v>363</c:v>
                </c:pt>
                <c:pt idx="6">
                  <c:v>40</c:v>
                </c:pt>
                <c:pt idx="7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1-4FE5-A789-97AC2462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5.2460469927589772E-2</c:v>
                </c:pt>
                <c:pt idx="1">
                  <c:v>2.9333530367962168E-2</c:v>
                </c:pt>
                <c:pt idx="2">
                  <c:v>8.2458992167873502E-2</c:v>
                </c:pt>
                <c:pt idx="3">
                  <c:v>5.2460469927589773E-3</c:v>
                </c:pt>
                <c:pt idx="4">
                  <c:v>5.9036500664991873E-2</c:v>
                </c:pt>
                <c:pt idx="5">
                  <c:v>2.659967489286242E-2</c:v>
                </c:pt>
                <c:pt idx="6">
                  <c:v>0.11230973843653022</c:v>
                </c:pt>
                <c:pt idx="7">
                  <c:v>7.8395152948130639E-2</c:v>
                </c:pt>
                <c:pt idx="8">
                  <c:v>4.2781143786020395E-2</c:v>
                </c:pt>
                <c:pt idx="9">
                  <c:v>5.4677109501994978E-3</c:v>
                </c:pt>
                <c:pt idx="10">
                  <c:v>2.0614748041968375E-2</c:v>
                </c:pt>
                <c:pt idx="11">
                  <c:v>1.4334269247820304E-2</c:v>
                </c:pt>
                <c:pt idx="12">
                  <c:v>2.7855770651692036E-2</c:v>
                </c:pt>
                <c:pt idx="13">
                  <c:v>8.0759568494162853E-2</c:v>
                </c:pt>
                <c:pt idx="14">
                  <c:v>6.4873651544258906E-2</c:v>
                </c:pt>
                <c:pt idx="15">
                  <c:v>6.3322003842175262E-2</c:v>
                </c:pt>
                <c:pt idx="16">
                  <c:v>0.14615043593911631</c:v>
                </c:pt>
                <c:pt idx="17">
                  <c:v>1.0196542042263928E-2</c:v>
                </c:pt>
                <c:pt idx="18">
                  <c:v>3.7387320821634401E-2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ED9-835C-98FE6998488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ED9-835C-98FE6998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12.27'!$V$8:$Z$8</c:f>
              <c:numCache>
                <c:formatCode>#,##0</c:formatCode>
                <c:ptCount val="5"/>
                <c:pt idx="0">
                  <c:v>37268.35</c:v>
                </c:pt>
                <c:pt idx="1">
                  <c:v>38170.639999999999</c:v>
                </c:pt>
                <c:pt idx="2">
                  <c:v>38007</c:v>
                </c:pt>
                <c:pt idx="3">
                  <c:v>40757</c:v>
                </c:pt>
                <c:pt idx="4">
                  <c:v>42412.62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7-4505-9BA4-0F9C167AC29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7-4505-9BA4-0F9C167A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1">
                  <c:v>2724</c:v>
                </c:pt>
                <c:pt idx="2">
                  <c:v>2561</c:v>
                </c:pt>
                <c:pt idx="3">
                  <c:v>2684</c:v>
                </c:pt>
                <c:pt idx="4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632-A707-01CFEBAAD1ED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1">
                  <c:v>1963</c:v>
                </c:pt>
                <c:pt idx="2">
                  <c:v>1911</c:v>
                </c:pt>
                <c:pt idx="3">
                  <c:v>1922</c:v>
                </c:pt>
                <c:pt idx="4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632-A707-01CFEBAAD1ED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1">
                  <c:v>2562</c:v>
                </c:pt>
                <c:pt idx="2">
                  <c:v>2389</c:v>
                </c:pt>
                <c:pt idx="3">
                  <c:v>2495</c:v>
                </c:pt>
                <c:pt idx="4">
                  <c:v>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4-4632-A707-01CFEBAAD1ED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1">
                  <c:v>168</c:v>
                </c:pt>
                <c:pt idx="2">
                  <c:v>172</c:v>
                </c:pt>
                <c:pt idx="3">
                  <c:v>189</c:v>
                </c:pt>
                <c:pt idx="4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4-4632-A707-01CFEBA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4.4994375703037118E-2</c:v>
                </c:pt>
                <c:pt idx="1">
                  <c:v>0.16797900262467191</c:v>
                </c:pt>
                <c:pt idx="2">
                  <c:v>4.0119985001874768E-2</c:v>
                </c:pt>
                <c:pt idx="3">
                  <c:v>1.1248593925759279E-2</c:v>
                </c:pt>
                <c:pt idx="4">
                  <c:v>4.9493813273340834E-2</c:v>
                </c:pt>
                <c:pt idx="5">
                  <c:v>8.2489688788901384E-3</c:v>
                </c:pt>
                <c:pt idx="6">
                  <c:v>8.3989501312335957E-2</c:v>
                </c:pt>
                <c:pt idx="7">
                  <c:v>0.16235470566179228</c:v>
                </c:pt>
                <c:pt idx="8">
                  <c:v>2.8496437945256844E-2</c:v>
                </c:pt>
                <c:pt idx="9">
                  <c:v>5.2493438320209973E-3</c:v>
                </c:pt>
                <c:pt idx="10">
                  <c:v>1.2748406449193851E-2</c:v>
                </c:pt>
                <c:pt idx="11">
                  <c:v>1.6122984626921636E-2</c:v>
                </c:pt>
                <c:pt idx="12">
                  <c:v>3.2995875515560553E-2</c:v>
                </c:pt>
                <c:pt idx="13">
                  <c:v>4.4244469441319836E-2</c:v>
                </c:pt>
                <c:pt idx="14">
                  <c:v>9.2238470191226093E-2</c:v>
                </c:pt>
                <c:pt idx="15">
                  <c:v>5.8117735283089611E-2</c:v>
                </c:pt>
                <c:pt idx="16">
                  <c:v>6.8616422947131606E-2</c:v>
                </c:pt>
                <c:pt idx="17">
                  <c:v>4.8743907011623549E-3</c:v>
                </c:pt>
                <c:pt idx="18">
                  <c:v>3.0746156730408699E-2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0C1-8989-340FEDD9FC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9-40C1-8989-340FEDD9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8</c:v>
                </c:pt>
                <c:pt idx="1">
                  <c:v>33</c:v>
                </c:pt>
                <c:pt idx="2">
                  <c:v>65</c:v>
                </c:pt>
                <c:pt idx="3">
                  <c:v>130</c:v>
                </c:pt>
                <c:pt idx="4">
                  <c:v>141</c:v>
                </c:pt>
                <c:pt idx="5">
                  <c:v>139</c:v>
                </c:pt>
                <c:pt idx="6">
                  <c:v>158</c:v>
                </c:pt>
                <c:pt idx="7">
                  <c:v>149</c:v>
                </c:pt>
                <c:pt idx="8">
                  <c:v>155</c:v>
                </c:pt>
                <c:pt idx="9">
                  <c:v>185</c:v>
                </c:pt>
                <c:pt idx="10">
                  <c:v>143</c:v>
                </c:pt>
                <c:pt idx="11">
                  <c:v>130</c:v>
                </c:pt>
                <c:pt idx="12">
                  <c:v>42</c:v>
                </c:pt>
                <c:pt idx="13">
                  <c:v>17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3B5-8DB2-E7328E65DDFC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6</c:v>
                </c:pt>
                <c:pt idx="1">
                  <c:v>25</c:v>
                </c:pt>
                <c:pt idx="2">
                  <c:v>77</c:v>
                </c:pt>
                <c:pt idx="3">
                  <c:v>109</c:v>
                </c:pt>
                <c:pt idx="4">
                  <c:v>133</c:v>
                </c:pt>
                <c:pt idx="5">
                  <c:v>133</c:v>
                </c:pt>
                <c:pt idx="6">
                  <c:v>101</c:v>
                </c:pt>
                <c:pt idx="7">
                  <c:v>99</c:v>
                </c:pt>
                <c:pt idx="8">
                  <c:v>158</c:v>
                </c:pt>
                <c:pt idx="9">
                  <c:v>145</c:v>
                </c:pt>
                <c:pt idx="10">
                  <c:v>137</c:v>
                </c:pt>
                <c:pt idx="11">
                  <c:v>86</c:v>
                </c:pt>
                <c:pt idx="12">
                  <c:v>41</c:v>
                </c:pt>
                <c:pt idx="13">
                  <c:v>11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3B5-8DB2-E7328E65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63</c:v>
                </c:pt>
                <c:pt idx="1">
                  <c:v>66</c:v>
                </c:pt>
                <c:pt idx="2">
                  <c:v>221</c:v>
                </c:pt>
                <c:pt idx="3">
                  <c:v>47</c:v>
                </c:pt>
                <c:pt idx="4">
                  <c:v>20</c:v>
                </c:pt>
                <c:pt idx="5">
                  <c:v>23</c:v>
                </c:pt>
                <c:pt idx="6">
                  <c:v>250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C-4DD3-8D7A-FEAAFEF50AC0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69</c:v>
                </c:pt>
                <c:pt idx="1">
                  <c:v>84</c:v>
                </c:pt>
                <c:pt idx="2">
                  <c:v>55</c:v>
                </c:pt>
                <c:pt idx="3">
                  <c:v>169</c:v>
                </c:pt>
                <c:pt idx="4">
                  <c:v>95</c:v>
                </c:pt>
                <c:pt idx="5">
                  <c:v>105</c:v>
                </c:pt>
                <c:pt idx="6">
                  <c:v>12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C-4DD3-8D7A-FEAAFEF5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12.28'!$U$8:$Y$8</c:f>
              <c:numCache>
                <c:formatCode>#,##0</c:formatCode>
                <c:ptCount val="5"/>
                <c:pt idx="1">
                  <c:v>39586.58</c:v>
                </c:pt>
                <c:pt idx="2">
                  <c:v>43433.67</c:v>
                </c:pt>
                <c:pt idx="3">
                  <c:v>40475.129999999997</c:v>
                </c:pt>
                <c:pt idx="4">
                  <c:v>44063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CDF-8963-6C8CAA616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CDF-8963-6C8CAA61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12.28'!$V$4:$Z$4</c:f>
              <c:numCache>
                <c:formatCode>#,##0</c:formatCode>
                <c:ptCount val="5"/>
                <c:pt idx="0">
                  <c:v>2724</c:v>
                </c:pt>
                <c:pt idx="1">
                  <c:v>2561</c:v>
                </c:pt>
                <c:pt idx="2">
                  <c:v>2684</c:v>
                </c:pt>
                <c:pt idx="3">
                  <c:v>2784</c:v>
                </c:pt>
                <c:pt idx="4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E54-80F7-2559B6B605FB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12.28'!$V$7:$Z$7</c:f>
              <c:numCache>
                <c:formatCode>#,##0</c:formatCode>
                <c:ptCount val="5"/>
                <c:pt idx="0">
                  <c:v>1963</c:v>
                </c:pt>
                <c:pt idx="1">
                  <c:v>1911</c:v>
                </c:pt>
                <c:pt idx="2">
                  <c:v>1922</c:v>
                </c:pt>
                <c:pt idx="3">
                  <c:v>2036</c:v>
                </c:pt>
                <c:pt idx="4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E54-80F7-2559B6B605FB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12.28'!$V$11:$Z$11</c:f>
              <c:numCache>
                <c:formatCode>#,##0</c:formatCode>
                <c:ptCount val="5"/>
                <c:pt idx="0">
                  <c:v>2562</c:v>
                </c:pt>
                <c:pt idx="1">
                  <c:v>2389</c:v>
                </c:pt>
                <c:pt idx="2">
                  <c:v>2495</c:v>
                </c:pt>
                <c:pt idx="3">
                  <c:v>2572</c:v>
                </c:pt>
                <c:pt idx="4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E54-80F7-2559B6B605FB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12.28'!$V$12:$Z$12</c:f>
              <c:numCache>
                <c:formatCode>#,##0</c:formatCode>
                <c:ptCount val="5"/>
                <c:pt idx="0">
                  <c:v>168</c:v>
                </c:pt>
                <c:pt idx="1">
                  <c:v>172</c:v>
                </c:pt>
                <c:pt idx="2">
                  <c:v>189</c:v>
                </c:pt>
                <c:pt idx="3">
                  <c:v>209</c:v>
                </c:pt>
                <c:pt idx="4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D-4E54-80F7-2559B6B6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4.4994375703037118E-2</c:v>
                </c:pt>
                <c:pt idx="1">
                  <c:v>0.16797900262467191</c:v>
                </c:pt>
                <c:pt idx="2">
                  <c:v>4.0119985001874768E-2</c:v>
                </c:pt>
                <c:pt idx="3">
                  <c:v>1.1248593925759279E-2</c:v>
                </c:pt>
                <c:pt idx="4">
                  <c:v>4.9493813273340834E-2</c:v>
                </c:pt>
                <c:pt idx="5">
                  <c:v>8.2489688788901384E-3</c:v>
                </c:pt>
                <c:pt idx="6">
                  <c:v>8.3989501312335957E-2</c:v>
                </c:pt>
                <c:pt idx="7">
                  <c:v>0.16235470566179228</c:v>
                </c:pt>
                <c:pt idx="8">
                  <c:v>2.8496437945256844E-2</c:v>
                </c:pt>
                <c:pt idx="9">
                  <c:v>5.2493438320209973E-3</c:v>
                </c:pt>
                <c:pt idx="10">
                  <c:v>1.2748406449193851E-2</c:v>
                </c:pt>
                <c:pt idx="11">
                  <c:v>1.6122984626921636E-2</c:v>
                </c:pt>
                <c:pt idx="12">
                  <c:v>3.2995875515560553E-2</c:v>
                </c:pt>
                <c:pt idx="13">
                  <c:v>4.4244469441319836E-2</c:v>
                </c:pt>
                <c:pt idx="14">
                  <c:v>9.2238470191226093E-2</c:v>
                </c:pt>
                <c:pt idx="15">
                  <c:v>5.8117735283089611E-2</c:v>
                </c:pt>
                <c:pt idx="16">
                  <c:v>6.8616422947131606E-2</c:v>
                </c:pt>
                <c:pt idx="17">
                  <c:v>4.8743907011623549E-3</c:v>
                </c:pt>
                <c:pt idx="18">
                  <c:v>3.0746156730408699E-2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2A5-9138-59D1D540F8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2-42A5-9138-59D1D540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12.28'!$Z$44:$Z$60</c:f>
              <c:numCache>
                <c:formatCode>#,##0</c:formatCode>
                <c:ptCount val="17"/>
                <c:pt idx="0">
                  <c:v>5</c:v>
                </c:pt>
                <c:pt idx="1">
                  <c:v>31</c:v>
                </c:pt>
                <c:pt idx="2">
                  <c:v>66</c:v>
                </c:pt>
                <c:pt idx="3">
                  <c:v>84</c:v>
                </c:pt>
                <c:pt idx="4">
                  <c:v>160</c:v>
                </c:pt>
                <c:pt idx="5">
                  <c:v>123</c:v>
                </c:pt>
                <c:pt idx="6">
                  <c:v>145</c:v>
                </c:pt>
                <c:pt idx="7">
                  <c:v>121</c:v>
                </c:pt>
                <c:pt idx="8">
                  <c:v>159</c:v>
                </c:pt>
                <c:pt idx="9">
                  <c:v>176</c:v>
                </c:pt>
                <c:pt idx="10">
                  <c:v>128</c:v>
                </c:pt>
                <c:pt idx="11">
                  <c:v>122</c:v>
                </c:pt>
                <c:pt idx="12">
                  <c:v>60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D-4771-9E12-65F8C8DDD698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12.28'!$Z$63:$Z$79</c:f>
              <c:numCache>
                <c:formatCode>#,##0</c:formatCode>
                <c:ptCount val="17"/>
                <c:pt idx="0">
                  <c:v>0</c:v>
                </c:pt>
                <c:pt idx="1">
                  <c:v>40</c:v>
                </c:pt>
                <c:pt idx="2">
                  <c:v>61</c:v>
                </c:pt>
                <c:pt idx="3">
                  <c:v>93</c:v>
                </c:pt>
                <c:pt idx="4">
                  <c:v>142</c:v>
                </c:pt>
                <c:pt idx="5">
                  <c:v>127</c:v>
                </c:pt>
                <c:pt idx="6">
                  <c:v>109</c:v>
                </c:pt>
                <c:pt idx="7">
                  <c:v>95</c:v>
                </c:pt>
                <c:pt idx="8">
                  <c:v>148</c:v>
                </c:pt>
                <c:pt idx="9">
                  <c:v>159</c:v>
                </c:pt>
                <c:pt idx="10">
                  <c:v>140</c:v>
                </c:pt>
                <c:pt idx="11">
                  <c:v>102</c:v>
                </c:pt>
                <c:pt idx="12">
                  <c:v>41</c:v>
                </c:pt>
                <c:pt idx="13">
                  <c:v>11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D-4771-9E12-65F8C8DD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12.28'!$Z$83:$Z$90</c:f>
              <c:numCache>
                <c:formatCode>#,##0</c:formatCode>
                <c:ptCount val="8"/>
                <c:pt idx="0">
                  <c:v>65</c:v>
                </c:pt>
                <c:pt idx="1">
                  <c:v>75</c:v>
                </c:pt>
                <c:pt idx="2">
                  <c:v>232</c:v>
                </c:pt>
                <c:pt idx="3">
                  <c:v>55</c:v>
                </c:pt>
                <c:pt idx="4">
                  <c:v>22</c:v>
                </c:pt>
                <c:pt idx="5">
                  <c:v>19</c:v>
                </c:pt>
                <c:pt idx="6">
                  <c:v>256</c:v>
                </c:pt>
                <c:pt idx="7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E-4235-9084-4DBCBA0C7E26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12.28'!$Z$93:$Z$100</c:f>
              <c:numCache>
                <c:formatCode>#,##0</c:formatCode>
                <c:ptCount val="8"/>
                <c:pt idx="0">
                  <c:v>67</c:v>
                </c:pt>
                <c:pt idx="1">
                  <c:v>86</c:v>
                </c:pt>
                <c:pt idx="2">
                  <c:v>49</c:v>
                </c:pt>
                <c:pt idx="3">
                  <c:v>167</c:v>
                </c:pt>
                <c:pt idx="4">
                  <c:v>110</c:v>
                </c:pt>
                <c:pt idx="5">
                  <c:v>106</c:v>
                </c:pt>
                <c:pt idx="6">
                  <c:v>22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E-4235-9084-4DBCBA0C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12.3'!$Z$44:$Z$60</c:f>
              <c:numCache>
                <c:formatCode>#,##0</c:formatCode>
                <c:ptCount val="17"/>
                <c:pt idx="0">
                  <c:v>10</c:v>
                </c:pt>
                <c:pt idx="1">
                  <c:v>150</c:v>
                </c:pt>
                <c:pt idx="2">
                  <c:v>449</c:v>
                </c:pt>
                <c:pt idx="3">
                  <c:v>689</c:v>
                </c:pt>
                <c:pt idx="4">
                  <c:v>896</c:v>
                </c:pt>
                <c:pt idx="5">
                  <c:v>692</c:v>
                </c:pt>
                <c:pt idx="6">
                  <c:v>599</c:v>
                </c:pt>
                <c:pt idx="7">
                  <c:v>573</c:v>
                </c:pt>
                <c:pt idx="8">
                  <c:v>636</c:v>
                </c:pt>
                <c:pt idx="9">
                  <c:v>720</c:v>
                </c:pt>
                <c:pt idx="10">
                  <c:v>625</c:v>
                </c:pt>
                <c:pt idx="11">
                  <c:v>496</c:v>
                </c:pt>
                <c:pt idx="12">
                  <c:v>224</c:v>
                </c:pt>
                <c:pt idx="13">
                  <c:v>92</c:v>
                </c:pt>
                <c:pt idx="14">
                  <c:v>37</c:v>
                </c:pt>
                <c:pt idx="15">
                  <c:v>15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5-4E1E-A69D-6C5E06241490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12.3'!$Z$63:$Z$79</c:f>
              <c:numCache>
                <c:formatCode>#,##0</c:formatCode>
                <c:ptCount val="17"/>
                <c:pt idx="0">
                  <c:v>11</c:v>
                </c:pt>
                <c:pt idx="1">
                  <c:v>226</c:v>
                </c:pt>
                <c:pt idx="2">
                  <c:v>523</c:v>
                </c:pt>
                <c:pt idx="3">
                  <c:v>653</c:v>
                </c:pt>
                <c:pt idx="4">
                  <c:v>686</c:v>
                </c:pt>
                <c:pt idx="5">
                  <c:v>585</c:v>
                </c:pt>
                <c:pt idx="6">
                  <c:v>557</c:v>
                </c:pt>
                <c:pt idx="7">
                  <c:v>588</c:v>
                </c:pt>
                <c:pt idx="8">
                  <c:v>731</c:v>
                </c:pt>
                <c:pt idx="9">
                  <c:v>682</c:v>
                </c:pt>
                <c:pt idx="10">
                  <c:v>659</c:v>
                </c:pt>
                <c:pt idx="11">
                  <c:v>439</c:v>
                </c:pt>
                <c:pt idx="12">
                  <c:v>181</c:v>
                </c:pt>
                <c:pt idx="13">
                  <c:v>61</c:v>
                </c:pt>
                <c:pt idx="14">
                  <c:v>27</c:v>
                </c:pt>
                <c:pt idx="15">
                  <c:v>16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5-4E1E-A69D-6C5E0624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12.28'!$V$8:$Z$8</c:f>
              <c:numCache>
                <c:formatCode>#,##0</c:formatCode>
                <c:ptCount val="5"/>
                <c:pt idx="0">
                  <c:v>39586.58</c:v>
                </c:pt>
                <c:pt idx="1">
                  <c:v>43433.67</c:v>
                </c:pt>
                <c:pt idx="2">
                  <c:v>40475.129999999997</c:v>
                </c:pt>
                <c:pt idx="3">
                  <c:v>44063</c:v>
                </c:pt>
                <c:pt idx="4">
                  <c:v>45322.26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3B8-A502-FCC47C2D66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5-43B8-A502-FCC47C2D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1">
                  <c:v>16553</c:v>
                </c:pt>
                <c:pt idx="2">
                  <c:v>16481</c:v>
                </c:pt>
                <c:pt idx="3">
                  <c:v>17038</c:v>
                </c:pt>
                <c:pt idx="4">
                  <c:v>17826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D02-B20D-FEFA008C5BF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1">
                  <c:v>11927</c:v>
                </c:pt>
                <c:pt idx="2">
                  <c:v>11973</c:v>
                </c:pt>
                <c:pt idx="3">
                  <c:v>12191</c:v>
                </c:pt>
                <c:pt idx="4">
                  <c:v>12653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D02-B20D-FEFA008C5BF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1">
                  <c:v>14654</c:v>
                </c:pt>
                <c:pt idx="2">
                  <c:v>14611</c:v>
                </c:pt>
                <c:pt idx="3">
                  <c:v>15138</c:v>
                </c:pt>
                <c:pt idx="4">
                  <c:v>15837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3-4D02-B20D-FEFA008C5BF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1">
                  <c:v>1898</c:v>
                </c:pt>
                <c:pt idx="2">
                  <c:v>1869</c:v>
                </c:pt>
                <c:pt idx="3">
                  <c:v>1900</c:v>
                </c:pt>
                <c:pt idx="4">
                  <c:v>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3-4D02-B20D-FEFA008C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4.1623251987935289E-2</c:v>
                </c:pt>
                <c:pt idx="1">
                  <c:v>1.3655058952563751E-2</c:v>
                </c:pt>
                <c:pt idx="2">
                  <c:v>5.5991225664930082E-2</c:v>
                </c:pt>
                <c:pt idx="3">
                  <c:v>9.322731011790512E-3</c:v>
                </c:pt>
                <c:pt idx="4">
                  <c:v>7.0688236907046884E-2</c:v>
                </c:pt>
                <c:pt idx="5">
                  <c:v>2.8571428571428571E-2</c:v>
                </c:pt>
                <c:pt idx="6">
                  <c:v>8.6207842061968742E-2</c:v>
                </c:pt>
                <c:pt idx="7">
                  <c:v>7.4143131340828075E-2</c:v>
                </c:pt>
                <c:pt idx="8">
                  <c:v>3.3836029613380864E-2</c:v>
                </c:pt>
                <c:pt idx="9">
                  <c:v>7.951741157115437E-3</c:v>
                </c:pt>
                <c:pt idx="10">
                  <c:v>3.5042500685494929E-2</c:v>
                </c:pt>
                <c:pt idx="11">
                  <c:v>1.5848642720043871E-2</c:v>
                </c:pt>
                <c:pt idx="12">
                  <c:v>5.7197696737044147E-2</c:v>
                </c:pt>
                <c:pt idx="13">
                  <c:v>7.4307650123389093E-2</c:v>
                </c:pt>
                <c:pt idx="14">
                  <c:v>5.3084727173018917E-2</c:v>
                </c:pt>
                <c:pt idx="15">
                  <c:v>9.2788593364409103E-2</c:v>
                </c:pt>
                <c:pt idx="16">
                  <c:v>0.1437894159583219</c:v>
                </c:pt>
                <c:pt idx="17">
                  <c:v>2.0455168631752126E-2</c:v>
                </c:pt>
                <c:pt idx="18">
                  <c:v>3.855223471346312E-2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B55-BF34-AF1494B846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1-4B55-BF34-AF1494B8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7</c:v>
                </c:pt>
                <c:pt idx="1">
                  <c:v>210</c:v>
                </c:pt>
                <c:pt idx="2">
                  <c:v>624</c:v>
                </c:pt>
                <c:pt idx="3">
                  <c:v>793</c:v>
                </c:pt>
                <c:pt idx="4">
                  <c:v>867</c:v>
                </c:pt>
                <c:pt idx="5">
                  <c:v>805</c:v>
                </c:pt>
                <c:pt idx="6">
                  <c:v>792</c:v>
                </c:pt>
                <c:pt idx="7">
                  <c:v>762</c:v>
                </c:pt>
                <c:pt idx="8">
                  <c:v>949</c:v>
                </c:pt>
                <c:pt idx="9">
                  <c:v>904</c:v>
                </c:pt>
                <c:pt idx="10">
                  <c:v>868</c:v>
                </c:pt>
                <c:pt idx="11">
                  <c:v>707</c:v>
                </c:pt>
                <c:pt idx="12">
                  <c:v>394</c:v>
                </c:pt>
                <c:pt idx="13">
                  <c:v>173</c:v>
                </c:pt>
                <c:pt idx="14">
                  <c:v>64</c:v>
                </c:pt>
                <c:pt idx="15">
                  <c:v>18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8B4-A613-4B73DC8C4B90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14</c:v>
                </c:pt>
                <c:pt idx="1">
                  <c:v>256</c:v>
                </c:pt>
                <c:pt idx="2">
                  <c:v>583</c:v>
                </c:pt>
                <c:pt idx="3">
                  <c:v>763</c:v>
                </c:pt>
                <c:pt idx="4">
                  <c:v>894</c:v>
                </c:pt>
                <c:pt idx="5">
                  <c:v>713</c:v>
                </c:pt>
                <c:pt idx="6">
                  <c:v>744</c:v>
                </c:pt>
                <c:pt idx="7">
                  <c:v>818</c:v>
                </c:pt>
                <c:pt idx="8">
                  <c:v>1020</c:v>
                </c:pt>
                <c:pt idx="9">
                  <c:v>944</c:v>
                </c:pt>
                <c:pt idx="10">
                  <c:v>943</c:v>
                </c:pt>
                <c:pt idx="11">
                  <c:v>699</c:v>
                </c:pt>
                <c:pt idx="12">
                  <c:v>286</c:v>
                </c:pt>
                <c:pt idx="13">
                  <c:v>94</c:v>
                </c:pt>
                <c:pt idx="14">
                  <c:v>51</c:v>
                </c:pt>
                <c:pt idx="15">
                  <c:v>20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C-48B4-A613-4B73DC8C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704</c:v>
                </c:pt>
                <c:pt idx="1">
                  <c:v>937</c:v>
                </c:pt>
                <c:pt idx="2">
                  <c:v>1183</c:v>
                </c:pt>
                <c:pt idx="3">
                  <c:v>343</c:v>
                </c:pt>
                <c:pt idx="4">
                  <c:v>263</c:v>
                </c:pt>
                <c:pt idx="5">
                  <c:v>324</c:v>
                </c:pt>
                <c:pt idx="6">
                  <c:v>575</c:v>
                </c:pt>
                <c:pt idx="7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B-4B47-B121-D655DF6190AF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435</c:v>
                </c:pt>
                <c:pt idx="1">
                  <c:v>1367</c:v>
                </c:pt>
                <c:pt idx="2">
                  <c:v>225</c:v>
                </c:pt>
                <c:pt idx="3">
                  <c:v>1013</c:v>
                </c:pt>
                <c:pt idx="4">
                  <c:v>1064</c:v>
                </c:pt>
                <c:pt idx="5">
                  <c:v>653</c:v>
                </c:pt>
                <c:pt idx="6">
                  <c:v>34</c:v>
                </c:pt>
                <c:pt idx="7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B-4B47-B121-D655DF6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12.29'!$U$8:$Y$8</c:f>
              <c:numCache>
                <c:formatCode>#,##0</c:formatCode>
                <c:ptCount val="5"/>
                <c:pt idx="1">
                  <c:v>35395.18</c:v>
                </c:pt>
                <c:pt idx="2">
                  <c:v>37551.15</c:v>
                </c:pt>
                <c:pt idx="3">
                  <c:v>37438.57</c:v>
                </c:pt>
                <c:pt idx="4">
                  <c:v>37997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561-9801-22FEE62E0A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561-9801-22FEE62E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12.29'!$V$4:$Z$4</c:f>
              <c:numCache>
                <c:formatCode>#,##0</c:formatCode>
                <c:ptCount val="5"/>
                <c:pt idx="0">
                  <c:v>16553</c:v>
                </c:pt>
                <c:pt idx="1">
                  <c:v>16481</c:v>
                </c:pt>
                <c:pt idx="2">
                  <c:v>17038</c:v>
                </c:pt>
                <c:pt idx="3">
                  <c:v>17826</c:v>
                </c:pt>
                <c:pt idx="4">
                  <c:v>18236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35E-96CE-E3FAC54F540C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12.29'!$V$7:$Z$7</c:f>
              <c:numCache>
                <c:formatCode>#,##0</c:formatCode>
                <c:ptCount val="5"/>
                <c:pt idx="0">
                  <c:v>11927</c:v>
                </c:pt>
                <c:pt idx="1">
                  <c:v>11973</c:v>
                </c:pt>
                <c:pt idx="2">
                  <c:v>12191</c:v>
                </c:pt>
                <c:pt idx="3">
                  <c:v>12653</c:v>
                </c:pt>
                <c:pt idx="4">
                  <c:v>13129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35E-96CE-E3FAC54F540C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12.29'!$V$11:$Z$11</c:f>
              <c:numCache>
                <c:formatCode>#,##0</c:formatCode>
                <c:ptCount val="5"/>
                <c:pt idx="0">
                  <c:v>14654</c:v>
                </c:pt>
                <c:pt idx="1">
                  <c:v>14611</c:v>
                </c:pt>
                <c:pt idx="2">
                  <c:v>15138</c:v>
                </c:pt>
                <c:pt idx="3">
                  <c:v>15837</c:v>
                </c:pt>
                <c:pt idx="4">
                  <c:v>16263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8-435E-96CE-E3FAC54F540C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12.29'!$V$12:$Z$12</c:f>
              <c:numCache>
                <c:formatCode>#,##0</c:formatCode>
                <c:ptCount val="5"/>
                <c:pt idx="0">
                  <c:v>1898</c:v>
                </c:pt>
                <c:pt idx="1">
                  <c:v>1869</c:v>
                </c:pt>
                <c:pt idx="2">
                  <c:v>1900</c:v>
                </c:pt>
                <c:pt idx="3">
                  <c:v>1987</c:v>
                </c:pt>
                <c:pt idx="4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8-435E-96CE-E3FAC54F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4.1623251987935289E-2</c:v>
                </c:pt>
                <c:pt idx="1">
                  <c:v>1.3655058952563751E-2</c:v>
                </c:pt>
                <c:pt idx="2">
                  <c:v>5.5991225664930082E-2</c:v>
                </c:pt>
                <c:pt idx="3">
                  <c:v>9.322731011790512E-3</c:v>
                </c:pt>
                <c:pt idx="4">
                  <c:v>7.0688236907046884E-2</c:v>
                </c:pt>
                <c:pt idx="5">
                  <c:v>2.8571428571428571E-2</c:v>
                </c:pt>
                <c:pt idx="6">
                  <c:v>8.6207842061968742E-2</c:v>
                </c:pt>
                <c:pt idx="7">
                  <c:v>7.4143131340828075E-2</c:v>
                </c:pt>
                <c:pt idx="8">
                  <c:v>3.3836029613380864E-2</c:v>
                </c:pt>
                <c:pt idx="9">
                  <c:v>7.951741157115437E-3</c:v>
                </c:pt>
                <c:pt idx="10">
                  <c:v>3.5042500685494929E-2</c:v>
                </c:pt>
                <c:pt idx="11">
                  <c:v>1.5848642720043871E-2</c:v>
                </c:pt>
                <c:pt idx="12">
                  <c:v>5.7197696737044147E-2</c:v>
                </c:pt>
                <c:pt idx="13">
                  <c:v>7.4307650123389093E-2</c:v>
                </c:pt>
                <c:pt idx="14">
                  <c:v>5.3084727173018917E-2</c:v>
                </c:pt>
                <c:pt idx="15">
                  <c:v>9.2788593364409103E-2</c:v>
                </c:pt>
                <c:pt idx="16">
                  <c:v>0.1437894159583219</c:v>
                </c:pt>
                <c:pt idx="17">
                  <c:v>2.0455168631752126E-2</c:v>
                </c:pt>
                <c:pt idx="18">
                  <c:v>3.855223471346312E-2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31C-9BBC-9F36BE7A2A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E-431C-9BBC-9F36BE7A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12.29'!$Z$44:$Z$60</c:f>
              <c:numCache>
                <c:formatCode>#,##0</c:formatCode>
                <c:ptCount val="17"/>
                <c:pt idx="0">
                  <c:v>16</c:v>
                </c:pt>
                <c:pt idx="1">
                  <c:v>205</c:v>
                </c:pt>
                <c:pt idx="2">
                  <c:v>559</c:v>
                </c:pt>
                <c:pt idx="3">
                  <c:v>773</c:v>
                </c:pt>
                <c:pt idx="4">
                  <c:v>910</c:v>
                </c:pt>
                <c:pt idx="5">
                  <c:v>832</c:v>
                </c:pt>
                <c:pt idx="6">
                  <c:v>870</c:v>
                </c:pt>
                <c:pt idx="7">
                  <c:v>767</c:v>
                </c:pt>
                <c:pt idx="8">
                  <c:v>986</c:v>
                </c:pt>
                <c:pt idx="9">
                  <c:v>945</c:v>
                </c:pt>
                <c:pt idx="10">
                  <c:v>850</c:v>
                </c:pt>
                <c:pt idx="11">
                  <c:v>691</c:v>
                </c:pt>
                <c:pt idx="12">
                  <c:v>391</c:v>
                </c:pt>
                <c:pt idx="13">
                  <c:v>190</c:v>
                </c:pt>
                <c:pt idx="14">
                  <c:v>81</c:v>
                </c:pt>
                <c:pt idx="15">
                  <c:v>17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2-473F-BD0A-F423586B5705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12.29'!$Z$63:$Z$79</c:f>
              <c:numCache>
                <c:formatCode>#,##0</c:formatCode>
                <c:ptCount val="17"/>
                <c:pt idx="0">
                  <c:v>11</c:v>
                </c:pt>
                <c:pt idx="1">
                  <c:v>216</c:v>
                </c:pt>
                <c:pt idx="2">
                  <c:v>609</c:v>
                </c:pt>
                <c:pt idx="3">
                  <c:v>783</c:v>
                </c:pt>
                <c:pt idx="4">
                  <c:v>915</c:v>
                </c:pt>
                <c:pt idx="5">
                  <c:v>826</c:v>
                </c:pt>
                <c:pt idx="6">
                  <c:v>808</c:v>
                </c:pt>
                <c:pt idx="7">
                  <c:v>834</c:v>
                </c:pt>
                <c:pt idx="8">
                  <c:v>1065</c:v>
                </c:pt>
                <c:pt idx="9">
                  <c:v>936</c:v>
                </c:pt>
                <c:pt idx="10">
                  <c:v>915</c:v>
                </c:pt>
                <c:pt idx="11">
                  <c:v>713</c:v>
                </c:pt>
                <c:pt idx="12">
                  <c:v>320</c:v>
                </c:pt>
                <c:pt idx="13">
                  <c:v>101</c:v>
                </c:pt>
                <c:pt idx="14">
                  <c:v>44</c:v>
                </c:pt>
                <c:pt idx="15">
                  <c:v>14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2-473F-BD0A-F423586B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12.29'!$Z$83:$Z$90</c:f>
              <c:numCache>
                <c:formatCode>#,##0</c:formatCode>
                <c:ptCount val="8"/>
                <c:pt idx="0">
                  <c:v>735</c:v>
                </c:pt>
                <c:pt idx="1">
                  <c:v>971</c:v>
                </c:pt>
                <c:pt idx="2">
                  <c:v>1256</c:v>
                </c:pt>
                <c:pt idx="3">
                  <c:v>381</c:v>
                </c:pt>
                <c:pt idx="4">
                  <c:v>259</c:v>
                </c:pt>
                <c:pt idx="5">
                  <c:v>344</c:v>
                </c:pt>
                <c:pt idx="6">
                  <c:v>582</c:v>
                </c:pt>
                <c:pt idx="7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A-40AE-8EE2-53546C720DA9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12.29'!$Z$93:$Z$100</c:f>
              <c:numCache>
                <c:formatCode>#,##0</c:formatCode>
                <c:ptCount val="8"/>
                <c:pt idx="0">
                  <c:v>473</c:v>
                </c:pt>
                <c:pt idx="1">
                  <c:v>1421</c:v>
                </c:pt>
                <c:pt idx="2">
                  <c:v>236</c:v>
                </c:pt>
                <c:pt idx="3">
                  <c:v>1021</c:v>
                </c:pt>
                <c:pt idx="4">
                  <c:v>1085</c:v>
                </c:pt>
                <c:pt idx="5">
                  <c:v>652</c:v>
                </c:pt>
                <c:pt idx="6">
                  <c:v>27</c:v>
                </c:pt>
                <c:pt idx="7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A-40AE-8EE2-53546C72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12.3'!$Z$83:$Z$90</c:f>
              <c:numCache>
                <c:formatCode>#,##0</c:formatCode>
                <c:ptCount val="8"/>
                <c:pt idx="0">
                  <c:v>452</c:v>
                </c:pt>
                <c:pt idx="1">
                  <c:v>553</c:v>
                </c:pt>
                <c:pt idx="2">
                  <c:v>1128</c:v>
                </c:pt>
                <c:pt idx="3">
                  <c:v>318</c:v>
                </c:pt>
                <c:pt idx="4">
                  <c:v>221</c:v>
                </c:pt>
                <c:pt idx="5">
                  <c:v>275</c:v>
                </c:pt>
                <c:pt idx="6">
                  <c:v>697</c:v>
                </c:pt>
                <c:pt idx="7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7-4D22-8C60-9A8B7B28A3C5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12.3'!$Z$93:$Z$100</c:f>
              <c:numCache>
                <c:formatCode>#,##0</c:formatCode>
                <c:ptCount val="8"/>
                <c:pt idx="0">
                  <c:v>286</c:v>
                </c:pt>
                <c:pt idx="1">
                  <c:v>772</c:v>
                </c:pt>
                <c:pt idx="2">
                  <c:v>179</c:v>
                </c:pt>
                <c:pt idx="3">
                  <c:v>895</c:v>
                </c:pt>
                <c:pt idx="4">
                  <c:v>825</c:v>
                </c:pt>
                <c:pt idx="5">
                  <c:v>685</c:v>
                </c:pt>
                <c:pt idx="6">
                  <c:v>61</c:v>
                </c:pt>
                <c:pt idx="7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7-4D22-8C60-9A8B7B2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12.29'!$V$8:$Z$8</c:f>
              <c:numCache>
                <c:formatCode>#,##0</c:formatCode>
                <c:ptCount val="5"/>
                <c:pt idx="0">
                  <c:v>35395.18</c:v>
                </c:pt>
                <c:pt idx="1">
                  <c:v>37551.15</c:v>
                </c:pt>
                <c:pt idx="2">
                  <c:v>37438.57</c:v>
                </c:pt>
                <c:pt idx="3">
                  <c:v>37997</c:v>
                </c:pt>
                <c:pt idx="4">
                  <c:v>41778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620-937F-9EF9EAA7B2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620-937F-9EF9EAA7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0</c:v>
                </c:pt>
                <c:pt idx="1">
                  <c:v>35</c:v>
                </c:pt>
                <c:pt idx="2">
                  <c:v>111</c:v>
                </c:pt>
                <c:pt idx="3">
                  <c:v>105</c:v>
                </c:pt>
                <c:pt idx="4">
                  <c:v>120</c:v>
                </c:pt>
                <c:pt idx="5">
                  <c:v>130</c:v>
                </c:pt>
                <c:pt idx="6">
                  <c:v>161</c:v>
                </c:pt>
                <c:pt idx="7">
                  <c:v>145</c:v>
                </c:pt>
                <c:pt idx="8">
                  <c:v>181</c:v>
                </c:pt>
                <c:pt idx="9">
                  <c:v>169</c:v>
                </c:pt>
                <c:pt idx="10">
                  <c:v>252</c:v>
                </c:pt>
                <c:pt idx="11">
                  <c:v>213</c:v>
                </c:pt>
                <c:pt idx="12">
                  <c:v>87</c:v>
                </c:pt>
                <c:pt idx="13">
                  <c:v>42</c:v>
                </c:pt>
                <c:pt idx="14">
                  <c:v>17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2-4DA4-93C9-D9FA6446D964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1</c:v>
                </c:pt>
                <c:pt idx="1">
                  <c:v>41</c:v>
                </c:pt>
                <c:pt idx="2">
                  <c:v>83</c:v>
                </c:pt>
                <c:pt idx="3">
                  <c:v>126</c:v>
                </c:pt>
                <c:pt idx="4">
                  <c:v>123</c:v>
                </c:pt>
                <c:pt idx="5">
                  <c:v>115</c:v>
                </c:pt>
                <c:pt idx="6">
                  <c:v>163</c:v>
                </c:pt>
                <c:pt idx="7">
                  <c:v>157</c:v>
                </c:pt>
                <c:pt idx="8">
                  <c:v>209</c:v>
                </c:pt>
                <c:pt idx="9">
                  <c:v>226</c:v>
                </c:pt>
                <c:pt idx="10">
                  <c:v>274</c:v>
                </c:pt>
                <c:pt idx="11">
                  <c:v>166</c:v>
                </c:pt>
                <c:pt idx="12">
                  <c:v>82</c:v>
                </c:pt>
                <c:pt idx="13">
                  <c:v>40</c:v>
                </c:pt>
                <c:pt idx="14">
                  <c:v>9</c:v>
                </c:pt>
                <c:pt idx="15">
                  <c:v>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2-4DA4-93C9-D9FA6446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12.3'!$V$8:$Z$8</c:f>
              <c:numCache>
                <c:formatCode>#,##0</c:formatCode>
                <c:ptCount val="5"/>
                <c:pt idx="0">
                  <c:v>38186.42</c:v>
                </c:pt>
                <c:pt idx="1">
                  <c:v>38803</c:v>
                </c:pt>
                <c:pt idx="2">
                  <c:v>38561</c:v>
                </c:pt>
                <c:pt idx="3">
                  <c:v>40226</c:v>
                </c:pt>
                <c:pt idx="4">
                  <c:v>42948.67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F-4DFE-9AC7-57D8D37D20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F-4DFE-9AC7-57D8D37D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1">
                  <c:v>14816</c:v>
                </c:pt>
                <c:pt idx="2">
                  <c:v>14984</c:v>
                </c:pt>
                <c:pt idx="3">
                  <c:v>15583</c:v>
                </c:pt>
                <c:pt idx="4">
                  <c:v>15824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5-455E-ACC4-B9B53C5AC0F6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1">
                  <c:v>10861</c:v>
                </c:pt>
                <c:pt idx="2">
                  <c:v>10920</c:v>
                </c:pt>
                <c:pt idx="3">
                  <c:v>11167</c:v>
                </c:pt>
                <c:pt idx="4">
                  <c:v>11389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5-455E-ACC4-B9B53C5AC0F6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1">
                  <c:v>12979</c:v>
                </c:pt>
                <c:pt idx="2">
                  <c:v>13133</c:v>
                </c:pt>
                <c:pt idx="3">
                  <c:v>13732</c:v>
                </c:pt>
                <c:pt idx="4">
                  <c:v>13897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55E-ACC4-B9B53C5AC0F6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1">
                  <c:v>1839</c:v>
                </c:pt>
                <c:pt idx="2">
                  <c:v>1849</c:v>
                </c:pt>
                <c:pt idx="3">
                  <c:v>1851</c:v>
                </c:pt>
                <c:pt idx="4">
                  <c:v>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5-455E-ACC4-B9B53C5A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7.2972473674487351E-2</c:v>
                </c:pt>
                <c:pt idx="1">
                  <c:v>1.7304021183570419E-2</c:v>
                </c:pt>
                <c:pt idx="2">
                  <c:v>8.2086335365478172E-2</c:v>
                </c:pt>
                <c:pt idx="3">
                  <c:v>7.3896175872898576E-3</c:v>
                </c:pt>
                <c:pt idx="4">
                  <c:v>7.1371389863907869E-2</c:v>
                </c:pt>
                <c:pt idx="5">
                  <c:v>3.0790073280374409E-2</c:v>
                </c:pt>
                <c:pt idx="6">
                  <c:v>8.1716854486113683E-2</c:v>
                </c:pt>
                <c:pt idx="7">
                  <c:v>6.2319108319477803E-2</c:v>
                </c:pt>
                <c:pt idx="8">
                  <c:v>4.3537163618449413E-2</c:v>
                </c:pt>
                <c:pt idx="9">
                  <c:v>3.8179690867664266E-3</c:v>
                </c:pt>
                <c:pt idx="10">
                  <c:v>2.1429891003140588E-2</c:v>
                </c:pt>
                <c:pt idx="11">
                  <c:v>1.1638647699981526E-2</c:v>
                </c:pt>
                <c:pt idx="12">
                  <c:v>3.5839645298355809E-2</c:v>
                </c:pt>
                <c:pt idx="13">
                  <c:v>8.0731572141141697E-2</c:v>
                </c:pt>
                <c:pt idx="14">
                  <c:v>6.1518566414188063E-2</c:v>
                </c:pt>
                <c:pt idx="15">
                  <c:v>7.9992610382412704E-2</c:v>
                </c:pt>
                <c:pt idx="16">
                  <c:v>0.13036517026910524</c:v>
                </c:pt>
                <c:pt idx="17">
                  <c:v>1.0591785208448796E-2</c:v>
                </c:pt>
                <c:pt idx="18">
                  <c:v>3.5593324712112816E-2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9EC-B460-C0D7000D099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9EC-B460-C0D7000D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13</c:v>
                </c:pt>
                <c:pt idx="1">
                  <c:v>193</c:v>
                </c:pt>
                <c:pt idx="2">
                  <c:v>506</c:v>
                </c:pt>
                <c:pt idx="3">
                  <c:v>718</c:v>
                </c:pt>
                <c:pt idx="4">
                  <c:v>838</c:v>
                </c:pt>
                <c:pt idx="5">
                  <c:v>736</c:v>
                </c:pt>
                <c:pt idx="6">
                  <c:v>690</c:v>
                </c:pt>
                <c:pt idx="7">
                  <c:v>675</c:v>
                </c:pt>
                <c:pt idx="8">
                  <c:v>810</c:v>
                </c:pt>
                <c:pt idx="9">
                  <c:v>841</c:v>
                </c:pt>
                <c:pt idx="10">
                  <c:v>931</c:v>
                </c:pt>
                <c:pt idx="11">
                  <c:v>675</c:v>
                </c:pt>
                <c:pt idx="12">
                  <c:v>366</c:v>
                </c:pt>
                <c:pt idx="13">
                  <c:v>148</c:v>
                </c:pt>
                <c:pt idx="14">
                  <c:v>49</c:v>
                </c:pt>
                <c:pt idx="15">
                  <c:v>33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F-4E4D-A2C6-6BCFAA24C19E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6</c:v>
                </c:pt>
                <c:pt idx="1">
                  <c:v>178</c:v>
                </c:pt>
                <c:pt idx="2">
                  <c:v>536</c:v>
                </c:pt>
                <c:pt idx="3">
                  <c:v>626</c:v>
                </c:pt>
                <c:pt idx="4">
                  <c:v>705</c:v>
                </c:pt>
                <c:pt idx="5">
                  <c:v>649</c:v>
                </c:pt>
                <c:pt idx="6">
                  <c:v>603</c:v>
                </c:pt>
                <c:pt idx="7">
                  <c:v>727</c:v>
                </c:pt>
                <c:pt idx="8">
                  <c:v>884</c:v>
                </c:pt>
                <c:pt idx="9">
                  <c:v>920</c:v>
                </c:pt>
                <c:pt idx="10">
                  <c:v>838</c:v>
                </c:pt>
                <c:pt idx="11">
                  <c:v>527</c:v>
                </c:pt>
                <c:pt idx="12">
                  <c:v>214</c:v>
                </c:pt>
                <c:pt idx="13">
                  <c:v>102</c:v>
                </c:pt>
                <c:pt idx="14">
                  <c:v>48</c:v>
                </c:pt>
                <c:pt idx="15">
                  <c:v>20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F-4E4D-A2C6-6BCFAA2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519</c:v>
                </c:pt>
                <c:pt idx="1">
                  <c:v>594</c:v>
                </c:pt>
                <c:pt idx="2">
                  <c:v>1340</c:v>
                </c:pt>
                <c:pt idx="3">
                  <c:v>273</c:v>
                </c:pt>
                <c:pt idx="4">
                  <c:v>202</c:v>
                </c:pt>
                <c:pt idx="5">
                  <c:v>249</c:v>
                </c:pt>
                <c:pt idx="6">
                  <c:v>727</c:v>
                </c:pt>
                <c:pt idx="7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416-8463-0383F9E48DEA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339</c:v>
                </c:pt>
                <c:pt idx="1">
                  <c:v>1010</c:v>
                </c:pt>
                <c:pt idx="2">
                  <c:v>218</c:v>
                </c:pt>
                <c:pt idx="3">
                  <c:v>937</c:v>
                </c:pt>
                <c:pt idx="4">
                  <c:v>797</c:v>
                </c:pt>
                <c:pt idx="5">
                  <c:v>653</c:v>
                </c:pt>
                <c:pt idx="6">
                  <c:v>64</c:v>
                </c:pt>
                <c:pt idx="7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D-4416-8463-0383F9E48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12.4'!$U$8:$Y$8</c:f>
              <c:numCache>
                <c:formatCode>#,##0</c:formatCode>
                <c:ptCount val="5"/>
                <c:pt idx="1">
                  <c:v>35747</c:v>
                </c:pt>
                <c:pt idx="2">
                  <c:v>36649.5</c:v>
                </c:pt>
                <c:pt idx="3">
                  <c:v>36912.35</c:v>
                </c:pt>
                <c:pt idx="4">
                  <c:v>40110.94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25D-8FC4-87FDAB8C66F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25D-8FC4-87FDAB8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12.4'!$V$4:$Z$4</c:f>
              <c:numCache>
                <c:formatCode>#,##0</c:formatCode>
                <c:ptCount val="5"/>
                <c:pt idx="0">
                  <c:v>14816</c:v>
                </c:pt>
                <c:pt idx="1">
                  <c:v>14984</c:v>
                </c:pt>
                <c:pt idx="2">
                  <c:v>15583</c:v>
                </c:pt>
                <c:pt idx="3">
                  <c:v>15824</c:v>
                </c:pt>
                <c:pt idx="4">
                  <c:v>16242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CE6-A7DB-8FA4904FA1B0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12.4'!$V$7:$Z$7</c:f>
              <c:numCache>
                <c:formatCode>#,##0</c:formatCode>
                <c:ptCount val="5"/>
                <c:pt idx="0">
                  <c:v>10861</c:v>
                </c:pt>
                <c:pt idx="1">
                  <c:v>10920</c:v>
                </c:pt>
                <c:pt idx="2">
                  <c:v>11167</c:v>
                </c:pt>
                <c:pt idx="3">
                  <c:v>11389</c:v>
                </c:pt>
                <c:pt idx="4">
                  <c:v>11560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CE6-A7DB-8FA4904FA1B0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12.4'!$V$11:$Z$11</c:f>
              <c:numCache>
                <c:formatCode>#,##0</c:formatCode>
                <c:ptCount val="5"/>
                <c:pt idx="0">
                  <c:v>12979</c:v>
                </c:pt>
                <c:pt idx="1">
                  <c:v>13133</c:v>
                </c:pt>
                <c:pt idx="2">
                  <c:v>13732</c:v>
                </c:pt>
                <c:pt idx="3">
                  <c:v>13897</c:v>
                </c:pt>
                <c:pt idx="4">
                  <c:v>14377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6-4CE6-A7DB-8FA4904FA1B0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12.4'!$V$12:$Z$12</c:f>
              <c:numCache>
                <c:formatCode>#,##0</c:formatCode>
                <c:ptCount val="5"/>
                <c:pt idx="0">
                  <c:v>1839</c:v>
                </c:pt>
                <c:pt idx="1">
                  <c:v>1849</c:v>
                </c:pt>
                <c:pt idx="2">
                  <c:v>1851</c:v>
                </c:pt>
                <c:pt idx="3">
                  <c:v>1930</c:v>
                </c:pt>
                <c:pt idx="4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6-4CE6-A7DB-8FA4904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7.2972473674487351E-2</c:v>
                </c:pt>
                <c:pt idx="1">
                  <c:v>1.7304021183570419E-2</c:v>
                </c:pt>
                <c:pt idx="2">
                  <c:v>8.2086335365478172E-2</c:v>
                </c:pt>
                <c:pt idx="3">
                  <c:v>7.3896175872898576E-3</c:v>
                </c:pt>
                <c:pt idx="4">
                  <c:v>7.1371389863907869E-2</c:v>
                </c:pt>
                <c:pt idx="5">
                  <c:v>3.0790073280374409E-2</c:v>
                </c:pt>
                <c:pt idx="6">
                  <c:v>8.1716854486113683E-2</c:v>
                </c:pt>
                <c:pt idx="7">
                  <c:v>6.2319108319477803E-2</c:v>
                </c:pt>
                <c:pt idx="8">
                  <c:v>4.3537163618449413E-2</c:v>
                </c:pt>
                <c:pt idx="9">
                  <c:v>3.8179690867664266E-3</c:v>
                </c:pt>
                <c:pt idx="10">
                  <c:v>2.1429891003140588E-2</c:v>
                </c:pt>
                <c:pt idx="11">
                  <c:v>1.1638647699981526E-2</c:v>
                </c:pt>
                <c:pt idx="12">
                  <c:v>3.5839645298355809E-2</c:v>
                </c:pt>
                <c:pt idx="13">
                  <c:v>8.0731572141141697E-2</c:v>
                </c:pt>
                <c:pt idx="14">
                  <c:v>6.1518566414188063E-2</c:v>
                </c:pt>
                <c:pt idx="15">
                  <c:v>7.9992610382412704E-2</c:v>
                </c:pt>
                <c:pt idx="16">
                  <c:v>0.13036517026910524</c:v>
                </c:pt>
                <c:pt idx="17">
                  <c:v>1.0591785208448796E-2</c:v>
                </c:pt>
                <c:pt idx="18">
                  <c:v>3.5593324712112816E-2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4-4F7A-BB3F-400591D2E8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4-4F7A-BB3F-400591D2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12.4'!$Z$44:$Z$60</c:f>
              <c:numCache>
                <c:formatCode>#,##0</c:formatCode>
                <c:ptCount val="17"/>
                <c:pt idx="0">
                  <c:v>10</c:v>
                </c:pt>
                <c:pt idx="1">
                  <c:v>186</c:v>
                </c:pt>
                <c:pt idx="2">
                  <c:v>486</c:v>
                </c:pt>
                <c:pt idx="3">
                  <c:v>667</c:v>
                </c:pt>
                <c:pt idx="4">
                  <c:v>945</c:v>
                </c:pt>
                <c:pt idx="5">
                  <c:v>738</c:v>
                </c:pt>
                <c:pt idx="6">
                  <c:v>672</c:v>
                </c:pt>
                <c:pt idx="7">
                  <c:v>680</c:v>
                </c:pt>
                <c:pt idx="8">
                  <c:v>783</c:v>
                </c:pt>
                <c:pt idx="9">
                  <c:v>810</c:v>
                </c:pt>
                <c:pt idx="10">
                  <c:v>904</c:v>
                </c:pt>
                <c:pt idx="11">
                  <c:v>710</c:v>
                </c:pt>
                <c:pt idx="12">
                  <c:v>382</c:v>
                </c:pt>
                <c:pt idx="13">
                  <c:v>156</c:v>
                </c:pt>
                <c:pt idx="14">
                  <c:v>52</c:v>
                </c:pt>
                <c:pt idx="15">
                  <c:v>29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1-4FF3-B8A3-0DC9D73F1560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12.4'!$Z$63:$Z$79</c:f>
              <c:numCache>
                <c:formatCode>#,##0</c:formatCode>
                <c:ptCount val="17"/>
                <c:pt idx="0">
                  <c:v>16</c:v>
                </c:pt>
                <c:pt idx="1">
                  <c:v>231</c:v>
                </c:pt>
                <c:pt idx="2">
                  <c:v>514</c:v>
                </c:pt>
                <c:pt idx="3">
                  <c:v>672</c:v>
                </c:pt>
                <c:pt idx="4">
                  <c:v>788</c:v>
                </c:pt>
                <c:pt idx="5">
                  <c:v>692</c:v>
                </c:pt>
                <c:pt idx="6">
                  <c:v>611</c:v>
                </c:pt>
                <c:pt idx="7">
                  <c:v>753</c:v>
                </c:pt>
                <c:pt idx="8">
                  <c:v>867</c:v>
                </c:pt>
                <c:pt idx="9">
                  <c:v>955</c:v>
                </c:pt>
                <c:pt idx="10">
                  <c:v>904</c:v>
                </c:pt>
                <c:pt idx="11">
                  <c:v>595</c:v>
                </c:pt>
                <c:pt idx="12">
                  <c:v>238</c:v>
                </c:pt>
                <c:pt idx="13">
                  <c:v>94</c:v>
                </c:pt>
                <c:pt idx="14">
                  <c:v>44</c:v>
                </c:pt>
                <c:pt idx="15">
                  <c:v>16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1-4FF3-B8A3-0DC9D73F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12.4'!$Z$83:$Z$90</c:f>
              <c:numCache>
                <c:formatCode>#,##0</c:formatCode>
                <c:ptCount val="8"/>
                <c:pt idx="0">
                  <c:v>529</c:v>
                </c:pt>
                <c:pt idx="1">
                  <c:v>603</c:v>
                </c:pt>
                <c:pt idx="2">
                  <c:v>1340</c:v>
                </c:pt>
                <c:pt idx="3">
                  <c:v>288</c:v>
                </c:pt>
                <c:pt idx="4">
                  <c:v>205</c:v>
                </c:pt>
                <c:pt idx="5">
                  <c:v>249</c:v>
                </c:pt>
                <c:pt idx="6">
                  <c:v>739</c:v>
                </c:pt>
                <c:pt idx="7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578-88D4-F9573FC4946E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12.4'!$Z$93:$Z$100</c:f>
              <c:numCache>
                <c:formatCode>#,##0</c:formatCode>
                <c:ptCount val="8"/>
                <c:pt idx="0">
                  <c:v>343</c:v>
                </c:pt>
                <c:pt idx="1">
                  <c:v>1049</c:v>
                </c:pt>
                <c:pt idx="2">
                  <c:v>211</c:v>
                </c:pt>
                <c:pt idx="3">
                  <c:v>985</c:v>
                </c:pt>
                <c:pt idx="4">
                  <c:v>835</c:v>
                </c:pt>
                <c:pt idx="5">
                  <c:v>646</c:v>
                </c:pt>
                <c:pt idx="6">
                  <c:v>63</c:v>
                </c:pt>
                <c:pt idx="7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578-88D4-F9573FC4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137</c:v>
                </c:pt>
                <c:pt idx="1">
                  <c:v>90</c:v>
                </c:pt>
                <c:pt idx="2">
                  <c:v>188</c:v>
                </c:pt>
                <c:pt idx="3">
                  <c:v>56</c:v>
                </c:pt>
                <c:pt idx="4">
                  <c:v>30</c:v>
                </c:pt>
                <c:pt idx="5">
                  <c:v>52</c:v>
                </c:pt>
                <c:pt idx="6">
                  <c:v>153</c:v>
                </c:pt>
                <c:pt idx="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3-4E61-9E8B-EAE92E85B948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98</c:v>
                </c:pt>
                <c:pt idx="1">
                  <c:v>176</c:v>
                </c:pt>
                <c:pt idx="2">
                  <c:v>46</c:v>
                </c:pt>
                <c:pt idx="3">
                  <c:v>237</c:v>
                </c:pt>
                <c:pt idx="4">
                  <c:v>141</c:v>
                </c:pt>
                <c:pt idx="5">
                  <c:v>151</c:v>
                </c:pt>
                <c:pt idx="6">
                  <c:v>8</c:v>
                </c:pt>
                <c:pt idx="7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3-4E61-9E8B-EAE92E8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12.4'!$V$8:$Z$8</c:f>
              <c:numCache>
                <c:formatCode>#,##0</c:formatCode>
                <c:ptCount val="5"/>
                <c:pt idx="0">
                  <c:v>35747</c:v>
                </c:pt>
                <c:pt idx="1">
                  <c:v>36649.5</c:v>
                </c:pt>
                <c:pt idx="2">
                  <c:v>36912.35</c:v>
                </c:pt>
                <c:pt idx="3">
                  <c:v>40110.94</c:v>
                </c:pt>
                <c:pt idx="4">
                  <c:v>40402.5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40B-9445-EE743740AD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40B-9445-EE74374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1">
                  <c:v>1536</c:v>
                </c:pt>
                <c:pt idx="2">
                  <c:v>1541</c:v>
                </c:pt>
                <c:pt idx="3">
                  <c:v>1615</c:v>
                </c:pt>
                <c:pt idx="4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599-808B-752490CFF6F7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1">
                  <c:v>1009</c:v>
                </c:pt>
                <c:pt idx="2">
                  <c:v>989</c:v>
                </c:pt>
                <c:pt idx="3">
                  <c:v>1044</c:v>
                </c:pt>
                <c:pt idx="4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599-808B-752490CFF6F7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1">
                  <c:v>1296</c:v>
                </c:pt>
                <c:pt idx="2">
                  <c:v>1316</c:v>
                </c:pt>
                <c:pt idx="3">
                  <c:v>1379</c:v>
                </c:pt>
                <c:pt idx="4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2-4599-808B-752490CFF6F7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1">
                  <c:v>241</c:v>
                </c:pt>
                <c:pt idx="2">
                  <c:v>223</c:v>
                </c:pt>
                <c:pt idx="3">
                  <c:v>236</c:v>
                </c:pt>
                <c:pt idx="4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2-4599-808B-752490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0.31010638297872339</c:v>
                </c:pt>
                <c:pt idx="1">
                  <c:v>3.7234042553191491E-3</c:v>
                </c:pt>
                <c:pt idx="2">
                  <c:v>3.9893617021276598E-2</c:v>
                </c:pt>
                <c:pt idx="3">
                  <c:v>1.5425531914893617E-2</c:v>
                </c:pt>
                <c:pt idx="4">
                  <c:v>4.7340425531914893E-2</c:v>
                </c:pt>
                <c:pt idx="5">
                  <c:v>1.4893617021276596E-2</c:v>
                </c:pt>
                <c:pt idx="6">
                  <c:v>4.2021276595744679E-2</c:v>
                </c:pt>
                <c:pt idx="7">
                  <c:v>9.2553191489361697E-2</c:v>
                </c:pt>
                <c:pt idx="8">
                  <c:v>3.9893617021276598E-2</c:v>
                </c:pt>
                <c:pt idx="9">
                  <c:v>4.7872340425531915E-3</c:v>
                </c:pt>
                <c:pt idx="10">
                  <c:v>1.6489361702127659E-2</c:v>
                </c:pt>
                <c:pt idx="11">
                  <c:v>1.276595744680851E-2</c:v>
                </c:pt>
                <c:pt idx="12">
                  <c:v>3.5638297872340428E-2</c:v>
                </c:pt>
                <c:pt idx="13">
                  <c:v>4.5744680851063826E-2</c:v>
                </c:pt>
                <c:pt idx="14">
                  <c:v>4.9468085106382981E-2</c:v>
                </c:pt>
                <c:pt idx="15">
                  <c:v>4.1489361702127657E-2</c:v>
                </c:pt>
                <c:pt idx="16">
                  <c:v>6.436170212765957E-2</c:v>
                </c:pt>
                <c:pt idx="17">
                  <c:v>5.3191489361702126E-3</c:v>
                </c:pt>
                <c:pt idx="18">
                  <c:v>2.021276595744681E-2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312-A18D-F21C58B46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7-4312-A18D-F21C58B4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67</c:v>
                </c:pt>
                <c:pt idx="3">
                  <c:v>67</c:v>
                </c:pt>
                <c:pt idx="4">
                  <c:v>73</c:v>
                </c:pt>
                <c:pt idx="5">
                  <c:v>103</c:v>
                </c:pt>
                <c:pt idx="6">
                  <c:v>78</c:v>
                </c:pt>
                <c:pt idx="7">
                  <c:v>74</c:v>
                </c:pt>
                <c:pt idx="8">
                  <c:v>98</c:v>
                </c:pt>
                <c:pt idx="9">
                  <c:v>96</c:v>
                </c:pt>
                <c:pt idx="10">
                  <c:v>93</c:v>
                </c:pt>
                <c:pt idx="11">
                  <c:v>83</c:v>
                </c:pt>
                <c:pt idx="12">
                  <c:v>58</c:v>
                </c:pt>
                <c:pt idx="13">
                  <c:v>20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0-4197-8EFE-F1111D36835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48</c:v>
                </c:pt>
                <c:pt idx="3">
                  <c:v>59</c:v>
                </c:pt>
                <c:pt idx="4">
                  <c:v>105</c:v>
                </c:pt>
                <c:pt idx="5">
                  <c:v>78</c:v>
                </c:pt>
                <c:pt idx="6">
                  <c:v>63</c:v>
                </c:pt>
                <c:pt idx="7">
                  <c:v>54</c:v>
                </c:pt>
                <c:pt idx="8">
                  <c:v>56</c:v>
                </c:pt>
                <c:pt idx="9">
                  <c:v>72</c:v>
                </c:pt>
                <c:pt idx="10">
                  <c:v>72</c:v>
                </c:pt>
                <c:pt idx="11">
                  <c:v>53</c:v>
                </c:pt>
                <c:pt idx="12">
                  <c:v>45</c:v>
                </c:pt>
                <c:pt idx="13">
                  <c:v>15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0-4197-8EFE-F1111D368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74</c:v>
                </c:pt>
                <c:pt idx="1">
                  <c:v>29</c:v>
                </c:pt>
                <c:pt idx="2">
                  <c:v>105</c:v>
                </c:pt>
                <c:pt idx="3">
                  <c:v>21</c:v>
                </c:pt>
                <c:pt idx="4">
                  <c:v>13</c:v>
                </c:pt>
                <c:pt idx="5">
                  <c:v>7</c:v>
                </c:pt>
                <c:pt idx="6">
                  <c:v>78</c:v>
                </c:pt>
                <c:pt idx="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5-4B24-B08C-5C3C01DB1F44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39</c:v>
                </c:pt>
                <c:pt idx="1">
                  <c:v>40</c:v>
                </c:pt>
                <c:pt idx="2">
                  <c:v>30</c:v>
                </c:pt>
                <c:pt idx="3">
                  <c:v>76</c:v>
                </c:pt>
                <c:pt idx="4">
                  <c:v>57</c:v>
                </c:pt>
                <c:pt idx="5">
                  <c:v>36</c:v>
                </c:pt>
                <c:pt idx="6">
                  <c:v>7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5-4B24-B08C-5C3C01DB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12.5'!$U$8:$Y$8</c:f>
              <c:numCache>
                <c:formatCode>#,##0</c:formatCode>
                <c:ptCount val="5"/>
                <c:pt idx="1">
                  <c:v>23717.58</c:v>
                </c:pt>
                <c:pt idx="2">
                  <c:v>27166</c:v>
                </c:pt>
                <c:pt idx="3">
                  <c:v>25726</c:v>
                </c:pt>
                <c:pt idx="4">
                  <c:v>26731.27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9EF-A984-077D594978A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9EF-A984-077D59497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12.5'!$V$4:$Z$4</c:f>
              <c:numCache>
                <c:formatCode>#,##0</c:formatCode>
                <c:ptCount val="5"/>
                <c:pt idx="0">
                  <c:v>1536</c:v>
                </c:pt>
                <c:pt idx="1">
                  <c:v>1541</c:v>
                </c:pt>
                <c:pt idx="2">
                  <c:v>1615</c:v>
                </c:pt>
                <c:pt idx="3">
                  <c:v>1851</c:v>
                </c:pt>
                <c:pt idx="4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0D0-8726-6363DFB2FAC0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12.5'!$V$7:$Z$7</c:f>
              <c:numCache>
                <c:formatCode>#,##0</c:formatCode>
                <c:ptCount val="5"/>
                <c:pt idx="0">
                  <c:v>1009</c:v>
                </c:pt>
                <c:pt idx="1">
                  <c:v>989</c:v>
                </c:pt>
                <c:pt idx="2">
                  <c:v>1044</c:v>
                </c:pt>
                <c:pt idx="3">
                  <c:v>1161</c:v>
                </c:pt>
                <c:pt idx="4">
                  <c:v>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0D0-8726-6363DFB2FAC0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12.5'!$V$11:$Z$11</c:f>
              <c:numCache>
                <c:formatCode>#,##0</c:formatCode>
                <c:ptCount val="5"/>
                <c:pt idx="0">
                  <c:v>1296</c:v>
                </c:pt>
                <c:pt idx="1">
                  <c:v>1316</c:v>
                </c:pt>
                <c:pt idx="2">
                  <c:v>1379</c:v>
                </c:pt>
                <c:pt idx="3">
                  <c:v>1556</c:v>
                </c:pt>
                <c:pt idx="4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E-40D0-8726-6363DFB2FAC0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12.5'!$V$12:$Z$12</c:f>
              <c:numCache>
                <c:formatCode>#,##0</c:formatCode>
                <c:ptCount val="5"/>
                <c:pt idx="0">
                  <c:v>241</c:v>
                </c:pt>
                <c:pt idx="1">
                  <c:v>223</c:v>
                </c:pt>
                <c:pt idx="2">
                  <c:v>236</c:v>
                </c:pt>
                <c:pt idx="3">
                  <c:v>298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E-40D0-8726-6363DFB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0.31010638297872339</c:v>
                </c:pt>
                <c:pt idx="1">
                  <c:v>3.7234042553191491E-3</c:v>
                </c:pt>
                <c:pt idx="2">
                  <c:v>3.9893617021276598E-2</c:v>
                </c:pt>
                <c:pt idx="3">
                  <c:v>1.5425531914893617E-2</c:v>
                </c:pt>
                <c:pt idx="4">
                  <c:v>4.7340425531914893E-2</c:v>
                </c:pt>
                <c:pt idx="5">
                  <c:v>1.4893617021276596E-2</c:v>
                </c:pt>
                <c:pt idx="6">
                  <c:v>4.2021276595744679E-2</c:v>
                </c:pt>
                <c:pt idx="7">
                  <c:v>9.2553191489361697E-2</c:v>
                </c:pt>
                <c:pt idx="8">
                  <c:v>3.9893617021276598E-2</c:v>
                </c:pt>
                <c:pt idx="9">
                  <c:v>4.7872340425531915E-3</c:v>
                </c:pt>
                <c:pt idx="10">
                  <c:v>1.6489361702127659E-2</c:v>
                </c:pt>
                <c:pt idx="11">
                  <c:v>1.276595744680851E-2</c:v>
                </c:pt>
                <c:pt idx="12">
                  <c:v>3.5638297872340428E-2</c:v>
                </c:pt>
                <c:pt idx="13">
                  <c:v>4.5744680851063826E-2</c:v>
                </c:pt>
                <c:pt idx="14">
                  <c:v>4.9468085106382981E-2</c:v>
                </c:pt>
                <c:pt idx="15">
                  <c:v>4.1489361702127657E-2</c:v>
                </c:pt>
                <c:pt idx="16">
                  <c:v>6.436170212765957E-2</c:v>
                </c:pt>
                <c:pt idx="17">
                  <c:v>5.3191489361702126E-3</c:v>
                </c:pt>
                <c:pt idx="18">
                  <c:v>2.021276595744681E-2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316-8DE2-74A18DF9FC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4-4316-8DE2-74A18DF9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12.5'!$Z$44:$Z$60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60</c:v>
                </c:pt>
                <c:pt idx="3">
                  <c:v>79</c:v>
                </c:pt>
                <c:pt idx="4">
                  <c:v>108</c:v>
                </c:pt>
                <c:pt idx="5">
                  <c:v>109</c:v>
                </c:pt>
                <c:pt idx="6">
                  <c:v>66</c:v>
                </c:pt>
                <c:pt idx="7">
                  <c:v>92</c:v>
                </c:pt>
                <c:pt idx="8">
                  <c:v>121</c:v>
                </c:pt>
                <c:pt idx="9">
                  <c:v>112</c:v>
                </c:pt>
                <c:pt idx="10">
                  <c:v>145</c:v>
                </c:pt>
                <c:pt idx="11">
                  <c:v>70</c:v>
                </c:pt>
                <c:pt idx="12">
                  <c:v>59</c:v>
                </c:pt>
                <c:pt idx="13">
                  <c:v>20</c:v>
                </c:pt>
                <c:pt idx="14">
                  <c:v>14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089-9119-844697431E5A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12.5'!$Z$63:$Z$79</c:f>
              <c:numCache>
                <c:formatCode>#,##0</c:formatCode>
                <c:ptCount val="17"/>
                <c:pt idx="0">
                  <c:v>0</c:v>
                </c:pt>
                <c:pt idx="1">
                  <c:v>14</c:v>
                </c:pt>
                <c:pt idx="2">
                  <c:v>41</c:v>
                </c:pt>
                <c:pt idx="3">
                  <c:v>76</c:v>
                </c:pt>
                <c:pt idx="4">
                  <c:v>112</c:v>
                </c:pt>
                <c:pt idx="5">
                  <c:v>86</c:v>
                </c:pt>
                <c:pt idx="6">
                  <c:v>90</c:v>
                </c:pt>
                <c:pt idx="7">
                  <c:v>51</c:v>
                </c:pt>
                <c:pt idx="8">
                  <c:v>57</c:v>
                </c:pt>
                <c:pt idx="9">
                  <c:v>88</c:v>
                </c:pt>
                <c:pt idx="10">
                  <c:v>54</c:v>
                </c:pt>
                <c:pt idx="11">
                  <c:v>70</c:v>
                </c:pt>
                <c:pt idx="12">
                  <c:v>36</c:v>
                </c:pt>
                <c:pt idx="13">
                  <c:v>22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D-4089-9119-84469743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12.5'!$Z$83:$Z$90</c:f>
              <c:numCache>
                <c:formatCode>#,##0</c:formatCode>
                <c:ptCount val="8"/>
                <c:pt idx="0">
                  <c:v>77</c:v>
                </c:pt>
                <c:pt idx="1">
                  <c:v>25</c:v>
                </c:pt>
                <c:pt idx="2">
                  <c:v>110</c:v>
                </c:pt>
                <c:pt idx="3">
                  <c:v>22</c:v>
                </c:pt>
                <c:pt idx="4">
                  <c:v>15</c:v>
                </c:pt>
                <c:pt idx="5">
                  <c:v>11</c:v>
                </c:pt>
                <c:pt idx="6">
                  <c:v>84</c:v>
                </c:pt>
                <c:pt idx="7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087-A14D-AE7E98A0290E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12.5'!$Z$93:$Z$100</c:f>
              <c:numCache>
                <c:formatCode>#,##0</c:formatCode>
                <c:ptCount val="8"/>
                <c:pt idx="0">
                  <c:v>40</c:v>
                </c:pt>
                <c:pt idx="1">
                  <c:v>49</c:v>
                </c:pt>
                <c:pt idx="2">
                  <c:v>27</c:v>
                </c:pt>
                <c:pt idx="3">
                  <c:v>73</c:v>
                </c:pt>
                <c:pt idx="4">
                  <c:v>61</c:v>
                </c:pt>
                <c:pt idx="5">
                  <c:v>32</c:v>
                </c:pt>
                <c:pt idx="6">
                  <c:v>11</c:v>
                </c:pt>
                <c:pt idx="7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B-4087-A14D-AE7E98A0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12.1'!$U$8:$Y$8</c:f>
              <c:numCache>
                <c:formatCode>#,##0</c:formatCode>
                <c:ptCount val="5"/>
                <c:pt idx="1">
                  <c:v>25517.200000000001</c:v>
                </c:pt>
                <c:pt idx="2">
                  <c:v>28587.7</c:v>
                </c:pt>
                <c:pt idx="3">
                  <c:v>28122.53</c:v>
                </c:pt>
                <c:pt idx="4">
                  <c:v>29820.21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260-87B2-174154794A7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260-87B2-1741547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12.5'!$V$8:$Z$8</c:f>
              <c:numCache>
                <c:formatCode>#,##0</c:formatCode>
                <c:ptCount val="5"/>
                <c:pt idx="0">
                  <c:v>23717.58</c:v>
                </c:pt>
                <c:pt idx="1">
                  <c:v>27166</c:v>
                </c:pt>
                <c:pt idx="2">
                  <c:v>25726</c:v>
                </c:pt>
                <c:pt idx="3">
                  <c:v>26731.27</c:v>
                </c:pt>
                <c:pt idx="4">
                  <c:v>28323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42F-B187-65EC99C543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42F-B187-65EC99C5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1">
                  <c:v>6249</c:v>
                </c:pt>
                <c:pt idx="2">
                  <c:v>6265</c:v>
                </c:pt>
                <c:pt idx="3">
                  <c:v>6288</c:v>
                </c:pt>
                <c:pt idx="4">
                  <c:v>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9-4971-9C31-F97D70E95AD3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1">
                  <c:v>4392</c:v>
                </c:pt>
                <c:pt idx="2">
                  <c:v>4393</c:v>
                </c:pt>
                <c:pt idx="3">
                  <c:v>4416</c:v>
                </c:pt>
                <c:pt idx="4">
                  <c:v>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9-4971-9C31-F97D70E95AD3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1">
                  <c:v>5121</c:v>
                </c:pt>
                <c:pt idx="2">
                  <c:v>5172</c:v>
                </c:pt>
                <c:pt idx="3">
                  <c:v>5169</c:v>
                </c:pt>
                <c:pt idx="4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9-4971-9C31-F97D70E95AD3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1">
                  <c:v>1127</c:v>
                </c:pt>
                <c:pt idx="2">
                  <c:v>1096</c:v>
                </c:pt>
                <c:pt idx="3">
                  <c:v>1119</c:v>
                </c:pt>
                <c:pt idx="4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9-4971-9C31-F97D70E9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0.23485415108451757</c:v>
                </c:pt>
                <c:pt idx="1">
                  <c:v>1.5856394913986539E-2</c:v>
                </c:pt>
                <c:pt idx="2">
                  <c:v>0.12400897531787584</c:v>
                </c:pt>
                <c:pt idx="3">
                  <c:v>4.1884816753926706E-3</c:v>
                </c:pt>
                <c:pt idx="4">
                  <c:v>4.7868362004487658E-2</c:v>
                </c:pt>
                <c:pt idx="5">
                  <c:v>2.5280478683620045E-2</c:v>
                </c:pt>
                <c:pt idx="6">
                  <c:v>5.6394913986537024E-2</c:v>
                </c:pt>
                <c:pt idx="7">
                  <c:v>5.8788332086761409E-2</c:v>
                </c:pt>
                <c:pt idx="8">
                  <c:v>3.5602094240837698E-2</c:v>
                </c:pt>
                <c:pt idx="9">
                  <c:v>3.7397157816005983E-3</c:v>
                </c:pt>
                <c:pt idx="10">
                  <c:v>9.4240837696335077E-3</c:v>
                </c:pt>
                <c:pt idx="11">
                  <c:v>1.2415856394913986E-2</c:v>
                </c:pt>
                <c:pt idx="12">
                  <c:v>2.049364248317128E-2</c:v>
                </c:pt>
                <c:pt idx="13">
                  <c:v>6.3874345549738226E-2</c:v>
                </c:pt>
                <c:pt idx="14">
                  <c:v>3.3208676140613312E-2</c:v>
                </c:pt>
                <c:pt idx="15">
                  <c:v>5.1907255048616305E-2</c:v>
                </c:pt>
                <c:pt idx="16">
                  <c:v>6.2976813762154082E-2</c:v>
                </c:pt>
                <c:pt idx="17">
                  <c:v>8.6761406133133885E-3</c:v>
                </c:pt>
                <c:pt idx="18">
                  <c:v>3.8743455497382201E-2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B-44E8-81E9-68B04BA3C1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B-44E8-81E9-68B04BA3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3</c:v>
                </c:pt>
                <c:pt idx="1">
                  <c:v>106</c:v>
                </c:pt>
                <c:pt idx="2">
                  <c:v>227</c:v>
                </c:pt>
                <c:pt idx="3">
                  <c:v>340</c:v>
                </c:pt>
                <c:pt idx="4">
                  <c:v>405</c:v>
                </c:pt>
                <c:pt idx="5">
                  <c:v>333</c:v>
                </c:pt>
                <c:pt idx="6">
                  <c:v>322</c:v>
                </c:pt>
                <c:pt idx="7">
                  <c:v>261</c:v>
                </c:pt>
                <c:pt idx="8">
                  <c:v>304</c:v>
                </c:pt>
                <c:pt idx="9">
                  <c:v>318</c:v>
                </c:pt>
                <c:pt idx="10">
                  <c:v>333</c:v>
                </c:pt>
                <c:pt idx="11">
                  <c:v>263</c:v>
                </c:pt>
                <c:pt idx="12">
                  <c:v>167</c:v>
                </c:pt>
                <c:pt idx="13">
                  <c:v>66</c:v>
                </c:pt>
                <c:pt idx="14">
                  <c:v>32</c:v>
                </c:pt>
                <c:pt idx="15">
                  <c:v>15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CAD-83EA-2E6C598B44D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12</c:v>
                </c:pt>
                <c:pt idx="1">
                  <c:v>65</c:v>
                </c:pt>
                <c:pt idx="2">
                  <c:v>211</c:v>
                </c:pt>
                <c:pt idx="3">
                  <c:v>281</c:v>
                </c:pt>
                <c:pt idx="4">
                  <c:v>273</c:v>
                </c:pt>
                <c:pt idx="5">
                  <c:v>315</c:v>
                </c:pt>
                <c:pt idx="6">
                  <c:v>271</c:v>
                </c:pt>
                <c:pt idx="7">
                  <c:v>253</c:v>
                </c:pt>
                <c:pt idx="8">
                  <c:v>334</c:v>
                </c:pt>
                <c:pt idx="9">
                  <c:v>309</c:v>
                </c:pt>
                <c:pt idx="10">
                  <c:v>342</c:v>
                </c:pt>
                <c:pt idx="11">
                  <c:v>198</c:v>
                </c:pt>
                <c:pt idx="12">
                  <c:v>92</c:v>
                </c:pt>
                <c:pt idx="13">
                  <c:v>40</c:v>
                </c:pt>
                <c:pt idx="14">
                  <c:v>25</c:v>
                </c:pt>
                <c:pt idx="15">
                  <c:v>12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3-4CAD-83EA-2E6C598B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262</c:v>
                </c:pt>
                <c:pt idx="1">
                  <c:v>104</c:v>
                </c:pt>
                <c:pt idx="2">
                  <c:v>322</c:v>
                </c:pt>
                <c:pt idx="3">
                  <c:v>53</c:v>
                </c:pt>
                <c:pt idx="4">
                  <c:v>40</c:v>
                </c:pt>
                <c:pt idx="5">
                  <c:v>49</c:v>
                </c:pt>
                <c:pt idx="6">
                  <c:v>296</c:v>
                </c:pt>
                <c:pt idx="7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3-4447-8F9F-9D6B0AC3077F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142</c:v>
                </c:pt>
                <c:pt idx="1">
                  <c:v>194</c:v>
                </c:pt>
                <c:pt idx="2">
                  <c:v>72</c:v>
                </c:pt>
                <c:pt idx="3">
                  <c:v>327</c:v>
                </c:pt>
                <c:pt idx="4">
                  <c:v>252</c:v>
                </c:pt>
                <c:pt idx="5">
                  <c:v>203</c:v>
                </c:pt>
                <c:pt idx="6">
                  <c:v>30</c:v>
                </c:pt>
                <c:pt idx="7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3-4447-8F9F-9D6B0AC3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12.6'!$U$8:$Y$8</c:f>
              <c:numCache>
                <c:formatCode>#,##0</c:formatCode>
                <c:ptCount val="5"/>
                <c:pt idx="1">
                  <c:v>34337</c:v>
                </c:pt>
                <c:pt idx="2">
                  <c:v>35121.21</c:v>
                </c:pt>
                <c:pt idx="3">
                  <c:v>33656.11</c:v>
                </c:pt>
                <c:pt idx="4">
                  <c:v>35592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4-4370-B306-F3A29CEBAC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4-4370-B306-F3A29CEB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12.6'!$V$4:$Z$4</c:f>
              <c:numCache>
                <c:formatCode>#,##0</c:formatCode>
                <c:ptCount val="5"/>
                <c:pt idx="0">
                  <c:v>6249</c:v>
                </c:pt>
                <c:pt idx="1">
                  <c:v>6265</c:v>
                </c:pt>
                <c:pt idx="2">
                  <c:v>6288</c:v>
                </c:pt>
                <c:pt idx="3">
                  <c:v>6546</c:v>
                </c:pt>
                <c:pt idx="4">
                  <c:v>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E-42F0-87EE-FFC373444B96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12.6'!$V$7:$Z$7</c:f>
              <c:numCache>
                <c:formatCode>#,##0</c:formatCode>
                <c:ptCount val="5"/>
                <c:pt idx="0">
                  <c:v>4392</c:v>
                </c:pt>
                <c:pt idx="1">
                  <c:v>4393</c:v>
                </c:pt>
                <c:pt idx="2">
                  <c:v>4416</c:v>
                </c:pt>
                <c:pt idx="3">
                  <c:v>4514</c:v>
                </c:pt>
                <c:pt idx="4">
                  <c:v>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E-42F0-87EE-FFC373444B96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12.6'!$V$11:$Z$11</c:f>
              <c:numCache>
                <c:formatCode>#,##0</c:formatCode>
                <c:ptCount val="5"/>
                <c:pt idx="0">
                  <c:v>5121</c:v>
                </c:pt>
                <c:pt idx="1">
                  <c:v>5172</c:v>
                </c:pt>
                <c:pt idx="2">
                  <c:v>5169</c:v>
                </c:pt>
                <c:pt idx="3">
                  <c:v>5430</c:v>
                </c:pt>
                <c:pt idx="4">
                  <c:v>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E-42F0-87EE-FFC373444B96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12.6'!$V$12:$Z$12</c:f>
              <c:numCache>
                <c:formatCode>#,##0</c:formatCode>
                <c:ptCount val="5"/>
                <c:pt idx="0">
                  <c:v>1127</c:v>
                </c:pt>
                <c:pt idx="1">
                  <c:v>1096</c:v>
                </c:pt>
                <c:pt idx="2">
                  <c:v>1119</c:v>
                </c:pt>
                <c:pt idx="3">
                  <c:v>1115</c:v>
                </c:pt>
                <c:pt idx="4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E-42F0-87EE-FFC37344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0.23485415108451757</c:v>
                </c:pt>
                <c:pt idx="1">
                  <c:v>1.5856394913986539E-2</c:v>
                </c:pt>
                <c:pt idx="2">
                  <c:v>0.12400897531787584</c:v>
                </c:pt>
                <c:pt idx="3">
                  <c:v>4.1884816753926706E-3</c:v>
                </c:pt>
                <c:pt idx="4">
                  <c:v>4.7868362004487658E-2</c:v>
                </c:pt>
                <c:pt idx="5">
                  <c:v>2.5280478683620045E-2</c:v>
                </c:pt>
                <c:pt idx="6">
                  <c:v>5.6394913986537024E-2</c:v>
                </c:pt>
                <c:pt idx="7">
                  <c:v>5.8788332086761409E-2</c:v>
                </c:pt>
                <c:pt idx="8">
                  <c:v>3.5602094240837698E-2</c:v>
                </c:pt>
                <c:pt idx="9">
                  <c:v>3.7397157816005983E-3</c:v>
                </c:pt>
                <c:pt idx="10">
                  <c:v>9.4240837696335077E-3</c:v>
                </c:pt>
                <c:pt idx="11">
                  <c:v>1.2415856394913986E-2</c:v>
                </c:pt>
                <c:pt idx="12">
                  <c:v>2.049364248317128E-2</c:v>
                </c:pt>
                <c:pt idx="13">
                  <c:v>6.3874345549738226E-2</c:v>
                </c:pt>
                <c:pt idx="14">
                  <c:v>3.3208676140613312E-2</c:v>
                </c:pt>
                <c:pt idx="15">
                  <c:v>5.1907255048616305E-2</c:v>
                </c:pt>
                <c:pt idx="16">
                  <c:v>6.2976813762154082E-2</c:v>
                </c:pt>
                <c:pt idx="17">
                  <c:v>8.6761406133133885E-3</c:v>
                </c:pt>
                <c:pt idx="18">
                  <c:v>3.8743455497382201E-2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3B8-9A4D-0E0B377DD9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B-43B8-9A4D-0E0B377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12.6'!$Z$44:$Z$60</c:f>
              <c:numCache>
                <c:formatCode>#,##0</c:formatCode>
                <c:ptCount val="17"/>
                <c:pt idx="0">
                  <c:v>14</c:v>
                </c:pt>
                <c:pt idx="1">
                  <c:v>89</c:v>
                </c:pt>
                <c:pt idx="2">
                  <c:v>256</c:v>
                </c:pt>
                <c:pt idx="3">
                  <c:v>373</c:v>
                </c:pt>
                <c:pt idx="4">
                  <c:v>460</c:v>
                </c:pt>
                <c:pt idx="5">
                  <c:v>326</c:v>
                </c:pt>
                <c:pt idx="6">
                  <c:v>332</c:v>
                </c:pt>
                <c:pt idx="7">
                  <c:v>268</c:v>
                </c:pt>
                <c:pt idx="8">
                  <c:v>300</c:v>
                </c:pt>
                <c:pt idx="9">
                  <c:v>275</c:v>
                </c:pt>
                <c:pt idx="10">
                  <c:v>345</c:v>
                </c:pt>
                <c:pt idx="11">
                  <c:v>250</c:v>
                </c:pt>
                <c:pt idx="12">
                  <c:v>162</c:v>
                </c:pt>
                <c:pt idx="13">
                  <c:v>61</c:v>
                </c:pt>
                <c:pt idx="14">
                  <c:v>27</c:v>
                </c:pt>
                <c:pt idx="15">
                  <c:v>16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7E4-A47B-E398A5D7EDF1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12.6'!$Z$63:$Z$79</c:f>
              <c:numCache>
                <c:formatCode>#,##0</c:formatCode>
                <c:ptCount val="17"/>
                <c:pt idx="0">
                  <c:v>7</c:v>
                </c:pt>
                <c:pt idx="1">
                  <c:v>85</c:v>
                </c:pt>
                <c:pt idx="2">
                  <c:v>234</c:v>
                </c:pt>
                <c:pt idx="3">
                  <c:v>302</c:v>
                </c:pt>
                <c:pt idx="4">
                  <c:v>318</c:v>
                </c:pt>
                <c:pt idx="5">
                  <c:v>297</c:v>
                </c:pt>
                <c:pt idx="6">
                  <c:v>275</c:v>
                </c:pt>
                <c:pt idx="7">
                  <c:v>260</c:v>
                </c:pt>
                <c:pt idx="8">
                  <c:v>309</c:v>
                </c:pt>
                <c:pt idx="9">
                  <c:v>311</c:v>
                </c:pt>
                <c:pt idx="10">
                  <c:v>352</c:v>
                </c:pt>
                <c:pt idx="11">
                  <c:v>201</c:v>
                </c:pt>
                <c:pt idx="12">
                  <c:v>92</c:v>
                </c:pt>
                <c:pt idx="13">
                  <c:v>38</c:v>
                </c:pt>
                <c:pt idx="14">
                  <c:v>22</c:v>
                </c:pt>
                <c:pt idx="15">
                  <c:v>17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E-47E4-A47B-E398A5D7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12.6'!$Z$83:$Z$90</c:f>
              <c:numCache>
                <c:formatCode>#,##0</c:formatCode>
                <c:ptCount val="8"/>
                <c:pt idx="0">
                  <c:v>266</c:v>
                </c:pt>
                <c:pt idx="1">
                  <c:v>115</c:v>
                </c:pt>
                <c:pt idx="2">
                  <c:v>333</c:v>
                </c:pt>
                <c:pt idx="3">
                  <c:v>62</c:v>
                </c:pt>
                <c:pt idx="4">
                  <c:v>36</c:v>
                </c:pt>
                <c:pt idx="5">
                  <c:v>55</c:v>
                </c:pt>
                <c:pt idx="6">
                  <c:v>299</c:v>
                </c:pt>
                <c:pt idx="7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6E4-B071-843E3FF97D14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12.6'!$Z$93:$Z$100</c:f>
              <c:numCache>
                <c:formatCode>#,##0</c:formatCode>
                <c:ptCount val="8"/>
                <c:pt idx="0">
                  <c:v>141</c:v>
                </c:pt>
                <c:pt idx="1">
                  <c:v>195</c:v>
                </c:pt>
                <c:pt idx="2">
                  <c:v>76</c:v>
                </c:pt>
                <c:pt idx="3">
                  <c:v>331</c:v>
                </c:pt>
                <c:pt idx="4">
                  <c:v>252</c:v>
                </c:pt>
                <c:pt idx="5">
                  <c:v>202</c:v>
                </c:pt>
                <c:pt idx="6">
                  <c:v>42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6-46E4-B071-843E3FF9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12.1'!$V$4:$Z$4</c:f>
              <c:numCache>
                <c:formatCode>#,##0</c:formatCode>
                <c:ptCount val="5"/>
                <c:pt idx="0">
                  <c:v>3456</c:v>
                </c:pt>
                <c:pt idx="1">
                  <c:v>3543</c:v>
                </c:pt>
                <c:pt idx="2">
                  <c:v>3452</c:v>
                </c:pt>
                <c:pt idx="3">
                  <c:v>3616</c:v>
                </c:pt>
                <c:pt idx="4">
                  <c:v>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C5C-8EE0-1EB77E9CC0DB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12.1'!$V$7:$Z$7</c:f>
              <c:numCache>
                <c:formatCode>#,##0</c:formatCode>
                <c:ptCount val="5"/>
                <c:pt idx="0">
                  <c:v>2482</c:v>
                </c:pt>
                <c:pt idx="1">
                  <c:v>2572</c:v>
                </c:pt>
                <c:pt idx="2">
                  <c:v>2516</c:v>
                </c:pt>
                <c:pt idx="3">
                  <c:v>2679</c:v>
                </c:pt>
                <c:pt idx="4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C5C-8EE0-1EB77E9CC0DB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12.1'!$V$11:$Z$11</c:f>
              <c:numCache>
                <c:formatCode>#,##0</c:formatCode>
                <c:ptCount val="5"/>
                <c:pt idx="0">
                  <c:v>2812</c:v>
                </c:pt>
                <c:pt idx="1">
                  <c:v>2895</c:v>
                </c:pt>
                <c:pt idx="2">
                  <c:v>2790</c:v>
                </c:pt>
                <c:pt idx="3">
                  <c:v>2892</c:v>
                </c:pt>
                <c:pt idx="4">
                  <c:v>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E-4C5C-8EE0-1EB77E9CC0DB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12.1'!$V$12:$Z$12</c:f>
              <c:numCache>
                <c:formatCode>#,##0</c:formatCode>
                <c:ptCount val="5"/>
                <c:pt idx="0">
                  <c:v>637</c:v>
                </c:pt>
                <c:pt idx="1">
                  <c:v>652</c:v>
                </c:pt>
                <c:pt idx="2">
                  <c:v>662</c:v>
                </c:pt>
                <c:pt idx="3">
                  <c:v>731</c:v>
                </c:pt>
                <c:pt idx="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E-4C5C-8EE0-1EB77E9C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12.6'!$V$8:$Z$8</c:f>
              <c:numCache>
                <c:formatCode>#,##0</c:formatCode>
                <c:ptCount val="5"/>
                <c:pt idx="0">
                  <c:v>34337</c:v>
                </c:pt>
                <c:pt idx="1">
                  <c:v>35121.21</c:v>
                </c:pt>
                <c:pt idx="2">
                  <c:v>33656.11</c:v>
                </c:pt>
                <c:pt idx="3">
                  <c:v>35592</c:v>
                </c:pt>
                <c:pt idx="4">
                  <c:v>36690.5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8A7-A56A-7B98FF540B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8A7-A56A-7B98FF54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1">
                  <c:v>39275</c:v>
                </c:pt>
                <c:pt idx="2">
                  <c:v>39657</c:v>
                </c:pt>
                <c:pt idx="3">
                  <c:v>41445</c:v>
                </c:pt>
                <c:pt idx="4">
                  <c:v>42256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07B-A43C-31BAC7036C6B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1">
                  <c:v>28775</c:v>
                </c:pt>
                <c:pt idx="2">
                  <c:v>29060</c:v>
                </c:pt>
                <c:pt idx="3">
                  <c:v>30039</c:v>
                </c:pt>
                <c:pt idx="4">
                  <c:v>30760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07B-A43C-31BAC7036C6B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1">
                  <c:v>35260</c:v>
                </c:pt>
                <c:pt idx="2">
                  <c:v>35590</c:v>
                </c:pt>
                <c:pt idx="3">
                  <c:v>37335</c:v>
                </c:pt>
                <c:pt idx="4">
                  <c:v>37977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4-407B-A43C-31BAC7036C6B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1">
                  <c:v>4017</c:v>
                </c:pt>
                <c:pt idx="2">
                  <c:v>4068</c:v>
                </c:pt>
                <c:pt idx="3">
                  <c:v>4110</c:v>
                </c:pt>
                <c:pt idx="4">
                  <c:v>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4-407B-A43C-31BAC703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2.3539867374609759E-2</c:v>
                </c:pt>
                <c:pt idx="1">
                  <c:v>1.9825444933117609E-3</c:v>
                </c:pt>
                <c:pt idx="2">
                  <c:v>4.3798281794772465E-2</c:v>
                </c:pt>
                <c:pt idx="3">
                  <c:v>1.5039992707882324E-2</c:v>
                </c:pt>
                <c:pt idx="4">
                  <c:v>7.2989540368707695E-2</c:v>
                </c:pt>
                <c:pt idx="5">
                  <c:v>2.6821320329056809E-2</c:v>
                </c:pt>
                <c:pt idx="6">
                  <c:v>9.2632682359911581E-2</c:v>
                </c:pt>
                <c:pt idx="7">
                  <c:v>6.7725542920948886E-2</c:v>
                </c:pt>
                <c:pt idx="8">
                  <c:v>3.2130893512294055E-2</c:v>
                </c:pt>
                <c:pt idx="9">
                  <c:v>1.2670054463003897E-2</c:v>
                </c:pt>
                <c:pt idx="10">
                  <c:v>3.5070528450652873E-2</c:v>
                </c:pt>
                <c:pt idx="11">
                  <c:v>1.7295991614064671E-2</c:v>
                </c:pt>
                <c:pt idx="12">
                  <c:v>5.8906638105872433E-2</c:v>
                </c:pt>
                <c:pt idx="13">
                  <c:v>6.8112936672515556E-2</c:v>
                </c:pt>
                <c:pt idx="14">
                  <c:v>9.4182257366178246E-2</c:v>
                </c:pt>
                <c:pt idx="15">
                  <c:v>0.10291001071029783</c:v>
                </c:pt>
                <c:pt idx="16">
                  <c:v>0.13050611854248798</c:v>
                </c:pt>
                <c:pt idx="17">
                  <c:v>2.4610897158352893E-2</c:v>
                </c:pt>
                <c:pt idx="18">
                  <c:v>4.0197798691976393E-2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C-4889-B0DA-BEABE20945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C-4889-B0DA-BEABE209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11</c:v>
                </c:pt>
                <c:pt idx="1">
                  <c:v>379</c:v>
                </c:pt>
                <c:pt idx="2">
                  <c:v>1108</c:v>
                </c:pt>
                <c:pt idx="3">
                  <c:v>1846</c:v>
                </c:pt>
                <c:pt idx="4">
                  <c:v>2443</c:v>
                </c:pt>
                <c:pt idx="5">
                  <c:v>2288</c:v>
                </c:pt>
                <c:pt idx="6">
                  <c:v>2121</c:v>
                </c:pt>
                <c:pt idx="7">
                  <c:v>1925</c:v>
                </c:pt>
                <c:pt idx="8">
                  <c:v>2123</c:v>
                </c:pt>
                <c:pt idx="9">
                  <c:v>1828</c:v>
                </c:pt>
                <c:pt idx="10">
                  <c:v>1976</c:v>
                </c:pt>
                <c:pt idx="11">
                  <c:v>1457</c:v>
                </c:pt>
                <c:pt idx="12">
                  <c:v>726</c:v>
                </c:pt>
                <c:pt idx="13">
                  <c:v>328</c:v>
                </c:pt>
                <c:pt idx="14">
                  <c:v>98</c:v>
                </c:pt>
                <c:pt idx="15">
                  <c:v>46</c:v>
                </c:pt>
                <c:pt idx="1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C-4AD4-8263-EFE47A8C24AB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12</c:v>
                </c:pt>
                <c:pt idx="1">
                  <c:v>491</c:v>
                </c:pt>
                <c:pt idx="2">
                  <c:v>1381</c:v>
                </c:pt>
                <c:pt idx="3">
                  <c:v>1807</c:v>
                </c:pt>
                <c:pt idx="4">
                  <c:v>2297</c:v>
                </c:pt>
                <c:pt idx="5">
                  <c:v>2327</c:v>
                </c:pt>
                <c:pt idx="6">
                  <c:v>2088</c:v>
                </c:pt>
                <c:pt idx="7">
                  <c:v>2076</c:v>
                </c:pt>
                <c:pt idx="8">
                  <c:v>2258</c:v>
                </c:pt>
                <c:pt idx="9">
                  <c:v>2086</c:v>
                </c:pt>
                <c:pt idx="10">
                  <c:v>2162</c:v>
                </c:pt>
                <c:pt idx="11">
                  <c:v>1434</c:v>
                </c:pt>
                <c:pt idx="12">
                  <c:v>610</c:v>
                </c:pt>
                <c:pt idx="13">
                  <c:v>233</c:v>
                </c:pt>
                <c:pt idx="14">
                  <c:v>98</c:v>
                </c:pt>
                <c:pt idx="15">
                  <c:v>56</c:v>
                </c:pt>
                <c:pt idx="1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C-4AD4-8263-EFE47A8C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1963</c:v>
                </c:pt>
                <c:pt idx="1">
                  <c:v>2406</c:v>
                </c:pt>
                <c:pt idx="2">
                  <c:v>2789</c:v>
                </c:pt>
                <c:pt idx="3">
                  <c:v>1210</c:v>
                </c:pt>
                <c:pt idx="4">
                  <c:v>970</c:v>
                </c:pt>
                <c:pt idx="5">
                  <c:v>921</c:v>
                </c:pt>
                <c:pt idx="6">
                  <c:v>807</c:v>
                </c:pt>
                <c:pt idx="7">
                  <c:v>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A-4908-838C-E4536D097D59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1387</c:v>
                </c:pt>
                <c:pt idx="1">
                  <c:v>3534</c:v>
                </c:pt>
                <c:pt idx="2">
                  <c:v>483</c:v>
                </c:pt>
                <c:pt idx="3">
                  <c:v>2353</c:v>
                </c:pt>
                <c:pt idx="4">
                  <c:v>3211</c:v>
                </c:pt>
                <c:pt idx="5">
                  <c:v>1533</c:v>
                </c:pt>
                <c:pt idx="6">
                  <c:v>85</c:v>
                </c:pt>
                <c:pt idx="7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A-4908-838C-E4536D09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12.7'!$U$8:$Y$8</c:f>
              <c:numCache>
                <c:formatCode>#,##0</c:formatCode>
                <c:ptCount val="5"/>
                <c:pt idx="1">
                  <c:v>40175</c:v>
                </c:pt>
                <c:pt idx="2">
                  <c:v>42057.45</c:v>
                </c:pt>
                <c:pt idx="3">
                  <c:v>42477.97</c:v>
                </c:pt>
                <c:pt idx="4">
                  <c:v>43516.99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1-40F6-AF15-4A19491284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0F6-AF15-4A194912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12.7'!$V$4:$Z$4</c:f>
              <c:numCache>
                <c:formatCode>#,##0</c:formatCode>
                <c:ptCount val="5"/>
                <c:pt idx="0">
                  <c:v>39275</c:v>
                </c:pt>
                <c:pt idx="1">
                  <c:v>39657</c:v>
                </c:pt>
                <c:pt idx="2">
                  <c:v>41445</c:v>
                </c:pt>
                <c:pt idx="3">
                  <c:v>42256</c:v>
                </c:pt>
                <c:pt idx="4">
                  <c:v>43886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4-492B-B661-7CE9893E5EF0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12.7'!$V$7:$Z$7</c:f>
              <c:numCache>
                <c:formatCode>#,##0</c:formatCode>
                <c:ptCount val="5"/>
                <c:pt idx="0">
                  <c:v>28775</c:v>
                </c:pt>
                <c:pt idx="1">
                  <c:v>29060</c:v>
                </c:pt>
                <c:pt idx="2">
                  <c:v>30039</c:v>
                </c:pt>
                <c:pt idx="3">
                  <c:v>30760</c:v>
                </c:pt>
                <c:pt idx="4">
                  <c:v>31863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4-492B-B661-7CE9893E5EF0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12.7'!$V$11:$Z$11</c:f>
              <c:numCache>
                <c:formatCode>#,##0</c:formatCode>
                <c:ptCount val="5"/>
                <c:pt idx="0">
                  <c:v>35260</c:v>
                </c:pt>
                <c:pt idx="1">
                  <c:v>35590</c:v>
                </c:pt>
                <c:pt idx="2">
                  <c:v>37335</c:v>
                </c:pt>
                <c:pt idx="3">
                  <c:v>37977</c:v>
                </c:pt>
                <c:pt idx="4">
                  <c:v>39469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4-492B-B661-7CE9893E5EF0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12.7'!$V$12:$Z$12</c:f>
              <c:numCache>
                <c:formatCode>#,##0</c:formatCode>
                <c:ptCount val="5"/>
                <c:pt idx="0">
                  <c:v>4017</c:v>
                </c:pt>
                <c:pt idx="1">
                  <c:v>4068</c:v>
                </c:pt>
                <c:pt idx="2">
                  <c:v>4110</c:v>
                </c:pt>
                <c:pt idx="3">
                  <c:v>4277</c:v>
                </c:pt>
                <c:pt idx="4">
                  <c:v>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4-492B-B661-7CE9893E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2.3539867374609759E-2</c:v>
                </c:pt>
                <c:pt idx="1">
                  <c:v>1.9825444933117609E-3</c:v>
                </c:pt>
                <c:pt idx="2">
                  <c:v>4.3798281794772465E-2</c:v>
                </c:pt>
                <c:pt idx="3">
                  <c:v>1.5039992707882324E-2</c:v>
                </c:pt>
                <c:pt idx="4">
                  <c:v>7.2989540368707695E-2</c:v>
                </c:pt>
                <c:pt idx="5">
                  <c:v>2.6821320329056809E-2</c:v>
                </c:pt>
                <c:pt idx="6">
                  <c:v>9.2632682359911581E-2</c:v>
                </c:pt>
                <c:pt idx="7">
                  <c:v>6.7725542920948886E-2</c:v>
                </c:pt>
                <c:pt idx="8">
                  <c:v>3.2130893512294055E-2</c:v>
                </c:pt>
                <c:pt idx="9">
                  <c:v>1.2670054463003897E-2</c:v>
                </c:pt>
                <c:pt idx="10">
                  <c:v>3.5070528450652873E-2</c:v>
                </c:pt>
                <c:pt idx="11">
                  <c:v>1.7295991614064671E-2</c:v>
                </c:pt>
                <c:pt idx="12">
                  <c:v>5.8906638105872433E-2</c:v>
                </c:pt>
                <c:pt idx="13">
                  <c:v>6.8112936672515556E-2</c:v>
                </c:pt>
                <c:pt idx="14">
                  <c:v>9.4182257366178246E-2</c:v>
                </c:pt>
                <c:pt idx="15">
                  <c:v>0.10291001071029783</c:v>
                </c:pt>
                <c:pt idx="16">
                  <c:v>0.13050611854248798</c:v>
                </c:pt>
                <c:pt idx="17">
                  <c:v>2.4610897158352893E-2</c:v>
                </c:pt>
                <c:pt idx="18">
                  <c:v>4.0197798691976393E-2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D93-AC00-B9B7C669BD8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9-4D93-AC00-B9B7C66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12.7'!$Z$44:$Z$60</c:f>
              <c:numCache>
                <c:formatCode>#,##0</c:formatCode>
                <c:ptCount val="17"/>
                <c:pt idx="0">
                  <c:v>21</c:v>
                </c:pt>
                <c:pt idx="1">
                  <c:v>387</c:v>
                </c:pt>
                <c:pt idx="2">
                  <c:v>1151</c:v>
                </c:pt>
                <c:pt idx="3">
                  <c:v>1884</c:v>
                </c:pt>
                <c:pt idx="4">
                  <c:v>2677</c:v>
                </c:pt>
                <c:pt idx="5">
                  <c:v>2629</c:v>
                </c:pt>
                <c:pt idx="6">
                  <c:v>2274</c:v>
                </c:pt>
                <c:pt idx="7">
                  <c:v>1942</c:v>
                </c:pt>
                <c:pt idx="8">
                  <c:v>2053</c:v>
                </c:pt>
                <c:pt idx="9">
                  <c:v>1845</c:v>
                </c:pt>
                <c:pt idx="10">
                  <c:v>1950</c:v>
                </c:pt>
                <c:pt idx="11">
                  <c:v>1554</c:v>
                </c:pt>
                <c:pt idx="12">
                  <c:v>791</c:v>
                </c:pt>
                <c:pt idx="13">
                  <c:v>346</c:v>
                </c:pt>
                <c:pt idx="14">
                  <c:v>123</c:v>
                </c:pt>
                <c:pt idx="15">
                  <c:v>40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0-4B31-8B77-53DA7E95BACA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12.7'!$Z$63:$Z$79</c:f>
              <c:numCache>
                <c:formatCode>#,##0</c:formatCode>
                <c:ptCount val="17"/>
                <c:pt idx="0">
                  <c:v>20</c:v>
                </c:pt>
                <c:pt idx="1">
                  <c:v>486</c:v>
                </c:pt>
                <c:pt idx="2">
                  <c:v>1297</c:v>
                </c:pt>
                <c:pt idx="3">
                  <c:v>1971</c:v>
                </c:pt>
                <c:pt idx="4">
                  <c:v>2305</c:v>
                </c:pt>
                <c:pt idx="5">
                  <c:v>2525</c:v>
                </c:pt>
                <c:pt idx="6">
                  <c:v>2223</c:v>
                </c:pt>
                <c:pt idx="7">
                  <c:v>2138</c:v>
                </c:pt>
                <c:pt idx="8">
                  <c:v>2275</c:v>
                </c:pt>
                <c:pt idx="9">
                  <c:v>2030</c:v>
                </c:pt>
                <c:pt idx="10">
                  <c:v>2183</c:v>
                </c:pt>
                <c:pt idx="11">
                  <c:v>1552</c:v>
                </c:pt>
                <c:pt idx="12">
                  <c:v>694</c:v>
                </c:pt>
                <c:pt idx="13">
                  <c:v>243</c:v>
                </c:pt>
                <c:pt idx="14">
                  <c:v>99</c:v>
                </c:pt>
                <c:pt idx="15">
                  <c:v>59</c:v>
                </c:pt>
                <c:pt idx="1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0-4B31-8B77-53DA7E95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12.7'!$Z$83:$Z$90</c:f>
              <c:numCache>
                <c:formatCode>#,##0</c:formatCode>
                <c:ptCount val="8"/>
                <c:pt idx="0">
                  <c:v>2089</c:v>
                </c:pt>
                <c:pt idx="1">
                  <c:v>2511</c:v>
                </c:pt>
                <c:pt idx="2">
                  <c:v>2961</c:v>
                </c:pt>
                <c:pt idx="3">
                  <c:v>1265</c:v>
                </c:pt>
                <c:pt idx="4">
                  <c:v>983</c:v>
                </c:pt>
                <c:pt idx="5">
                  <c:v>939</c:v>
                </c:pt>
                <c:pt idx="6">
                  <c:v>860</c:v>
                </c:pt>
                <c:pt idx="7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C3D-B800-3F110E4DFBB8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12.7'!$Z$93:$Z$100</c:f>
              <c:numCache>
                <c:formatCode>#,##0</c:formatCode>
                <c:ptCount val="8"/>
                <c:pt idx="0">
                  <c:v>1461</c:v>
                </c:pt>
                <c:pt idx="1">
                  <c:v>3703</c:v>
                </c:pt>
                <c:pt idx="2">
                  <c:v>496</c:v>
                </c:pt>
                <c:pt idx="3">
                  <c:v>2471</c:v>
                </c:pt>
                <c:pt idx="4">
                  <c:v>3294</c:v>
                </c:pt>
                <c:pt idx="5">
                  <c:v>1519</c:v>
                </c:pt>
                <c:pt idx="6">
                  <c:v>84</c:v>
                </c:pt>
                <c:pt idx="7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4-4C3D-B800-3F110E4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8.6197490452809597E-2</c:v>
                </c:pt>
                <c:pt idx="1">
                  <c:v>1.1729405346426624E-2</c:v>
                </c:pt>
                <c:pt idx="2">
                  <c:v>4.5008183306055646E-2</c:v>
                </c:pt>
                <c:pt idx="3">
                  <c:v>8.4560829241680305E-3</c:v>
                </c:pt>
                <c:pt idx="4">
                  <c:v>7.2285870158210586E-2</c:v>
                </c:pt>
                <c:pt idx="5">
                  <c:v>1.0365521003818877E-2</c:v>
                </c:pt>
                <c:pt idx="6">
                  <c:v>0.1082924168030551</c:v>
                </c:pt>
                <c:pt idx="7">
                  <c:v>0.1276595744680851</c:v>
                </c:pt>
                <c:pt idx="8">
                  <c:v>3.4915439170758317E-2</c:v>
                </c:pt>
                <c:pt idx="9">
                  <c:v>4.9099836333878887E-3</c:v>
                </c:pt>
                <c:pt idx="10">
                  <c:v>1.9912711402073104E-2</c:v>
                </c:pt>
                <c:pt idx="11">
                  <c:v>3.4369885433715219E-2</c:v>
                </c:pt>
                <c:pt idx="12">
                  <c:v>3.2733224222585927E-2</c:v>
                </c:pt>
                <c:pt idx="13">
                  <c:v>4.3371522094926347E-2</c:v>
                </c:pt>
                <c:pt idx="14">
                  <c:v>5.4828150572831427E-2</c:v>
                </c:pt>
                <c:pt idx="15">
                  <c:v>7.1740316421167488E-2</c:v>
                </c:pt>
                <c:pt idx="16">
                  <c:v>0.11483906164757228</c:v>
                </c:pt>
                <c:pt idx="17">
                  <c:v>8.4560829241680305E-3</c:v>
                </c:pt>
                <c:pt idx="18">
                  <c:v>3.3551554828150573E-2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F-4EA6-9489-355C09EB01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F-4EA6-9489-355C09EB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12.7'!$V$8:$Z$8</c:f>
              <c:numCache>
                <c:formatCode>#,##0</c:formatCode>
                <c:ptCount val="5"/>
                <c:pt idx="0">
                  <c:v>40175</c:v>
                </c:pt>
                <c:pt idx="1">
                  <c:v>42057.45</c:v>
                </c:pt>
                <c:pt idx="2">
                  <c:v>42477.97</c:v>
                </c:pt>
                <c:pt idx="3">
                  <c:v>43516.99</c:v>
                </c:pt>
                <c:pt idx="4">
                  <c:v>45243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91E-8E58-2BBCEA7D78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91E-8E58-2BBCEA7D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1">
                  <c:v>6686</c:v>
                </c:pt>
                <c:pt idx="2">
                  <c:v>6436</c:v>
                </c:pt>
                <c:pt idx="3">
                  <c:v>6694</c:v>
                </c:pt>
                <c:pt idx="4">
                  <c:v>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5-4B4A-B133-0CA7395B5DB2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1">
                  <c:v>4838</c:v>
                </c:pt>
                <c:pt idx="2">
                  <c:v>4832</c:v>
                </c:pt>
                <c:pt idx="3">
                  <c:v>4955</c:v>
                </c:pt>
                <c:pt idx="4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5-4B4A-B133-0CA7395B5DB2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1">
                  <c:v>5985</c:v>
                </c:pt>
                <c:pt idx="2">
                  <c:v>5749</c:v>
                </c:pt>
                <c:pt idx="3">
                  <c:v>6005</c:v>
                </c:pt>
                <c:pt idx="4">
                  <c:v>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5-4B4A-B133-0CA7395B5DB2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1">
                  <c:v>702</c:v>
                </c:pt>
                <c:pt idx="2">
                  <c:v>688</c:v>
                </c:pt>
                <c:pt idx="3">
                  <c:v>689</c:v>
                </c:pt>
                <c:pt idx="4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65-4B4A-B133-0CA7395B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7.9739287200110948E-2</c:v>
                </c:pt>
                <c:pt idx="1">
                  <c:v>3.6056025516571903E-3</c:v>
                </c:pt>
                <c:pt idx="2">
                  <c:v>7.5995007627236169E-2</c:v>
                </c:pt>
                <c:pt idx="3">
                  <c:v>1.8166689779503538E-2</c:v>
                </c:pt>
                <c:pt idx="4">
                  <c:v>8.5702399112467062E-2</c:v>
                </c:pt>
                <c:pt idx="5">
                  <c:v>2.5239217861600334E-2</c:v>
                </c:pt>
                <c:pt idx="6">
                  <c:v>8.8198585494383586E-2</c:v>
                </c:pt>
                <c:pt idx="7">
                  <c:v>6.5039522951047007E-2</c:v>
                </c:pt>
                <c:pt idx="8">
                  <c:v>4.0355013174317014E-2</c:v>
                </c:pt>
                <c:pt idx="9">
                  <c:v>7.3498821245319649E-3</c:v>
                </c:pt>
                <c:pt idx="10">
                  <c:v>1.955345999167938E-2</c:v>
                </c:pt>
                <c:pt idx="11">
                  <c:v>1.4977118291499098E-2</c:v>
                </c:pt>
                <c:pt idx="12">
                  <c:v>3.4807932325613647E-2</c:v>
                </c:pt>
                <c:pt idx="13">
                  <c:v>8.1264734433504363E-2</c:v>
                </c:pt>
                <c:pt idx="14">
                  <c:v>6.1017889335737069E-2</c:v>
                </c:pt>
                <c:pt idx="15">
                  <c:v>5.8383025932602965E-2</c:v>
                </c:pt>
                <c:pt idx="16">
                  <c:v>0.13562612675079738</c:v>
                </c:pt>
                <c:pt idx="17">
                  <c:v>1.691859658854528E-2</c:v>
                </c:pt>
                <c:pt idx="18">
                  <c:v>4.3683261683539039E-2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5D7-9BE0-731B5CC552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9-45D7-9BE0-731B5CC5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2</c:v>
                </c:pt>
                <c:pt idx="1">
                  <c:v>80</c:v>
                </c:pt>
                <c:pt idx="2">
                  <c:v>217</c:v>
                </c:pt>
                <c:pt idx="3">
                  <c:v>345</c:v>
                </c:pt>
                <c:pt idx="4">
                  <c:v>389</c:v>
                </c:pt>
                <c:pt idx="5">
                  <c:v>339</c:v>
                </c:pt>
                <c:pt idx="6">
                  <c:v>354</c:v>
                </c:pt>
                <c:pt idx="7">
                  <c:v>440</c:v>
                </c:pt>
                <c:pt idx="8">
                  <c:v>370</c:v>
                </c:pt>
                <c:pt idx="9">
                  <c:v>336</c:v>
                </c:pt>
                <c:pt idx="10">
                  <c:v>395</c:v>
                </c:pt>
                <c:pt idx="11">
                  <c:v>241</c:v>
                </c:pt>
                <c:pt idx="12">
                  <c:v>124</c:v>
                </c:pt>
                <c:pt idx="13">
                  <c:v>43</c:v>
                </c:pt>
                <c:pt idx="14">
                  <c:v>21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C49-9A9B-AC23B0D7847D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11</c:v>
                </c:pt>
                <c:pt idx="1">
                  <c:v>79</c:v>
                </c:pt>
                <c:pt idx="2">
                  <c:v>241</c:v>
                </c:pt>
                <c:pt idx="3">
                  <c:v>305</c:v>
                </c:pt>
                <c:pt idx="4">
                  <c:v>344</c:v>
                </c:pt>
                <c:pt idx="5">
                  <c:v>295</c:v>
                </c:pt>
                <c:pt idx="6">
                  <c:v>332</c:v>
                </c:pt>
                <c:pt idx="7">
                  <c:v>319</c:v>
                </c:pt>
                <c:pt idx="8">
                  <c:v>361</c:v>
                </c:pt>
                <c:pt idx="9">
                  <c:v>341</c:v>
                </c:pt>
                <c:pt idx="10">
                  <c:v>323</c:v>
                </c:pt>
                <c:pt idx="11">
                  <c:v>212</c:v>
                </c:pt>
                <c:pt idx="12">
                  <c:v>83</c:v>
                </c:pt>
                <c:pt idx="13">
                  <c:v>42</c:v>
                </c:pt>
                <c:pt idx="14">
                  <c:v>9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9-4C49-9A9B-AC23B0D7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193</c:v>
                </c:pt>
                <c:pt idx="1">
                  <c:v>150</c:v>
                </c:pt>
                <c:pt idx="2">
                  <c:v>587</c:v>
                </c:pt>
                <c:pt idx="3">
                  <c:v>182</c:v>
                </c:pt>
                <c:pt idx="4">
                  <c:v>87</c:v>
                </c:pt>
                <c:pt idx="5">
                  <c:v>117</c:v>
                </c:pt>
                <c:pt idx="6">
                  <c:v>402</c:v>
                </c:pt>
                <c:pt idx="7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C-4399-8BA9-4D7CC21AFFDB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159</c:v>
                </c:pt>
                <c:pt idx="1">
                  <c:v>275</c:v>
                </c:pt>
                <c:pt idx="2">
                  <c:v>99</c:v>
                </c:pt>
                <c:pt idx="3">
                  <c:v>570</c:v>
                </c:pt>
                <c:pt idx="4">
                  <c:v>411</c:v>
                </c:pt>
                <c:pt idx="5">
                  <c:v>313</c:v>
                </c:pt>
                <c:pt idx="6">
                  <c:v>21</c:v>
                </c:pt>
                <c:pt idx="7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C-4399-8BA9-4D7CC21A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12.8'!$U$8:$Y$8</c:f>
              <c:numCache>
                <c:formatCode>#,##0</c:formatCode>
                <c:ptCount val="5"/>
                <c:pt idx="1">
                  <c:v>35785</c:v>
                </c:pt>
                <c:pt idx="2">
                  <c:v>38440</c:v>
                </c:pt>
                <c:pt idx="3">
                  <c:v>39211</c:v>
                </c:pt>
                <c:pt idx="4">
                  <c:v>40895.47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426-BA26-69E20A518B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426-BA26-69E20A51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12.8'!$V$4:$Z$4</c:f>
              <c:numCache>
                <c:formatCode>#,##0</c:formatCode>
                <c:ptCount val="5"/>
                <c:pt idx="0">
                  <c:v>6686</c:v>
                </c:pt>
                <c:pt idx="1">
                  <c:v>6436</c:v>
                </c:pt>
                <c:pt idx="2">
                  <c:v>6694</c:v>
                </c:pt>
                <c:pt idx="3">
                  <c:v>7022</c:v>
                </c:pt>
                <c:pt idx="4">
                  <c:v>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E21-9220-D6A5F58BA58C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12.8'!$V$7:$Z$7</c:f>
              <c:numCache>
                <c:formatCode>#,##0</c:formatCode>
                <c:ptCount val="5"/>
                <c:pt idx="0">
                  <c:v>4838</c:v>
                </c:pt>
                <c:pt idx="1">
                  <c:v>4832</c:v>
                </c:pt>
                <c:pt idx="2">
                  <c:v>4955</c:v>
                </c:pt>
                <c:pt idx="3">
                  <c:v>5193</c:v>
                </c:pt>
                <c:pt idx="4">
                  <c:v>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E21-9220-D6A5F58BA58C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12.8'!$V$11:$Z$11</c:f>
              <c:numCache>
                <c:formatCode>#,##0</c:formatCode>
                <c:ptCount val="5"/>
                <c:pt idx="0">
                  <c:v>5985</c:v>
                </c:pt>
                <c:pt idx="1">
                  <c:v>5749</c:v>
                </c:pt>
                <c:pt idx="2">
                  <c:v>6005</c:v>
                </c:pt>
                <c:pt idx="3">
                  <c:v>6323</c:v>
                </c:pt>
                <c:pt idx="4">
                  <c:v>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6-4E21-9220-D6A5F58BA58C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12.8'!$V$12:$Z$12</c:f>
              <c:numCache>
                <c:formatCode>#,##0</c:formatCode>
                <c:ptCount val="5"/>
                <c:pt idx="0">
                  <c:v>702</c:v>
                </c:pt>
                <c:pt idx="1">
                  <c:v>688</c:v>
                </c:pt>
                <c:pt idx="2">
                  <c:v>689</c:v>
                </c:pt>
                <c:pt idx="3">
                  <c:v>706</c:v>
                </c:pt>
                <c:pt idx="4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6-4E21-9220-D6A5F58B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7.9739287200110948E-2</c:v>
                </c:pt>
                <c:pt idx="1">
                  <c:v>3.6056025516571903E-3</c:v>
                </c:pt>
                <c:pt idx="2">
                  <c:v>7.5995007627236169E-2</c:v>
                </c:pt>
                <c:pt idx="3">
                  <c:v>1.8166689779503538E-2</c:v>
                </c:pt>
                <c:pt idx="4">
                  <c:v>8.5702399112467062E-2</c:v>
                </c:pt>
                <c:pt idx="5">
                  <c:v>2.5239217861600334E-2</c:v>
                </c:pt>
                <c:pt idx="6">
                  <c:v>8.8198585494383586E-2</c:v>
                </c:pt>
                <c:pt idx="7">
                  <c:v>6.5039522951047007E-2</c:v>
                </c:pt>
                <c:pt idx="8">
                  <c:v>4.0355013174317014E-2</c:v>
                </c:pt>
                <c:pt idx="9">
                  <c:v>7.3498821245319649E-3</c:v>
                </c:pt>
                <c:pt idx="10">
                  <c:v>1.955345999167938E-2</c:v>
                </c:pt>
                <c:pt idx="11">
                  <c:v>1.4977118291499098E-2</c:v>
                </c:pt>
                <c:pt idx="12">
                  <c:v>3.4807932325613647E-2</c:v>
                </c:pt>
                <c:pt idx="13">
                  <c:v>8.1264734433504363E-2</c:v>
                </c:pt>
                <c:pt idx="14">
                  <c:v>6.1017889335737069E-2</c:v>
                </c:pt>
                <c:pt idx="15">
                  <c:v>5.8383025932602965E-2</c:v>
                </c:pt>
                <c:pt idx="16">
                  <c:v>0.13562612675079738</c:v>
                </c:pt>
                <c:pt idx="17">
                  <c:v>1.691859658854528E-2</c:v>
                </c:pt>
                <c:pt idx="18">
                  <c:v>4.3683261683539039E-2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E3C-9B9E-FB29C4BC0B0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E3C-9B9E-FB29C4BC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12.8'!$Z$44:$Z$60</c:f>
              <c:numCache>
                <c:formatCode>#,##0</c:formatCode>
                <c:ptCount val="17"/>
                <c:pt idx="0">
                  <c:v>5</c:v>
                </c:pt>
                <c:pt idx="1">
                  <c:v>84</c:v>
                </c:pt>
                <c:pt idx="2">
                  <c:v>207</c:v>
                </c:pt>
                <c:pt idx="3">
                  <c:v>330</c:v>
                </c:pt>
                <c:pt idx="4">
                  <c:v>420</c:v>
                </c:pt>
                <c:pt idx="5">
                  <c:v>401</c:v>
                </c:pt>
                <c:pt idx="6">
                  <c:v>361</c:v>
                </c:pt>
                <c:pt idx="7">
                  <c:v>367</c:v>
                </c:pt>
                <c:pt idx="8">
                  <c:v>382</c:v>
                </c:pt>
                <c:pt idx="9">
                  <c:v>323</c:v>
                </c:pt>
                <c:pt idx="10">
                  <c:v>417</c:v>
                </c:pt>
                <c:pt idx="11">
                  <c:v>276</c:v>
                </c:pt>
                <c:pt idx="12">
                  <c:v>118</c:v>
                </c:pt>
                <c:pt idx="13">
                  <c:v>63</c:v>
                </c:pt>
                <c:pt idx="14">
                  <c:v>22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0D9-A87F-07472FC60837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12.8'!$Z$63:$Z$79</c:f>
              <c:numCache>
                <c:formatCode>#,##0</c:formatCode>
                <c:ptCount val="17"/>
                <c:pt idx="0">
                  <c:v>4</c:v>
                </c:pt>
                <c:pt idx="1">
                  <c:v>80</c:v>
                </c:pt>
                <c:pt idx="2">
                  <c:v>219</c:v>
                </c:pt>
                <c:pt idx="3">
                  <c:v>313</c:v>
                </c:pt>
                <c:pt idx="4">
                  <c:v>357</c:v>
                </c:pt>
                <c:pt idx="5">
                  <c:v>325</c:v>
                </c:pt>
                <c:pt idx="6">
                  <c:v>374</c:v>
                </c:pt>
                <c:pt idx="7">
                  <c:v>336</c:v>
                </c:pt>
                <c:pt idx="8">
                  <c:v>365</c:v>
                </c:pt>
                <c:pt idx="9">
                  <c:v>353</c:v>
                </c:pt>
                <c:pt idx="10">
                  <c:v>344</c:v>
                </c:pt>
                <c:pt idx="11">
                  <c:v>211</c:v>
                </c:pt>
                <c:pt idx="12">
                  <c:v>90</c:v>
                </c:pt>
                <c:pt idx="13">
                  <c:v>35</c:v>
                </c:pt>
                <c:pt idx="14">
                  <c:v>11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E-40D9-A87F-07472FC6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12.8'!$Z$83:$Z$90</c:f>
              <c:numCache>
                <c:formatCode>#,##0</c:formatCode>
                <c:ptCount val="8"/>
                <c:pt idx="0">
                  <c:v>214</c:v>
                </c:pt>
                <c:pt idx="1">
                  <c:v>149</c:v>
                </c:pt>
                <c:pt idx="2">
                  <c:v>630</c:v>
                </c:pt>
                <c:pt idx="3">
                  <c:v>193</c:v>
                </c:pt>
                <c:pt idx="4">
                  <c:v>94</c:v>
                </c:pt>
                <c:pt idx="5">
                  <c:v>109</c:v>
                </c:pt>
                <c:pt idx="6">
                  <c:v>426</c:v>
                </c:pt>
                <c:pt idx="7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9-4E08-8000-74878F928668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12.8'!$Z$93:$Z$100</c:f>
              <c:numCache>
                <c:formatCode>#,##0</c:formatCode>
                <c:ptCount val="8"/>
                <c:pt idx="0">
                  <c:v>169</c:v>
                </c:pt>
                <c:pt idx="1">
                  <c:v>290</c:v>
                </c:pt>
                <c:pt idx="2">
                  <c:v>100</c:v>
                </c:pt>
                <c:pt idx="3">
                  <c:v>597</c:v>
                </c:pt>
                <c:pt idx="4">
                  <c:v>416</c:v>
                </c:pt>
                <c:pt idx="5">
                  <c:v>310</c:v>
                </c:pt>
                <c:pt idx="6">
                  <c:v>19</c:v>
                </c:pt>
                <c:pt idx="7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9-4E08-8000-74878F92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12.1'!$Z$44:$Z$60</c:f>
              <c:numCache>
                <c:formatCode>#,##0</c:formatCode>
                <c:ptCount val="17"/>
                <c:pt idx="0">
                  <c:v>7</c:v>
                </c:pt>
                <c:pt idx="1">
                  <c:v>36</c:v>
                </c:pt>
                <c:pt idx="2">
                  <c:v>89</c:v>
                </c:pt>
                <c:pt idx="3">
                  <c:v>133</c:v>
                </c:pt>
                <c:pt idx="4">
                  <c:v>134</c:v>
                </c:pt>
                <c:pt idx="5">
                  <c:v>135</c:v>
                </c:pt>
                <c:pt idx="6">
                  <c:v>156</c:v>
                </c:pt>
                <c:pt idx="7">
                  <c:v>152</c:v>
                </c:pt>
                <c:pt idx="8">
                  <c:v>182</c:v>
                </c:pt>
                <c:pt idx="9">
                  <c:v>167</c:v>
                </c:pt>
                <c:pt idx="10">
                  <c:v>237</c:v>
                </c:pt>
                <c:pt idx="11">
                  <c:v>204</c:v>
                </c:pt>
                <c:pt idx="12">
                  <c:v>104</c:v>
                </c:pt>
                <c:pt idx="13">
                  <c:v>40</c:v>
                </c:pt>
                <c:pt idx="14">
                  <c:v>14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F-471A-861F-7DB262D3FB87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12.1'!$Z$63:$Z$79</c:f>
              <c:numCache>
                <c:formatCode>#,##0</c:formatCode>
                <c:ptCount val="17"/>
                <c:pt idx="0">
                  <c:v>10</c:v>
                </c:pt>
                <c:pt idx="1">
                  <c:v>37</c:v>
                </c:pt>
                <c:pt idx="2">
                  <c:v>91</c:v>
                </c:pt>
                <c:pt idx="3">
                  <c:v>125</c:v>
                </c:pt>
                <c:pt idx="4">
                  <c:v>120</c:v>
                </c:pt>
                <c:pt idx="5">
                  <c:v>132</c:v>
                </c:pt>
                <c:pt idx="6">
                  <c:v>166</c:v>
                </c:pt>
                <c:pt idx="7">
                  <c:v>138</c:v>
                </c:pt>
                <c:pt idx="8">
                  <c:v>218</c:v>
                </c:pt>
                <c:pt idx="9">
                  <c:v>214</c:v>
                </c:pt>
                <c:pt idx="10">
                  <c:v>281</c:v>
                </c:pt>
                <c:pt idx="11">
                  <c:v>191</c:v>
                </c:pt>
                <c:pt idx="12">
                  <c:v>94</c:v>
                </c:pt>
                <c:pt idx="13">
                  <c:v>27</c:v>
                </c:pt>
                <c:pt idx="14">
                  <c:v>12</c:v>
                </c:pt>
                <c:pt idx="15">
                  <c:v>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F-471A-861F-7DB262D3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12.8'!$V$8:$Z$8</c:f>
              <c:numCache>
                <c:formatCode>#,##0</c:formatCode>
                <c:ptCount val="5"/>
                <c:pt idx="0">
                  <c:v>35785</c:v>
                </c:pt>
                <c:pt idx="1">
                  <c:v>38440</c:v>
                </c:pt>
                <c:pt idx="2">
                  <c:v>39211</c:v>
                </c:pt>
                <c:pt idx="3">
                  <c:v>40895.47</c:v>
                </c:pt>
                <c:pt idx="4">
                  <c:v>42104.14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3DF-BB23-50AFA30908D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3DF-BB23-50AFA309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1">
                  <c:v>17389</c:v>
                </c:pt>
                <c:pt idx="2">
                  <c:v>17313</c:v>
                </c:pt>
                <c:pt idx="3">
                  <c:v>17954</c:v>
                </c:pt>
                <c:pt idx="4">
                  <c:v>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867-AC52-0CBDE0BA40BE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1">
                  <c:v>12317</c:v>
                </c:pt>
                <c:pt idx="2">
                  <c:v>12368</c:v>
                </c:pt>
                <c:pt idx="3">
                  <c:v>12641</c:v>
                </c:pt>
                <c:pt idx="4">
                  <c:v>13197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867-AC52-0CBDE0BA40BE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1">
                  <c:v>15765</c:v>
                </c:pt>
                <c:pt idx="2">
                  <c:v>15693</c:v>
                </c:pt>
                <c:pt idx="3">
                  <c:v>16332</c:v>
                </c:pt>
                <c:pt idx="4">
                  <c:v>17545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6-4867-AC52-0CBDE0BA40BE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1">
                  <c:v>1625</c:v>
                </c:pt>
                <c:pt idx="2">
                  <c:v>1620</c:v>
                </c:pt>
                <c:pt idx="3">
                  <c:v>1622</c:v>
                </c:pt>
                <c:pt idx="4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26-4867-AC52-0CBDE0BA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8.9319371727748689E-2</c:v>
                </c:pt>
                <c:pt idx="1">
                  <c:v>1.0890052356020943E-2</c:v>
                </c:pt>
                <c:pt idx="2">
                  <c:v>7.3979057591623043E-2</c:v>
                </c:pt>
                <c:pt idx="3">
                  <c:v>8.3769633507853412E-3</c:v>
                </c:pt>
                <c:pt idx="4">
                  <c:v>6.4502617801047116E-2</c:v>
                </c:pt>
                <c:pt idx="5">
                  <c:v>2.900523560209424E-2</c:v>
                </c:pt>
                <c:pt idx="6">
                  <c:v>9.6492146596858633E-2</c:v>
                </c:pt>
                <c:pt idx="7">
                  <c:v>7.4712041884816754E-2</c:v>
                </c:pt>
                <c:pt idx="8">
                  <c:v>5.2617801047120417E-2</c:v>
                </c:pt>
                <c:pt idx="9">
                  <c:v>4.9738219895287955E-3</c:v>
                </c:pt>
                <c:pt idx="10">
                  <c:v>2.12565445026178E-2</c:v>
                </c:pt>
                <c:pt idx="11">
                  <c:v>1.2931937172774868E-2</c:v>
                </c:pt>
                <c:pt idx="12">
                  <c:v>3.5654450261780102E-2</c:v>
                </c:pt>
                <c:pt idx="13">
                  <c:v>9.8010471204188487E-2</c:v>
                </c:pt>
                <c:pt idx="14">
                  <c:v>4.5445026178010474E-2</c:v>
                </c:pt>
                <c:pt idx="15">
                  <c:v>6.4502617801047116E-2</c:v>
                </c:pt>
                <c:pt idx="16">
                  <c:v>0.11287958115183246</c:v>
                </c:pt>
                <c:pt idx="17">
                  <c:v>1.3403141361256544E-2</c:v>
                </c:pt>
                <c:pt idx="18">
                  <c:v>3.7748691099476442E-2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4-4BBD-A4CD-6C66D8057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4-4BBD-A4CD-6C66D80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16</c:v>
                </c:pt>
                <c:pt idx="1">
                  <c:v>252</c:v>
                </c:pt>
                <c:pt idx="2">
                  <c:v>625</c:v>
                </c:pt>
                <c:pt idx="3">
                  <c:v>1075</c:v>
                </c:pt>
                <c:pt idx="4">
                  <c:v>1559</c:v>
                </c:pt>
                <c:pt idx="5">
                  <c:v>962</c:v>
                </c:pt>
                <c:pt idx="6">
                  <c:v>820</c:v>
                </c:pt>
                <c:pt idx="7">
                  <c:v>802</c:v>
                </c:pt>
                <c:pt idx="8">
                  <c:v>891</c:v>
                </c:pt>
                <c:pt idx="9">
                  <c:v>793</c:v>
                </c:pt>
                <c:pt idx="10">
                  <c:v>855</c:v>
                </c:pt>
                <c:pt idx="11">
                  <c:v>578</c:v>
                </c:pt>
                <c:pt idx="12">
                  <c:v>336</c:v>
                </c:pt>
                <c:pt idx="13">
                  <c:v>141</c:v>
                </c:pt>
                <c:pt idx="14">
                  <c:v>61</c:v>
                </c:pt>
                <c:pt idx="15">
                  <c:v>18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4-443C-9870-D374DD089A9B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9</c:v>
                </c:pt>
                <c:pt idx="1">
                  <c:v>278</c:v>
                </c:pt>
                <c:pt idx="2">
                  <c:v>712</c:v>
                </c:pt>
                <c:pt idx="3">
                  <c:v>1091</c:v>
                </c:pt>
                <c:pt idx="4">
                  <c:v>1333</c:v>
                </c:pt>
                <c:pt idx="5">
                  <c:v>941</c:v>
                </c:pt>
                <c:pt idx="6">
                  <c:v>758</c:v>
                </c:pt>
                <c:pt idx="7">
                  <c:v>735</c:v>
                </c:pt>
                <c:pt idx="8">
                  <c:v>972</c:v>
                </c:pt>
                <c:pt idx="9">
                  <c:v>836</c:v>
                </c:pt>
                <c:pt idx="10">
                  <c:v>816</c:v>
                </c:pt>
                <c:pt idx="11">
                  <c:v>542</c:v>
                </c:pt>
                <c:pt idx="12">
                  <c:v>239</c:v>
                </c:pt>
                <c:pt idx="13">
                  <c:v>88</c:v>
                </c:pt>
                <c:pt idx="14">
                  <c:v>44</c:v>
                </c:pt>
                <c:pt idx="15">
                  <c:v>24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4-443C-9870-D374DD08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618</c:v>
                </c:pt>
                <c:pt idx="1">
                  <c:v>583</c:v>
                </c:pt>
                <c:pt idx="2">
                  <c:v>1274</c:v>
                </c:pt>
                <c:pt idx="3">
                  <c:v>383</c:v>
                </c:pt>
                <c:pt idx="4">
                  <c:v>261</c:v>
                </c:pt>
                <c:pt idx="5">
                  <c:v>411</c:v>
                </c:pt>
                <c:pt idx="6">
                  <c:v>762</c:v>
                </c:pt>
                <c:pt idx="7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4-4FFA-950A-0199E0C56E96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412</c:v>
                </c:pt>
                <c:pt idx="1">
                  <c:v>924</c:v>
                </c:pt>
                <c:pt idx="2">
                  <c:v>219</c:v>
                </c:pt>
                <c:pt idx="3">
                  <c:v>1084</c:v>
                </c:pt>
                <c:pt idx="4">
                  <c:v>945</c:v>
                </c:pt>
                <c:pt idx="5">
                  <c:v>774</c:v>
                </c:pt>
                <c:pt idx="6">
                  <c:v>72</c:v>
                </c:pt>
                <c:pt idx="7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4-4FFA-950A-0199E0C5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12.9'!$U$8:$Y$8</c:f>
              <c:numCache>
                <c:formatCode>#,##0</c:formatCode>
                <c:ptCount val="5"/>
                <c:pt idx="1">
                  <c:v>33525.5</c:v>
                </c:pt>
                <c:pt idx="2">
                  <c:v>34824</c:v>
                </c:pt>
                <c:pt idx="3">
                  <c:v>34288</c:v>
                </c:pt>
                <c:pt idx="4">
                  <c:v>34522.32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66F-B781-C72BF6DE9A5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66F-B781-C72BF6DE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12.9'!$V$4:$Z$4</c:f>
              <c:numCache>
                <c:formatCode>#,##0</c:formatCode>
                <c:ptCount val="5"/>
                <c:pt idx="0">
                  <c:v>17389</c:v>
                </c:pt>
                <c:pt idx="1">
                  <c:v>17313</c:v>
                </c:pt>
                <c:pt idx="2">
                  <c:v>17954</c:v>
                </c:pt>
                <c:pt idx="3">
                  <c:v>19245</c:v>
                </c:pt>
                <c:pt idx="4">
                  <c:v>19104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6CC-B95B-5352151E9EAF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12.9'!$V$7:$Z$7</c:f>
              <c:numCache>
                <c:formatCode>#,##0</c:formatCode>
                <c:ptCount val="5"/>
                <c:pt idx="0">
                  <c:v>12317</c:v>
                </c:pt>
                <c:pt idx="1">
                  <c:v>12368</c:v>
                </c:pt>
                <c:pt idx="2">
                  <c:v>12641</c:v>
                </c:pt>
                <c:pt idx="3">
                  <c:v>13197</c:v>
                </c:pt>
                <c:pt idx="4">
                  <c:v>13365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6CC-B95B-5352151E9EAF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12.9'!$V$11:$Z$11</c:f>
              <c:numCache>
                <c:formatCode>#,##0</c:formatCode>
                <c:ptCount val="5"/>
                <c:pt idx="0">
                  <c:v>15765</c:v>
                </c:pt>
                <c:pt idx="1">
                  <c:v>15693</c:v>
                </c:pt>
                <c:pt idx="2">
                  <c:v>16332</c:v>
                </c:pt>
                <c:pt idx="3">
                  <c:v>17545</c:v>
                </c:pt>
                <c:pt idx="4">
                  <c:v>17539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B-46CC-B95B-5352151E9EAF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12.9'!$V$12:$Z$12</c:f>
              <c:numCache>
                <c:formatCode>#,##0</c:formatCode>
                <c:ptCount val="5"/>
                <c:pt idx="0">
                  <c:v>1625</c:v>
                </c:pt>
                <c:pt idx="1">
                  <c:v>1620</c:v>
                </c:pt>
                <c:pt idx="2">
                  <c:v>1622</c:v>
                </c:pt>
                <c:pt idx="3">
                  <c:v>1703</c:v>
                </c:pt>
                <c:pt idx="4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B-46CC-B95B-5352151E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8.9319371727748689E-2</c:v>
                </c:pt>
                <c:pt idx="1">
                  <c:v>1.0890052356020943E-2</c:v>
                </c:pt>
                <c:pt idx="2">
                  <c:v>7.3979057591623043E-2</c:v>
                </c:pt>
                <c:pt idx="3">
                  <c:v>8.3769633507853412E-3</c:v>
                </c:pt>
                <c:pt idx="4">
                  <c:v>6.4502617801047116E-2</c:v>
                </c:pt>
                <c:pt idx="5">
                  <c:v>2.900523560209424E-2</c:v>
                </c:pt>
                <c:pt idx="6">
                  <c:v>9.6492146596858633E-2</c:v>
                </c:pt>
                <c:pt idx="7">
                  <c:v>7.4712041884816754E-2</c:v>
                </c:pt>
                <c:pt idx="8">
                  <c:v>5.2617801047120417E-2</c:v>
                </c:pt>
                <c:pt idx="9">
                  <c:v>4.9738219895287955E-3</c:v>
                </c:pt>
                <c:pt idx="10">
                  <c:v>2.12565445026178E-2</c:v>
                </c:pt>
                <c:pt idx="11">
                  <c:v>1.2931937172774868E-2</c:v>
                </c:pt>
                <c:pt idx="12">
                  <c:v>3.5654450261780102E-2</c:v>
                </c:pt>
                <c:pt idx="13">
                  <c:v>9.8010471204188487E-2</c:v>
                </c:pt>
                <c:pt idx="14">
                  <c:v>4.5445026178010474E-2</c:v>
                </c:pt>
                <c:pt idx="15">
                  <c:v>6.4502617801047116E-2</c:v>
                </c:pt>
                <c:pt idx="16">
                  <c:v>0.11287958115183246</c:v>
                </c:pt>
                <c:pt idx="17">
                  <c:v>1.3403141361256544E-2</c:v>
                </c:pt>
                <c:pt idx="18">
                  <c:v>3.7748691099476442E-2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1-490E-9B90-DFE739DF02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1-490E-9B90-DFE739DF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12.9'!$Z$44:$Z$60</c:f>
              <c:numCache>
                <c:formatCode>#,##0</c:formatCode>
                <c:ptCount val="17"/>
                <c:pt idx="0">
                  <c:v>11</c:v>
                </c:pt>
                <c:pt idx="1">
                  <c:v>239</c:v>
                </c:pt>
                <c:pt idx="2">
                  <c:v>550</c:v>
                </c:pt>
                <c:pt idx="3">
                  <c:v>934</c:v>
                </c:pt>
                <c:pt idx="4">
                  <c:v>1490</c:v>
                </c:pt>
                <c:pt idx="5">
                  <c:v>1084</c:v>
                </c:pt>
                <c:pt idx="6">
                  <c:v>809</c:v>
                </c:pt>
                <c:pt idx="7">
                  <c:v>811</c:v>
                </c:pt>
                <c:pt idx="8">
                  <c:v>901</c:v>
                </c:pt>
                <c:pt idx="9">
                  <c:v>820</c:v>
                </c:pt>
                <c:pt idx="10">
                  <c:v>811</c:v>
                </c:pt>
                <c:pt idx="11">
                  <c:v>653</c:v>
                </c:pt>
                <c:pt idx="12">
                  <c:v>322</c:v>
                </c:pt>
                <c:pt idx="13">
                  <c:v>147</c:v>
                </c:pt>
                <c:pt idx="14">
                  <c:v>51</c:v>
                </c:pt>
                <c:pt idx="15">
                  <c:v>20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A-46D5-B099-EA9A642F44DA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12.9'!$Z$63:$Z$79</c:f>
              <c:numCache>
                <c:formatCode>#,##0</c:formatCode>
                <c:ptCount val="17"/>
                <c:pt idx="0">
                  <c:v>13</c:v>
                </c:pt>
                <c:pt idx="1">
                  <c:v>253</c:v>
                </c:pt>
                <c:pt idx="2">
                  <c:v>648</c:v>
                </c:pt>
                <c:pt idx="3">
                  <c:v>930</c:v>
                </c:pt>
                <c:pt idx="4">
                  <c:v>1373</c:v>
                </c:pt>
                <c:pt idx="5">
                  <c:v>1020</c:v>
                </c:pt>
                <c:pt idx="6">
                  <c:v>800</c:v>
                </c:pt>
                <c:pt idx="7">
                  <c:v>775</c:v>
                </c:pt>
                <c:pt idx="8">
                  <c:v>942</c:v>
                </c:pt>
                <c:pt idx="9">
                  <c:v>841</c:v>
                </c:pt>
                <c:pt idx="10">
                  <c:v>824</c:v>
                </c:pt>
                <c:pt idx="11">
                  <c:v>583</c:v>
                </c:pt>
                <c:pt idx="12">
                  <c:v>271</c:v>
                </c:pt>
                <c:pt idx="13">
                  <c:v>91</c:v>
                </c:pt>
                <c:pt idx="14">
                  <c:v>40</c:v>
                </c:pt>
                <c:pt idx="15">
                  <c:v>30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A-46D5-B099-EA9A642F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12.9'!$Z$83:$Z$90</c:f>
              <c:numCache>
                <c:formatCode>#,##0</c:formatCode>
                <c:ptCount val="8"/>
                <c:pt idx="0">
                  <c:v>614</c:v>
                </c:pt>
                <c:pt idx="1">
                  <c:v>576</c:v>
                </c:pt>
                <c:pt idx="2">
                  <c:v>1355</c:v>
                </c:pt>
                <c:pt idx="3">
                  <c:v>393</c:v>
                </c:pt>
                <c:pt idx="4">
                  <c:v>251</c:v>
                </c:pt>
                <c:pt idx="5">
                  <c:v>401</c:v>
                </c:pt>
                <c:pt idx="6">
                  <c:v>790</c:v>
                </c:pt>
                <c:pt idx="7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553-9D4C-515409F72DEE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12.9'!$Z$93:$Z$100</c:f>
              <c:numCache>
                <c:formatCode>#,##0</c:formatCode>
                <c:ptCount val="8"/>
                <c:pt idx="0">
                  <c:v>421</c:v>
                </c:pt>
                <c:pt idx="1">
                  <c:v>938</c:v>
                </c:pt>
                <c:pt idx="2">
                  <c:v>224</c:v>
                </c:pt>
                <c:pt idx="3">
                  <c:v>1189</c:v>
                </c:pt>
                <c:pt idx="4">
                  <c:v>976</c:v>
                </c:pt>
                <c:pt idx="5">
                  <c:v>790</c:v>
                </c:pt>
                <c:pt idx="6">
                  <c:v>64</c:v>
                </c:pt>
                <c:pt idx="7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B-4553-9D4C-515409F7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12.1'!$Z$83:$Z$90</c:f>
              <c:numCache>
                <c:formatCode>#,##0</c:formatCode>
                <c:ptCount val="8"/>
                <c:pt idx="0">
                  <c:v>143</c:v>
                </c:pt>
                <c:pt idx="1">
                  <c:v>96</c:v>
                </c:pt>
                <c:pt idx="2">
                  <c:v>187</c:v>
                </c:pt>
                <c:pt idx="3">
                  <c:v>67</c:v>
                </c:pt>
                <c:pt idx="4">
                  <c:v>27</c:v>
                </c:pt>
                <c:pt idx="5">
                  <c:v>52</c:v>
                </c:pt>
                <c:pt idx="6">
                  <c:v>153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A-47D1-ADDC-41A3EB6CB9BE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12.1'!$Z$93:$Z$100</c:f>
              <c:numCache>
                <c:formatCode>#,##0</c:formatCode>
                <c:ptCount val="8"/>
                <c:pt idx="0">
                  <c:v>103</c:v>
                </c:pt>
                <c:pt idx="1">
                  <c:v>179</c:v>
                </c:pt>
                <c:pt idx="2">
                  <c:v>40</c:v>
                </c:pt>
                <c:pt idx="3">
                  <c:v>257</c:v>
                </c:pt>
                <c:pt idx="4">
                  <c:v>143</c:v>
                </c:pt>
                <c:pt idx="5">
                  <c:v>147</c:v>
                </c:pt>
                <c:pt idx="6">
                  <c:v>15</c:v>
                </c:pt>
                <c:pt idx="7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A-47D1-ADDC-41A3EB6C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12.9'!$V$8:$Z$8</c:f>
              <c:numCache>
                <c:formatCode>#,##0</c:formatCode>
                <c:ptCount val="5"/>
                <c:pt idx="0">
                  <c:v>33525.5</c:v>
                </c:pt>
                <c:pt idx="1">
                  <c:v>34824</c:v>
                </c:pt>
                <c:pt idx="2">
                  <c:v>34288</c:v>
                </c:pt>
                <c:pt idx="3">
                  <c:v>34522.32</c:v>
                </c:pt>
                <c:pt idx="4">
                  <c:v>37335.17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06C-9CB2-C24E6C11AD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35879</c:v>
                </c:pt>
                <c:pt idx="1">
                  <c:v>37410.43</c:v>
                </c:pt>
                <c:pt idx="2">
                  <c:v>37219</c:v>
                </c:pt>
                <c:pt idx="3">
                  <c:v>37981.74</c:v>
                </c:pt>
                <c:pt idx="4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06C-9CB2-C24E6C11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1">
                  <c:v>4797</c:v>
                </c:pt>
                <c:pt idx="2">
                  <c:v>4768</c:v>
                </c:pt>
                <c:pt idx="3">
                  <c:v>4946</c:v>
                </c:pt>
                <c:pt idx="4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43-948D-5B85900F8584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1">
                  <c:v>3327</c:v>
                </c:pt>
                <c:pt idx="2">
                  <c:v>3304</c:v>
                </c:pt>
                <c:pt idx="3">
                  <c:v>3366</c:v>
                </c:pt>
                <c:pt idx="4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43-948D-5B85900F8584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1">
                  <c:v>3972</c:v>
                </c:pt>
                <c:pt idx="2">
                  <c:v>3950</c:v>
                </c:pt>
                <c:pt idx="3">
                  <c:v>4123</c:v>
                </c:pt>
                <c:pt idx="4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3-4943-948D-5B85900F8584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1">
                  <c:v>823</c:v>
                </c:pt>
                <c:pt idx="2">
                  <c:v>821</c:v>
                </c:pt>
                <c:pt idx="3">
                  <c:v>823</c:v>
                </c:pt>
                <c:pt idx="4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3-4943-948D-5B85900F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0.22138492871690427</c:v>
                </c:pt>
                <c:pt idx="1">
                  <c:v>7.9429735234215881E-3</c:v>
                </c:pt>
                <c:pt idx="2">
                  <c:v>6.863543788187372E-2</c:v>
                </c:pt>
                <c:pt idx="3">
                  <c:v>9.1649694501018328E-3</c:v>
                </c:pt>
                <c:pt idx="4">
                  <c:v>5.7841140529531571E-2</c:v>
                </c:pt>
                <c:pt idx="5">
                  <c:v>2.9124236252545826E-2</c:v>
                </c:pt>
                <c:pt idx="6">
                  <c:v>6.7617107942973528E-2</c:v>
                </c:pt>
                <c:pt idx="7">
                  <c:v>5.356415478615071E-2</c:v>
                </c:pt>
                <c:pt idx="8">
                  <c:v>4.154786150712831E-2</c:v>
                </c:pt>
                <c:pt idx="9">
                  <c:v>1.8329938900203666E-3</c:v>
                </c:pt>
                <c:pt idx="10">
                  <c:v>1.3849287169042769E-2</c:v>
                </c:pt>
                <c:pt idx="11">
                  <c:v>1.1812627291242363E-2</c:v>
                </c:pt>
                <c:pt idx="12">
                  <c:v>3.0142566191446028E-2</c:v>
                </c:pt>
                <c:pt idx="13">
                  <c:v>5.2749490835030548E-2</c:v>
                </c:pt>
                <c:pt idx="14">
                  <c:v>3.9307535641547861E-2</c:v>
                </c:pt>
                <c:pt idx="15">
                  <c:v>5.7026476578411409E-2</c:v>
                </c:pt>
                <c:pt idx="16">
                  <c:v>8.1466395112016296E-2</c:v>
                </c:pt>
                <c:pt idx="17">
                  <c:v>2.9327902240325866E-2</c:v>
                </c:pt>
                <c:pt idx="18">
                  <c:v>2.6069246435845215E-2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7-4ADF-8CD5-B10BAFD0FF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7-4ADF-8CD5-B10BAFD0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9</c:v>
                </c:pt>
                <c:pt idx="1">
                  <c:v>71</c:v>
                </c:pt>
                <c:pt idx="2">
                  <c:v>146</c:v>
                </c:pt>
                <c:pt idx="3">
                  <c:v>203</c:v>
                </c:pt>
                <c:pt idx="4">
                  <c:v>233</c:v>
                </c:pt>
                <c:pt idx="5">
                  <c:v>235</c:v>
                </c:pt>
                <c:pt idx="6">
                  <c:v>230</c:v>
                </c:pt>
                <c:pt idx="7">
                  <c:v>200</c:v>
                </c:pt>
                <c:pt idx="8">
                  <c:v>212</c:v>
                </c:pt>
                <c:pt idx="9">
                  <c:v>239</c:v>
                </c:pt>
                <c:pt idx="10">
                  <c:v>277</c:v>
                </c:pt>
                <c:pt idx="11">
                  <c:v>223</c:v>
                </c:pt>
                <c:pt idx="12">
                  <c:v>116</c:v>
                </c:pt>
                <c:pt idx="13">
                  <c:v>43</c:v>
                </c:pt>
                <c:pt idx="14">
                  <c:v>28</c:v>
                </c:pt>
                <c:pt idx="15">
                  <c:v>20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E-4EF2-BD52-19F6802217DE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12</c:v>
                </c:pt>
                <c:pt idx="1">
                  <c:v>66</c:v>
                </c:pt>
                <c:pt idx="2">
                  <c:v>169</c:v>
                </c:pt>
                <c:pt idx="3">
                  <c:v>220</c:v>
                </c:pt>
                <c:pt idx="4">
                  <c:v>211</c:v>
                </c:pt>
                <c:pt idx="5">
                  <c:v>201</c:v>
                </c:pt>
                <c:pt idx="6">
                  <c:v>189</c:v>
                </c:pt>
                <c:pt idx="7">
                  <c:v>177</c:v>
                </c:pt>
                <c:pt idx="8">
                  <c:v>258</c:v>
                </c:pt>
                <c:pt idx="9">
                  <c:v>268</c:v>
                </c:pt>
                <c:pt idx="10">
                  <c:v>298</c:v>
                </c:pt>
                <c:pt idx="11">
                  <c:v>227</c:v>
                </c:pt>
                <c:pt idx="12">
                  <c:v>60</c:v>
                </c:pt>
                <c:pt idx="13">
                  <c:v>39</c:v>
                </c:pt>
                <c:pt idx="14">
                  <c:v>17</c:v>
                </c:pt>
                <c:pt idx="15">
                  <c:v>16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E-4EF2-BD52-19F68022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204</c:v>
                </c:pt>
                <c:pt idx="1">
                  <c:v>73</c:v>
                </c:pt>
                <c:pt idx="2">
                  <c:v>274</c:v>
                </c:pt>
                <c:pt idx="3">
                  <c:v>59</c:v>
                </c:pt>
                <c:pt idx="4">
                  <c:v>42</c:v>
                </c:pt>
                <c:pt idx="5">
                  <c:v>52</c:v>
                </c:pt>
                <c:pt idx="6">
                  <c:v>257</c:v>
                </c:pt>
                <c:pt idx="7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C-46B0-BDE4-DF515101A422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97</c:v>
                </c:pt>
                <c:pt idx="1">
                  <c:v>213</c:v>
                </c:pt>
                <c:pt idx="2">
                  <c:v>53</c:v>
                </c:pt>
                <c:pt idx="3">
                  <c:v>231</c:v>
                </c:pt>
                <c:pt idx="4">
                  <c:v>193</c:v>
                </c:pt>
                <c:pt idx="5">
                  <c:v>176</c:v>
                </c:pt>
                <c:pt idx="6">
                  <c:v>14</c:v>
                </c:pt>
                <c:pt idx="7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C-46B0-BDE4-DF515101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'Table 12.10'!$U$8:$Y$8</c:f>
              <c:numCache>
                <c:formatCode>#,##0</c:formatCode>
                <c:ptCount val="5"/>
                <c:pt idx="1">
                  <c:v>26706.78</c:v>
                </c:pt>
                <c:pt idx="2">
                  <c:v>27513</c:v>
                </c:pt>
                <c:pt idx="3">
                  <c:v>28472.5</c:v>
                </c:pt>
                <c:pt idx="4">
                  <c:v>28213.51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8A9-9338-C1CEEA910D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35879</c:v>
                </c:pt>
                <c:pt idx="2">
                  <c:v>37410.43</c:v>
                </c:pt>
                <c:pt idx="3">
                  <c:v>37219</c:v>
                </c:pt>
                <c:pt idx="4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8A9-9338-C1CEEA91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12.10'!$V$4:$Z$4</c:f>
              <c:numCache>
                <c:formatCode>#,##0</c:formatCode>
                <c:ptCount val="5"/>
                <c:pt idx="0">
                  <c:v>4797</c:v>
                </c:pt>
                <c:pt idx="1">
                  <c:v>4768</c:v>
                </c:pt>
                <c:pt idx="2">
                  <c:v>4946</c:v>
                </c:pt>
                <c:pt idx="3">
                  <c:v>4939</c:v>
                </c:pt>
                <c:pt idx="4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4FD-9CF7-E016AB8032AE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12.10'!$V$7:$Z$7</c:f>
              <c:numCache>
                <c:formatCode>#,##0</c:formatCode>
                <c:ptCount val="5"/>
                <c:pt idx="0">
                  <c:v>3327</c:v>
                </c:pt>
                <c:pt idx="1">
                  <c:v>3304</c:v>
                </c:pt>
                <c:pt idx="2">
                  <c:v>3366</c:v>
                </c:pt>
                <c:pt idx="3">
                  <c:v>3469</c:v>
                </c:pt>
                <c:pt idx="4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4FD-9CF7-E016AB8032AE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12.10'!$V$11:$Z$11</c:f>
              <c:numCache>
                <c:formatCode>#,##0</c:formatCode>
                <c:ptCount val="5"/>
                <c:pt idx="0">
                  <c:v>3972</c:v>
                </c:pt>
                <c:pt idx="1">
                  <c:v>3950</c:v>
                </c:pt>
                <c:pt idx="2">
                  <c:v>4123</c:v>
                </c:pt>
                <c:pt idx="3">
                  <c:v>4098</c:v>
                </c:pt>
                <c:pt idx="4">
                  <c:v>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3-44FD-9CF7-E016AB8032AE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12.10'!$V$12:$Z$12</c:f>
              <c:numCache>
                <c:formatCode>#,##0</c:formatCode>
                <c:ptCount val="5"/>
                <c:pt idx="0">
                  <c:v>823</c:v>
                </c:pt>
                <c:pt idx="1">
                  <c:v>821</c:v>
                </c:pt>
                <c:pt idx="2">
                  <c:v>823</c:v>
                </c:pt>
                <c:pt idx="3">
                  <c:v>843</c:v>
                </c:pt>
                <c:pt idx="4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3-44FD-9CF7-E016AB80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0.22138492871690427</c:v>
                </c:pt>
                <c:pt idx="1">
                  <c:v>7.9429735234215881E-3</c:v>
                </c:pt>
                <c:pt idx="2">
                  <c:v>6.863543788187372E-2</c:v>
                </c:pt>
                <c:pt idx="3">
                  <c:v>9.1649694501018328E-3</c:v>
                </c:pt>
                <c:pt idx="4">
                  <c:v>5.7841140529531571E-2</c:v>
                </c:pt>
                <c:pt idx="5">
                  <c:v>2.9124236252545826E-2</c:v>
                </c:pt>
                <c:pt idx="6">
                  <c:v>6.7617107942973528E-2</c:v>
                </c:pt>
                <c:pt idx="7">
                  <c:v>5.356415478615071E-2</c:v>
                </c:pt>
                <c:pt idx="8">
                  <c:v>4.154786150712831E-2</c:v>
                </c:pt>
                <c:pt idx="9">
                  <c:v>1.8329938900203666E-3</c:v>
                </c:pt>
                <c:pt idx="10">
                  <c:v>1.3849287169042769E-2</c:v>
                </c:pt>
                <c:pt idx="11">
                  <c:v>1.1812627291242363E-2</c:v>
                </c:pt>
                <c:pt idx="12">
                  <c:v>3.0142566191446028E-2</c:v>
                </c:pt>
                <c:pt idx="13">
                  <c:v>5.2749490835030548E-2</c:v>
                </c:pt>
                <c:pt idx="14">
                  <c:v>3.9307535641547861E-2</c:v>
                </c:pt>
                <c:pt idx="15">
                  <c:v>5.7026476578411409E-2</c:v>
                </c:pt>
                <c:pt idx="16">
                  <c:v>8.1466395112016296E-2</c:v>
                </c:pt>
                <c:pt idx="17">
                  <c:v>2.9327902240325866E-2</c:v>
                </c:pt>
                <c:pt idx="18">
                  <c:v>2.6069246435845215E-2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0-4252-ADEF-CE3344384F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6.628012816289279E-2</c:v>
                </c:pt>
                <c:pt idx="1">
                  <c:v>8.6068264066316725E-3</c:v>
                </c:pt>
                <c:pt idx="2">
                  <c:v>5.9135022487072676E-2</c:v>
                </c:pt>
                <c:pt idx="3">
                  <c:v>1.0783545758691625E-2</c:v>
                </c:pt>
                <c:pt idx="4">
                  <c:v>6.2983325646488092E-2</c:v>
                </c:pt>
                <c:pt idx="5">
                  <c:v>2.6198720811340417E-2</c:v>
                </c:pt>
                <c:pt idx="6">
                  <c:v>8.8486569983235355E-2</c:v>
                </c:pt>
                <c:pt idx="7">
                  <c:v>8.0731397224438797E-2</c:v>
                </c:pt>
                <c:pt idx="8">
                  <c:v>3.6899297446747241E-2</c:v>
                </c:pt>
                <c:pt idx="9">
                  <c:v>9.7317901076402358E-3</c:v>
                </c:pt>
                <c:pt idx="10">
                  <c:v>2.7758052275428206E-2</c:v>
                </c:pt>
                <c:pt idx="11">
                  <c:v>1.5295601904385406E-2</c:v>
                </c:pt>
                <c:pt idx="12">
                  <c:v>5.0262206832263276E-2</c:v>
                </c:pt>
                <c:pt idx="13">
                  <c:v>7.2131891622802841E-2</c:v>
                </c:pt>
                <c:pt idx="14">
                  <c:v>6.5594412761627266E-2</c:v>
                </c:pt>
                <c:pt idx="15">
                  <c:v>8.4696833263785687E-2</c:v>
                </c:pt>
                <c:pt idx="16">
                  <c:v>0.12959044976585626</c:v>
                </c:pt>
                <c:pt idx="17">
                  <c:v>1.9766173488436789E-2</c:v>
                </c:pt>
                <c:pt idx="18">
                  <c:v>3.5727968647432475E-2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0-4252-ADEF-CE334438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12.10'!$Z$44:$Z$60</c:f>
              <c:numCache>
                <c:formatCode>#,##0</c:formatCode>
                <c:ptCount val="17"/>
                <c:pt idx="0">
                  <c:v>11</c:v>
                </c:pt>
                <c:pt idx="1">
                  <c:v>71</c:v>
                </c:pt>
                <c:pt idx="2">
                  <c:v>174</c:v>
                </c:pt>
                <c:pt idx="3">
                  <c:v>231</c:v>
                </c:pt>
                <c:pt idx="4">
                  <c:v>242</c:v>
                </c:pt>
                <c:pt idx="5">
                  <c:v>248</c:v>
                </c:pt>
                <c:pt idx="6">
                  <c:v>202</c:v>
                </c:pt>
                <c:pt idx="7">
                  <c:v>201</c:v>
                </c:pt>
                <c:pt idx="8">
                  <c:v>218</c:v>
                </c:pt>
                <c:pt idx="9">
                  <c:v>222</c:v>
                </c:pt>
                <c:pt idx="10">
                  <c:v>276</c:v>
                </c:pt>
                <c:pt idx="11">
                  <c:v>226</c:v>
                </c:pt>
                <c:pt idx="12">
                  <c:v>127</c:v>
                </c:pt>
                <c:pt idx="13">
                  <c:v>46</c:v>
                </c:pt>
                <c:pt idx="14">
                  <c:v>23</c:v>
                </c:pt>
                <c:pt idx="15">
                  <c:v>11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8-4688-95A2-40559CF6855A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12.10'!$Z$63:$Z$79</c:f>
              <c:numCache>
                <c:formatCode>#,##0</c:formatCode>
                <c:ptCount val="17"/>
                <c:pt idx="0">
                  <c:v>6</c:v>
                </c:pt>
                <c:pt idx="1">
                  <c:v>66</c:v>
                </c:pt>
                <c:pt idx="2">
                  <c:v>147</c:v>
                </c:pt>
                <c:pt idx="3">
                  <c:v>217</c:v>
                </c:pt>
                <c:pt idx="4">
                  <c:v>190</c:v>
                </c:pt>
                <c:pt idx="5">
                  <c:v>191</c:v>
                </c:pt>
                <c:pt idx="6">
                  <c:v>193</c:v>
                </c:pt>
                <c:pt idx="7">
                  <c:v>183</c:v>
                </c:pt>
                <c:pt idx="8">
                  <c:v>227</c:v>
                </c:pt>
                <c:pt idx="9">
                  <c:v>261</c:v>
                </c:pt>
                <c:pt idx="10">
                  <c:v>279</c:v>
                </c:pt>
                <c:pt idx="11">
                  <c:v>248</c:v>
                </c:pt>
                <c:pt idx="12">
                  <c:v>68</c:v>
                </c:pt>
                <c:pt idx="13">
                  <c:v>39</c:v>
                </c:pt>
                <c:pt idx="14">
                  <c:v>13</c:v>
                </c:pt>
                <c:pt idx="15">
                  <c:v>17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8-4688-95A2-40559CF6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12.10'!$Z$83:$Z$90</c:f>
              <c:numCache>
                <c:formatCode>#,##0</c:formatCode>
                <c:ptCount val="8"/>
                <c:pt idx="0">
                  <c:v>212</c:v>
                </c:pt>
                <c:pt idx="1">
                  <c:v>74</c:v>
                </c:pt>
                <c:pt idx="2">
                  <c:v>271</c:v>
                </c:pt>
                <c:pt idx="3">
                  <c:v>63</c:v>
                </c:pt>
                <c:pt idx="4">
                  <c:v>41</c:v>
                </c:pt>
                <c:pt idx="5">
                  <c:v>54</c:v>
                </c:pt>
                <c:pt idx="6">
                  <c:v>280</c:v>
                </c:pt>
                <c:pt idx="7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A-4BD5-AB65-CCBBFE0E6BEA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12.10'!$Z$93:$Z$100</c:f>
              <c:numCache>
                <c:formatCode>#,##0</c:formatCode>
                <c:ptCount val="8"/>
                <c:pt idx="0">
                  <c:v>94</c:v>
                </c:pt>
                <c:pt idx="1">
                  <c:v>223</c:v>
                </c:pt>
                <c:pt idx="2">
                  <c:v>62</c:v>
                </c:pt>
                <c:pt idx="3">
                  <c:v>242</c:v>
                </c:pt>
                <c:pt idx="4">
                  <c:v>211</c:v>
                </c:pt>
                <c:pt idx="5">
                  <c:v>168</c:v>
                </c:pt>
                <c:pt idx="6">
                  <c:v>10</c:v>
                </c:pt>
                <c:pt idx="7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A-4BD5-AB65-CCBBFE0E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5BA6B-AB2E-4AC9-A556-BF8E3A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F433A-66A1-419A-A480-0DE830806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ACD11F-0769-47FF-BCAA-3B1709F88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F430EE-CB82-4938-8B21-F834E121E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FE5E8F-722F-43E4-9386-B695936D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8E6651-3052-459D-B150-1891A535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7EDC43-EBA7-46BE-BB58-26861EB1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054D72-20B8-491D-92B0-4F00B176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ABFAB7-364C-41F3-9376-53731B7F1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F23221-DC29-476D-AE49-E34B158A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26CC36-66C2-454F-A425-5E5BABCA2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C7AF3A-7317-42A6-AFD2-9D0964E63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0EADB-AA2F-4009-8250-499C05CDE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20A562-1281-4797-A3A9-7AEE13E56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E6605E-0845-4819-B7F7-0EFABEE7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D659BA-E82F-4BD7-975E-D9E47186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6250BE-C472-4600-A3F4-61EAF47E4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47DB02-78D8-4972-BC13-AF5B15E6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A9BCFF-DE23-4385-AC19-36B113E50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ED1226-D40B-40C5-9666-597CB749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7B7220-0450-4902-B327-DF621D47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139904-B2F1-44E7-947F-CE835B186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F2317D-8950-4B28-A68F-8C652B625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A73733-12D4-4179-B2C0-3EED3B304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DFE83-0603-44BB-8F1C-D9BBA8FF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CBA2A3-0DDB-4DAB-B9A4-DCA10C2BF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D14F36-7186-4E54-8133-C9D76ED90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047DBB-B88F-486C-B154-37406D80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2D403B-50FB-4923-8EEC-FCB5A374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556D13-597E-43F9-A309-1621E7A5A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BA9C55-E1CC-4C3C-845B-12082256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1626F7-2C50-4D5D-B81B-B12064ECF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EC8B5A-A120-4AA4-97F2-5E4A767B6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DBE89E2-27B9-48D2-A8FC-78477337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D4109-D4E2-4B2A-8255-D762A29B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DCFA9-8898-450C-91CC-4A64E3B5E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0E1EBA-F438-4D1B-A656-0FC5EEF83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0D7449-807E-4B81-AD3C-0B8344FEC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709E92-CDF8-4B32-96C8-4C9BF009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D53C64-2FBF-4D07-B96A-5384D5C3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DC1F25-A716-4306-AEAE-700D84657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AD1F84-87B8-4AA4-BD44-FB752E99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BE1423-3CAE-4C75-BDFD-B7E95283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82E44A8-7138-48FD-AEA7-708B9357F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CDF2D05-0C09-48FE-8681-3F50993A4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830F25-359D-4580-90A3-862B6A14A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333CA-E6B0-47EA-BF1A-A9FD24ED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934979-F5B2-47DF-AAB1-D552B797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DC2CE-80A0-4663-839B-B1E370B38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393199-365E-4F42-B788-18D60A397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A6EE01-39F1-4A8A-B722-34C6F161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C68314-5A88-4760-80A5-7D25B62A1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7E7C1B3-9D1C-4BD7-8FE3-F1C03E6B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80861E-5B9E-43FF-B8C4-25B53E099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6DA1728-1F21-40C8-B3DB-5C383B7B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F1DF0A-AE55-436F-BFF6-6785973B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C773D-2C98-41CB-AFBC-F606EB054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AD37F-E19D-46D0-9EC9-05C73C3C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0094B-A149-4B0A-8135-9BD386591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F80BD-1DC2-4C9E-8518-E2082BA5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F6E4A3-F0AD-4FB9-9F6F-1C691FA38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FB4D75-46BB-454E-880E-78307C88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F7ADF2-309A-4CDA-B874-6639F5F1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D5B8E9-BB43-4840-8409-3611B1DC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6BE385-1440-4C40-A424-E3584496A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D9C42A-6D6F-4110-B032-A8BF5115E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7EECB1-07B8-4416-82F8-D8868064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5B2AC-AC78-43D2-9DE4-166DE0754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976E4-291A-4AF2-83D8-B4B0410AC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02D0D1-5A05-4A6F-98E1-FD813EA8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27306-DC3B-46B5-B5E3-AC50E06C5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71F820-FE91-4366-AA41-1EC68A54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896F5-C341-43B5-888E-39017A2E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259AA6-5571-4FBB-81EC-7544200A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94F1C3-8863-44B9-9417-00D73CFB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BD42DA-A39B-44A0-B213-C4746F395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200DFA-752A-4E28-A6A4-72B9D93A9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361566-B0E8-426B-8F59-32FE760B6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7FADB-1660-46EA-9932-F178D7E2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3F780-C711-49FA-8346-531110570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64A906-27A6-4992-AB8B-88A8EF39C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73702-55A4-45FA-8428-F192D8149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8D849A-C7E6-4802-84E6-545C361E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A9235-2B75-4EB5-ADCF-453A17B1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0A993A-9629-4CCC-9ABC-9734E039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6DB974-7469-4F48-AE53-C53B918B2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6DD881-9977-40E4-9693-BBD44C08E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A84BE6-0F63-461A-BE16-3888ECBFD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64011FE-3E86-4723-80C9-407A566B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FDD28-D8F1-42A7-98A7-8C73C5BAA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1FC31-1E5C-46AA-87ED-B20492941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150D9B-3BBD-4B98-B122-8EB215036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E00687-9202-451A-9CFE-6B1B4EC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DA6B16-5E8D-4277-BC39-BAC77EEFB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9A930A-C26F-464B-AF14-64318AC3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7FDBF4-81A6-4A26-A79A-DAB423CC0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3D25EF-4111-48A7-B86F-5E9922A0A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4792D11-8D39-404C-913D-BF01935D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B8D8BD4-9B4E-452A-9F9E-0B87569F5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B86D2C5-DA90-4A61-9D91-4E09F564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12218-06F8-448C-A7F2-43BE7D07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3B3CFA-3935-4127-980C-181D97C4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5AF3F-DF46-4F92-A0E5-0F7CE78B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1FAE1B-F3A9-467C-90CC-3EB7E052A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2464BE-92DF-4F3E-882F-CC92D3A1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125119-CF0A-4B52-AF72-8FA47CDC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6143F3-71A1-4D9C-87A5-AC1E2FA45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3B028A-95DE-45DC-BD13-4186067A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B8421C-5360-4D9A-84FC-A28807BC3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282922-F28B-4693-A443-4ACB01D3C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974E4B-7C9B-4726-9E25-E715CE154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2AFC1-1A89-4BF9-BD5F-C5AF75E1E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31CBC3-6322-4F5E-92E3-B5CD1462F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5B89F4-BB2F-445E-BEE1-47CDAC849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B9CD68-E043-41FC-B67F-8CFF7B8E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571F0E-D0E8-4C36-ADB2-7311A71CA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ECAA9-78A6-41F4-9E9C-97D85131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DD3963-B450-46A9-BC56-DBB8D265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0AAA5-4976-45CD-AE09-7DD721267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E43581-8370-4BD1-9708-07BD906C6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C0CBBDB-603F-417D-8C04-8A9B4DAA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369DDF4-8B21-4624-83B4-5E59191E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99073E-9D00-43BE-9DA9-6E57C3648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B256E7-8F06-494E-9F70-7FDDDA743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6487EC-51FA-4DB5-8A16-0F4525E63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EE9E96-AE08-4720-A892-C03A3958B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DF5410-B8BC-4E85-AA74-E07005260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CBB71F-519F-4E28-BACE-C649AD59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675C4E-F00A-4118-B095-8F3773A72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BF1EF97-C09E-4C27-9ECD-24505A857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02B555F-E612-45EA-BE09-03F35C23C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C15F42-1230-4B46-B915-A04716E6B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A356CF-E384-43D9-96DA-EB57937DC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1DE84-9A71-488B-901F-5CE1A763B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ECB736-22A0-4A29-9E50-83F776D5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56F72-F3BF-4B89-B2E9-7C362800E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318402-F039-487D-AC29-65D990B8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E1E1A7-946A-4A57-AF4C-CF8439AC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A62407-B92D-4655-B88B-A44B290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40D2B1E-C0D1-4E8E-87B6-A0FFC6EE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8F465-A59E-402D-82CA-992D1232E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294E16-932B-4D8E-8181-81AC7179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E8EC0E-8440-4CBA-8FBD-F5FA8DFB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94B066-D5CA-484E-A3AF-4DC28187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04A9A-182B-49CA-ACEB-DFD2C417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611CD-6C23-4242-A960-43607FDE5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3CF329-E372-43B8-BEF4-1AE973470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F26410-C4D3-4FC4-ABB3-07138AE6D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E1AC04-5DE7-47EE-AA10-217B8365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C6F242-06F9-4827-B3D2-FBCABFE4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E433D0-41AC-4C4E-9EC9-BE80C9F9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6A388C-74E6-4159-B3F1-10DEB088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525DF0-36D7-45D7-B1ED-1E20B0822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F68234-03A6-4A00-995A-455A3B0D4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53BFFD-F89C-4C35-9D1A-2E6BAAF84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F1F6AC-0DE3-4AEA-A8D8-734A24016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C7675-1339-4E94-98E1-48223B41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48538E-4939-44FB-A1F3-DB5A8FD00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B463CD-AC68-40FD-B1BB-2876B370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4E2F10-A5E6-43B8-BA3A-C7D2F643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B74674-BC5A-4944-BDC3-4F0BC602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46EC72-827A-44B9-9235-F89DA8FF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47C9B6-EAEA-459B-9FAC-32462570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92EEB5-ABFF-46BC-8F69-4EF9E802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B4D37C1-9DA8-40BB-9355-6D1676CD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C364F0-F9F1-4CF8-9DA6-87BB0E24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A43FF0-7A73-41A0-879C-FAA7E9D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FC08FB-6553-4745-B682-795F3A802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41FA2B-D6D7-4C38-90C5-EC413177A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A87FE4-6A9F-4640-A1AD-45A25F562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722FB3-F5C2-4751-ADC8-36DB0D413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97FA3-C371-443E-BC7C-579E8F73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E4BE13-5E43-4E0F-A5A2-CD4BD0C9D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940A4F-A23F-4B66-A61E-36995EC6D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E51F40-0EF0-4B48-8204-D8FBB806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32EA6D-B4BB-456C-8DED-EC544C99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0AA3F5-140B-49D9-B387-0E2A9664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8712E-CC61-483A-B95C-122E6D8ED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7CBD5D-BC6E-4183-8F31-82D7BCD0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E1D1C-369D-431C-ABB7-E17E82FF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E2D497-167E-462B-A452-37E6806F4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CCFF25-F493-468B-AF22-0EF0F41FC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BE593E-61EE-4381-ADFA-EB8F23B6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A6F849-7D40-4124-9A0B-CDB4F4415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BF7130-7780-45D8-B73F-235765BEE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CF468E-0CB5-4A57-9F71-12F643BC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2502D61-79A0-45B9-86BF-20245B10F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4ECB3C-1645-49E2-B884-43495147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C11B3-E864-4D53-BF7E-C997DF8B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E862D-689E-42CA-90D9-8F0785ED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411E5-BF59-454C-9DFB-F3E9272C6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1BF05-B629-47A6-8F0B-374E99623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9F8085-44E0-4AF9-A2C6-AE3274B9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909462-6D65-4EAD-8EA0-BD769F32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B8627B-6483-4F54-8873-E9FAB0BD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7038F3-1397-467F-BFB0-135CC734A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A1853F-15D3-4640-BEF5-A0140288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2860162-DFFC-45C5-B71B-AF0BE1B8C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9505B8-1D9C-4FBB-B65C-0FCC3876A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F95E6-3240-45A6-9599-93E2014C6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3FE3AF-73C3-4502-AF27-4EFF0158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237475-996E-475F-BCD1-FE48A1E5A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1F4376-2B45-4A54-A4E8-032A883F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727C0C-C8AE-42A7-9FB3-D6E8FD915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7C7EE6-0BAF-4BF8-9147-4037061C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3F7172-BE83-42C3-B645-C71046D7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F6CE65-1694-4E3D-8C47-8E2066816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5D3200-3CF2-4DAF-9FCA-47A79CED9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86B616-0056-4E2B-92F9-D65AFBA3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8592F4B-88E3-4FAD-9CA0-FD166A51D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72D7F2-318B-4CE2-B16B-76938CCF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C0D61F-BA85-4B69-AF45-F851C014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E5752-6286-4CF4-885A-1EA9A0F9C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30F663-F5A1-407D-B0BB-EFA8C3D6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EE30DB-AC55-4DD5-AA39-CA6201E4C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8F9B67-0879-45EF-8A39-5EBED539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418F77-F02B-4F0D-8D32-083283FC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76BC6E7-3EA9-46ED-B4F7-9304E56C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07D9346-7E41-435B-9AB5-3EB50990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4A828FE-AB50-413C-9DC1-2C6AA0A8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65D53EA-6D71-42F4-98B5-FFC15B8CB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1784B-AF20-4D9C-A18D-8B2A047A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2D4174-44A8-4563-947C-82D3501C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FBE44F-02B3-404A-A5C0-89617BA78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ED551F-0DDF-4261-8B3B-7FB6E8B2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339D10-FBA7-45B9-963E-8A436573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CA3018-8440-49B6-8085-388F673C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445A62-1E14-43F7-94AD-85759335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9F8BB8B-F61C-4FEB-B5C3-2E0C0F975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B75641-4310-460C-B156-B8546BCE1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3677372-ED69-49E0-951A-D6E923B1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9510AB-CE8E-4823-B4B3-5ED3D2C8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2EC52-667C-466E-9041-94924FA0A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9D178-3256-486C-9C5D-ADCD9CDAF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8B717D-B6EB-4AD3-9739-F9EF340E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80DED-02C2-4EB4-A1A4-683410265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81C154-B6BC-435D-A04C-A437895AB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DFCED3-641F-4F76-B45B-415EF2ED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951B3-A31F-4A9C-AB17-723367188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63695C-E1A6-43DA-B908-09C738BE4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BF7FC4-2707-4FBA-9884-A8EC3587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C409C9F-2787-44CA-85C5-384A91E04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FFA64DE-B855-4F97-AD56-3FEDB1AD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AF8D2-CBA3-465B-BFCB-86A483699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7BDB2-90FC-43CF-BFEF-8EF9F859D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55BA6E-E83C-4924-9B02-96C61F02A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F55832-4EAA-4256-A90B-F97AA4C8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809B25-3F10-4EB4-846D-F58967CC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E772F5-EB20-4008-88B3-75B1E2C6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93542-5401-4DF1-A6E3-5192BEF3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F80115-6704-4123-9DDC-6CEEBE960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DEA2FA-DCCA-435D-9A88-F8740EE43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5912C9-0E13-4C19-AB33-E73C61023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8137F3F-0A99-4255-9509-D554F712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E00D6-0DA6-4424-A438-5A77785C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15AE9B-2D9E-40C3-BDD9-ECD293216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7CC08-02DC-4B23-AC4A-22C2AB464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FEC806-42C4-4775-8780-1954F0DD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41C550-0C49-41CD-A2D8-00DFCD038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AB275-D3E6-44E1-AACE-427995FF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A4D61C-ED58-4949-998D-9EEE8A85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9DA27-00DF-41DE-9619-A75E0B381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75DAE2-6B1A-411C-8B13-79FF726CD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02E80B-5EF8-4A5B-82C2-0A13F2A2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0048CA8-4343-489E-A21B-4EDC72D1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408F34-C8EC-430E-A2F6-3D9BE0C5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AF371C-C8F3-4E76-8B55-5EC4A476C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40EC5F-3A40-4726-975F-C76BFDDF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ECCF20-EEFD-464C-B7F6-366D6E858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6DA38A-47E2-430B-AFF1-5B13673E9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F8E627-2646-4542-9E85-2B75C6EF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9AD916-164B-4F03-A87E-DBE5F54B8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2A4AF6-6D3D-4BD9-953B-EC7D0B704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A710AD4-73F9-41CE-94B1-8E2390D9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81EABD-05A3-49E1-9F56-4B8AB2FC7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088E5C-A9F1-4896-B2E0-E1B56FED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6C251C-A44A-4756-88AA-6EF164DC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D45B3F-9D9B-467F-A60D-0039394C7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FA6C7E-B369-4928-A197-DD86004EB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F244A-D0DC-49E8-828D-B7EDE7F1A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6DF05E-52E0-4EE9-8C9C-EB56BF5D1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A0F70F-E163-4FBE-A58C-4FEF6E92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E8385C-3B47-4361-8597-E4CFEAFF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43DF97E-03B8-4C86-A0D9-F77F1F2B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1D7E59-CEA9-4823-A815-CC7F63D41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60A5F5-267B-4B28-B863-DCCE3E851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8D389B-23D0-499D-971A-84358A23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92988-9642-4B1E-8313-4AF4746A2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91357A-0387-4E5D-B7B5-462CF537E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4F3B89-1BC6-4EF7-9B1F-DD3097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43F73E-B2E2-4DFC-A829-7396960E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EF4D08-5144-4E48-B311-3987C579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F3BC7B-8C1E-43AE-BE86-A99C0C34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B708CD-9C33-46D8-977B-677102E36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587F8-1A0F-46F5-B506-5C5CF6FB5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ABAAF1-CD88-4E1C-9DED-C38376FEC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DAF767-26C3-493A-A7F2-97BB716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A520A7A-A63C-4F14-B80B-116786F95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A6E9E-E42E-4CDA-A597-4CBEA01F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741BCC-0CC3-41BE-A494-62583B88A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E1A6FB-ED8B-4C6D-B0AD-5B7F5FAB6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D2E2E-3516-4147-B2CC-DDFE18860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078A71-B900-4C3D-8891-236FBC1C7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1F28A0-2D80-4121-A943-3FB36561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098EC6-82F3-402B-AD2A-89F9CB69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86BEDD-6E25-4251-9FBE-EB146392E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7EAD618-A9C2-431A-A10D-58D2B87E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67E1CB-9F8D-449F-A8D1-7FFB4C2CA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9BECDE-BA19-4B39-9FB7-EAE3952AF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81B4-51A9-4D6C-B2F6-D419C8B6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81585B-DA47-4B34-8935-66BCE4F82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F79D0-EBEB-4018-93BB-3DDCC09B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6FE048-0197-4C8E-8437-8474D103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F43338-4583-4542-ADEF-5F908EC4F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341D87-09DE-40A3-8F19-C3FB6447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394513-677F-4800-9B5E-640B81782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CD51C2-EA8E-4A97-AE11-34133E71A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DC6C97-96FB-4240-8D98-814E9052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87390A-7963-4DC8-B1B4-CD4392DBF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B3FF2E1-9B82-400E-989C-446650131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3F-8F62-41D4-9383-FEE88DCC55B1}">
  <sheetPr codeName="Sheet6"/>
  <dimension ref="A1:C47"/>
  <sheetViews>
    <sheetView showGridLines="0" tabSelected="1" workbookViewId="0"/>
  </sheetViews>
  <sheetFormatPr defaultRowHeight="15" x14ac:dyDescent="0.25"/>
  <cols>
    <col min="1" max="2" width="7.7109375" style="58" customWidth="1"/>
    <col min="3" max="3" width="70.85546875" style="58" customWidth="1"/>
    <col min="4" max="4" width="25.5703125" style="58" customWidth="1"/>
    <col min="5" max="5" width="52.28515625" style="58" customWidth="1"/>
    <col min="6" max="256" width="9.140625" style="58"/>
    <col min="257" max="258" width="7.7109375" style="58" customWidth="1"/>
    <col min="259" max="259" width="70.85546875" style="58" customWidth="1"/>
    <col min="260" max="260" width="25.5703125" style="58" customWidth="1"/>
    <col min="261" max="261" width="52.28515625" style="58" customWidth="1"/>
    <col min="262" max="512" width="9.140625" style="58"/>
    <col min="513" max="514" width="7.7109375" style="58" customWidth="1"/>
    <col min="515" max="515" width="70.85546875" style="58" customWidth="1"/>
    <col min="516" max="516" width="25.5703125" style="58" customWidth="1"/>
    <col min="517" max="517" width="52.28515625" style="58" customWidth="1"/>
    <col min="518" max="768" width="9.140625" style="58"/>
    <col min="769" max="770" width="7.7109375" style="58" customWidth="1"/>
    <col min="771" max="771" width="70.85546875" style="58" customWidth="1"/>
    <col min="772" max="772" width="25.5703125" style="58" customWidth="1"/>
    <col min="773" max="773" width="52.28515625" style="58" customWidth="1"/>
    <col min="774" max="1024" width="9.140625" style="58"/>
    <col min="1025" max="1026" width="7.7109375" style="58" customWidth="1"/>
    <col min="1027" max="1027" width="70.85546875" style="58" customWidth="1"/>
    <col min="1028" max="1028" width="25.5703125" style="58" customWidth="1"/>
    <col min="1029" max="1029" width="52.28515625" style="58" customWidth="1"/>
    <col min="1030" max="1280" width="9.140625" style="58"/>
    <col min="1281" max="1282" width="7.7109375" style="58" customWidth="1"/>
    <col min="1283" max="1283" width="70.85546875" style="58" customWidth="1"/>
    <col min="1284" max="1284" width="25.5703125" style="58" customWidth="1"/>
    <col min="1285" max="1285" width="52.28515625" style="58" customWidth="1"/>
    <col min="1286" max="1536" width="9.140625" style="58"/>
    <col min="1537" max="1538" width="7.7109375" style="58" customWidth="1"/>
    <col min="1539" max="1539" width="70.85546875" style="58" customWidth="1"/>
    <col min="1540" max="1540" width="25.5703125" style="58" customWidth="1"/>
    <col min="1541" max="1541" width="52.28515625" style="58" customWidth="1"/>
    <col min="1542" max="1792" width="9.140625" style="58"/>
    <col min="1793" max="1794" width="7.7109375" style="58" customWidth="1"/>
    <col min="1795" max="1795" width="70.85546875" style="58" customWidth="1"/>
    <col min="1796" max="1796" width="25.5703125" style="58" customWidth="1"/>
    <col min="1797" max="1797" width="52.28515625" style="58" customWidth="1"/>
    <col min="1798" max="2048" width="9.140625" style="58"/>
    <col min="2049" max="2050" width="7.7109375" style="58" customWidth="1"/>
    <col min="2051" max="2051" width="70.85546875" style="58" customWidth="1"/>
    <col min="2052" max="2052" width="25.5703125" style="58" customWidth="1"/>
    <col min="2053" max="2053" width="52.28515625" style="58" customWidth="1"/>
    <col min="2054" max="2304" width="9.140625" style="58"/>
    <col min="2305" max="2306" width="7.7109375" style="58" customWidth="1"/>
    <col min="2307" max="2307" width="70.85546875" style="58" customWidth="1"/>
    <col min="2308" max="2308" width="25.5703125" style="58" customWidth="1"/>
    <col min="2309" max="2309" width="52.28515625" style="58" customWidth="1"/>
    <col min="2310" max="2560" width="9.140625" style="58"/>
    <col min="2561" max="2562" width="7.7109375" style="58" customWidth="1"/>
    <col min="2563" max="2563" width="70.85546875" style="58" customWidth="1"/>
    <col min="2564" max="2564" width="25.5703125" style="58" customWidth="1"/>
    <col min="2565" max="2565" width="52.28515625" style="58" customWidth="1"/>
    <col min="2566" max="2816" width="9.140625" style="58"/>
    <col min="2817" max="2818" width="7.7109375" style="58" customWidth="1"/>
    <col min="2819" max="2819" width="70.85546875" style="58" customWidth="1"/>
    <col min="2820" max="2820" width="25.5703125" style="58" customWidth="1"/>
    <col min="2821" max="2821" width="52.28515625" style="58" customWidth="1"/>
    <col min="2822" max="3072" width="9.140625" style="58"/>
    <col min="3073" max="3074" width="7.7109375" style="58" customWidth="1"/>
    <col min="3075" max="3075" width="70.85546875" style="58" customWidth="1"/>
    <col min="3076" max="3076" width="25.5703125" style="58" customWidth="1"/>
    <col min="3077" max="3077" width="52.28515625" style="58" customWidth="1"/>
    <col min="3078" max="3328" width="9.140625" style="58"/>
    <col min="3329" max="3330" width="7.7109375" style="58" customWidth="1"/>
    <col min="3331" max="3331" width="70.85546875" style="58" customWidth="1"/>
    <col min="3332" max="3332" width="25.5703125" style="58" customWidth="1"/>
    <col min="3333" max="3333" width="52.28515625" style="58" customWidth="1"/>
    <col min="3334" max="3584" width="9.140625" style="58"/>
    <col min="3585" max="3586" width="7.7109375" style="58" customWidth="1"/>
    <col min="3587" max="3587" width="70.85546875" style="58" customWidth="1"/>
    <col min="3588" max="3588" width="25.5703125" style="58" customWidth="1"/>
    <col min="3589" max="3589" width="52.28515625" style="58" customWidth="1"/>
    <col min="3590" max="3840" width="9.140625" style="58"/>
    <col min="3841" max="3842" width="7.7109375" style="58" customWidth="1"/>
    <col min="3843" max="3843" width="70.85546875" style="58" customWidth="1"/>
    <col min="3844" max="3844" width="25.5703125" style="58" customWidth="1"/>
    <col min="3845" max="3845" width="52.28515625" style="58" customWidth="1"/>
    <col min="3846" max="4096" width="9.140625" style="58"/>
    <col min="4097" max="4098" width="7.7109375" style="58" customWidth="1"/>
    <col min="4099" max="4099" width="70.85546875" style="58" customWidth="1"/>
    <col min="4100" max="4100" width="25.5703125" style="58" customWidth="1"/>
    <col min="4101" max="4101" width="52.28515625" style="58" customWidth="1"/>
    <col min="4102" max="4352" width="9.140625" style="58"/>
    <col min="4353" max="4354" width="7.7109375" style="58" customWidth="1"/>
    <col min="4355" max="4355" width="70.85546875" style="58" customWidth="1"/>
    <col min="4356" max="4356" width="25.5703125" style="58" customWidth="1"/>
    <col min="4357" max="4357" width="52.28515625" style="58" customWidth="1"/>
    <col min="4358" max="4608" width="9.140625" style="58"/>
    <col min="4609" max="4610" width="7.7109375" style="58" customWidth="1"/>
    <col min="4611" max="4611" width="70.85546875" style="58" customWidth="1"/>
    <col min="4612" max="4612" width="25.5703125" style="58" customWidth="1"/>
    <col min="4613" max="4613" width="52.28515625" style="58" customWidth="1"/>
    <col min="4614" max="4864" width="9.140625" style="58"/>
    <col min="4865" max="4866" width="7.7109375" style="58" customWidth="1"/>
    <col min="4867" max="4867" width="70.85546875" style="58" customWidth="1"/>
    <col min="4868" max="4868" width="25.5703125" style="58" customWidth="1"/>
    <col min="4869" max="4869" width="52.28515625" style="58" customWidth="1"/>
    <col min="4870" max="5120" width="9.140625" style="58"/>
    <col min="5121" max="5122" width="7.7109375" style="58" customWidth="1"/>
    <col min="5123" max="5123" width="70.85546875" style="58" customWidth="1"/>
    <col min="5124" max="5124" width="25.5703125" style="58" customWidth="1"/>
    <col min="5125" max="5125" width="52.28515625" style="58" customWidth="1"/>
    <col min="5126" max="5376" width="9.140625" style="58"/>
    <col min="5377" max="5378" width="7.7109375" style="58" customWidth="1"/>
    <col min="5379" max="5379" width="70.85546875" style="58" customWidth="1"/>
    <col min="5380" max="5380" width="25.5703125" style="58" customWidth="1"/>
    <col min="5381" max="5381" width="52.28515625" style="58" customWidth="1"/>
    <col min="5382" max="5632" width="9.140625" style="58"/>
    <col min="5633" max="5634" width="7.7109375" style="58" customWidth="1"/>
    <col min="5635" max="5635" width="70.85546875" style="58" customWidth="1"/>
    <col min="5636" max="5636" width="25.5703125" style="58" customWidth="1"/>
    <col min="5637" max="5637" width="52.28515625" style="58" customWidth="1"/>
    <col min="5638" max="5888" width="9.140625" style="58"/>
    <col min="5889" max="5890" width="7.7109375" style="58" customWidth="1"/>
    <col min="5891" max="5891" width="70.85546875" style="58" customWidth="1"/>
    <col min="5892" max="5892" width="25.5703125" style="58" customWidth="1"/>
    <col min="5893" max="5893" width="52.28515625" style="58" customWidth="1"/>
    <col min="5894" max="6144" width="9.140625" style="58"/>
    <col min="6145" max="6146" width="7.7109375" style="58" customWidth="1"/>
    <col min="6147" max="6147" width="70.85546875" style="58" customWidth="1"/>
    <col min="6148" max="6148" width="25.5703125" style="58" customWidth="1"/>
    <col min="6149" max="6149" width="52.28515625" style="58" customWidth="1"/>
    <col min="6150" max="6400" width="9.140625" style="58"/>
    <col min="6401" max="6402" width="7.7109375" style="58" customWidth="1"/>
    <col min="6403" max="6403" width="70.85546875" style="58" customWidth="1"/>
    <col min="6404" max="6404" width="25.5703125" style="58" customWidth="1"/>
    <col min="6405" max="6405" width="52.28515625" style="58" customWidth="1"/>
    <col min="6406" max="6656" width="9.140625" style="58"/>
    <col min="6657" max="6658" width="7.7109375" style="58" customWidth="1"/>
    <col min="6659" max="6659" width="70.85546875" style="58" customWidth="1"/>
    <col min="6660" max="6660" width="25.5703125" style="58" customWidth="1"/>
    <col min="6661" max="6661" width="52.28515625" style="58" customWidth="1"/>
    <col min="6662" max="6912" width="9.140625" style="58"/>
    <col min="6913" max="6914" width="7.7109375" style="58" customWidth="1"/>
    <col min="6915" max="6915" width="70.85546875" style="58" customWidth="1"/>
    <col min="6916" max="6916" width="25.5703125" style="58" customWidth="1"/>
    <col min="6917" max="6917" width="52.28515625" style="58" customWidth="1"/>
    <col min="6918" max="7168" width="9.140625" style="58"/>
    <col min="7169" max="7170" width="7.7109375" style="58" customWidth="1"/>
    <col min="7171" max="7171" width="70.85546875" style="58" customWidth="1"/>
    <col min="7172" max="7172" width="25.5703125" style="58" customWidth="1"/>
    <col min="7173" max="7173" width="52.28515625" style="58" customWidth="1"/>
    <col min="7174" max="7424" width="9.140625" style="58"/>
    <col min="7425" max="7426" width="7.7109375" style="58" customWidth="1"/>
    <col min="7427" max="7427" width="70.85546875" style="58" customWidth="1"/>
    <col min="7428" max="7428" width="25.5703125" style="58" customWidth="1"/>
    <col min="7429" max="7429" width="52.28515625" style="58" customWidth="1"/>
    <col min="7430" max="7680" width="9.140625" style="58"/>
    <col min="7681" max="7682" width="7.7109375" style="58" customWidth="1"/>
    <col min="7683" max="7683" width="70.85546875" style="58" customWidth="1"/>
    <col min="7684" max="7684" width="25.5703125" style="58" customWidth="1"/>
    <col min="7685" max="7685" width="52.28515625" style="58" customWidth="1"/>
    <col min="7686" max="7936" width="9.140625" style="58"/>
    <col min="7937" max="7938" width="7.7109375" style="58" customWidth="1"/>
    <col min="7939" max="7939" width="70.85546875" style="58" customWidth="1"/>
    <col min="7940" max="7940" width="25.5703125" style="58" customWidth="1"/>
    <col min="7941" max="7941" width="52.28515625" style="58" customWidth="1"/>
    <col min="7942" max="8192" width="9.140625" style="58"/>
    <col min="8193" max="8194" width="7.7109375" style="58" customWidth="1"/>
    <col min="8195" max="8195" width="70.85546875" style="58" customWidth="1"/>
    <col min="8196" max="8196" width="25.5703125" style="58" customWidth="1"/>
    <col min="8197" max="8197" width="52.28515625" style="58" customWidth="1"/>
    <col min="8198" max="8448" width="9.140625" style="58"/>
    <col min="8449" max="8450" width="7.7109375" style="58" customWidth="1"/>
    <col min="8451" max="8451" width="70.85546875" style="58" customWidth="1"/>
    <col min="8452" max="8452" width="25.5703125" style="58" customWidth="1"/>
    <col min="8453" max="8453" width="52.28515625" style="58" customWidth="1"/>
    <col min="8454" max="8704" width="9.140625" style="58"/>
    <col min="8705" max="8706" width="7.7109375" style="58" customWidth="1"/>
    <col min="8707" max="8707" width="70.85546875" style="58" customWidth="1"/>
    <col min="8708" max="8708" width="25.5703125" style="58" customWidth="1"/>
    <col min="8709" max="8709" width="52.28515625" style="58" customWidth="1"/>
    <col min="8710" max="8960" width="9.140625" style="58"/>
    <col min="8961" max="8962" width="7.7109375" style="58" customWidth="1"/>
    <col min="8963" max="8963" width="70.85546875" style="58" customWidth="1"/>
    <col min="8964" max="8964" width="25.5703125" style="58" customWidth="1"/>
    <col min="8965" max="8965" width="52.28515625" style="58" customWidth="1"/>
    <col min="8966" max="9216" width="9.140625" style="58"/>
    <col min="9217" max="9218" width="7.7109375" style="58" customWidth="1"/>
    <col min="9219" max="9219" width="70.85546875" style="58" customWidth="1"/>
    <col min="9220" max="9220" width="25.5703125" style="58" customWidth="1"/>
    <col min="9221" max="9221" width="52.28515625" style="58" customWidth="1"/>
    <col min="9222" max="9472" width="9.140625" style="58"/>
    <col min="9473" max="9474" width="7.7109375" style="58" customWidth="1"/>
    <col min="9475" max="9475" width="70.85546875" style="58" customWidth="1"/>
    <col min="9476" max="9476" width="25.5703125" style="58" customWidth="1"/>
    <col min="9477" max="9477" width="52.28515625" style="58" customWidth="1"/>
    <col min="9478" max="9728" width="9.140625" style="58"/>
    <col min="9729" max="9730" width="7.7109375" style="58" customWidth="1"/>
    <col min="9731" max="9731" width="70.85546875" style="58" customWidth="1"/>
    <col min="9732" max="9732" width="25.5703125" style="58" customWidth="1"/>
    <col min="9733" max="9733" width="52.28515625" style="58" customWidth="1"/>
    <col min="9734" max="9984" width="9.140625" style="58"/>
    <col min="9985" max="9986" width="7.7109375" style="58" customWidth="1"/>
    <col min="9987" max="9987" width="70.85546875" style="58" customWidth="1"/>
    <col min="9988" max="9988" width="25.5703125" style="58" customWidth="1"/>
    <col min="9989" max="9989" width="52.28515625" style="58" customWidth="1"/>
    <col min="9990" max="10240" width="9.140625" style="58"/>
    <col min="10241" max="10242" width="7.7109375" style="58" customWidth="1"/>
    <col min="10243" max="10243" width="70.85546875" style="58" customWidth="1"/>
    <col min="10244" max="10244" width="25.5703125" style="58" customWidth="1"/>
    <col min="10245" max="10245" width="52.28515625" style="58" customWidth="1"/>
    <col min="10246" max="10496" width="9.140625" style="58"/>
    <col min="10497" max="10498" width="7.7109375" style="58" customWidth="1"/>
    <col min="10499" max="10499" width="70.85546875" style="58" customWidth="1"/>
    <col min="10500" max="10500" width="25.5703125" style="58" customWidth="1"/>
    <col min="10501" max="10501" width="52.28515625" style="58" customWidth="1"/>
    <col min="10502" max="10752" width="9.140625" style="58"/>
    <col min="10753" max="10754" width="7.7109375" style="58" customWidth="1"/>
    <col min="10755" max="10755" width="70.85546875" style="58" customWidth="1"/>
    <col min="10756" max="10756" width="25.5703125" style="58" customWidth="1"/>
    <col min="10757" max="10757" width="52.28515625" style="58" customWidth="1"/>
    <col min="10758" max="11008" width="9.140625" style="58"/>
    <col min="11009" max="11010" width="7.7109375" style="58" customWidth="1"/>
    <col min="11011" max="11011" width="70.85546875" style="58" customWidth="1"/>
    <col min="11012" max="11012" width="25.5703125" style="58" customWidth="1"/>
    <col min="11013" max="11013" width="52.28515625" style="58" customWidth="1"/>
    <col min="11014" max="11264" width="9.140625" style="58"/>
    <col min="11265" max="11266" width="7.7109375" style="58" customWidth="1"/>
    <col min="11267" max="11267" width="70.85546875" style="58" customWidth="1"/>
    <col min="11268" max="11268" width="25.5703125" style="58" customWidth="1"/>
    <col min="11269" max="11269" width="52.28515625" style="58" customWidth="1"/>
    <col min="11270" max="11520" width="9.140625" style="58"/>
    <col min="11521" max="11522" width="7.7109375" style="58" customWidth="1"/>
    <col min="11523" max="11523" width="70.85546875" style="58" customWidth="1"/>
    <col min="11524" max="11524" width="25.5703125" style="58" customWidth="1"/>
    <col min="11525" max="11525" width="52.28515625" style="58" customWidth="1"/>
    <col min="11526" max="11776" width="9.140625" style="58"/>
    <col min="11777" max="11778" width="7.7109375" style="58" customWidth="1"/>
    <col min="11779" max="11779" width="70.85546875" style="58" customWidth="1"/>
    <col min="11780" max="11780" width="25.5703125" style="58" customWidth="1"/>
    <col min="11781" max="11781" width="52.28515625" style="58" customWidth="1"/>
    <col min="11782" max="12032" width="9.140625" style="58"/>
    <col min="12033" max="12034" width="7.7109375" style="58" customWidth="1"/>
    <col min="12035" max="12035" width="70.85546875" style="58" customWidth="1"/>
    <col min="12036" max="12036" width="25.5703125" style="58" customWidth="1"/>
    <col min="12037" max="12037" width="52.28515625" style="58" customWidth="1"/>
    <col min="12038" max="12288" width="9.140625" style="58"/>
    <col min="12289" max="12290" width="7.7109375" style="58" customWidth="1"/>
    <col min="12291" max="12291" width="70.85546875" style="58" customWidth="1"/>
    <col min="12292" max="12292" width="25.5703125" style="58" customWidth="1"/>
    <col min="12293" max="12293" width="52.28515625" style="58" customWidth="1"/>
    <col min="12294" max="12544" width="9.140625" style="58"/>
    <col min="12545" max="12546" width="7.7109375" style="58" customWidth="1"/>
    <col min="12547" max="12547" width="70.85546875" style="58" customWidth="1"/>
    <col min="12548" max="12548" width="25.5703125" style="58" customWidth="1"/>
    <col min="12549" max="12549" width="52.28515625" style="58" customWidth="1"/>
    <col min="12550" max="12800" width="9.140625" style="58"/>
    <col min="12801" max="12802" width="7.7109375" style="58" customWidth="1"/>
    <col min="12803" max="12803" width="70.85546875" style="58" customWidth="1"/>
    <col min="12804" max="12804" width="25.5703125" style="58" customWidth="1"/>
    <col min="12805" max="12805" width="52.28515625" style="58" customWidth="1"/>
    <col min="12806" max="13056" width="9.140625" style="58"/>
    <col min="13057" max="13058" width="7.7109375" style="58" customWidth="1"/>
    <col min="13059" max="13059" width="70.85546875" style="58" customWidth="1"/>
    <col min="13060" max="13060" width="25.5703125" style="58" customWidth="1"/>
    <col min="13061" max="13061" width="52.28515625" style="58" customWidth="1"/>
    <col min="13062" max="13312" width="9.140625" style="58"/>
    <col min="13313" max="13314" width="7.7109375" style="58" customWidth="1"/>
    <col min="13315" max="13315" width="70.85546875" style="58" customWidth="1"/>
    <col min="13316" max="13316" width="25.5703125" style="58" customWidth="1"/>
    <col min="13317" max="13317" width="52.28515625" style="58" customWidth="1"/>
    <col min="13318" max="13568" width="9.140625" style="58"/>
    <col min="13569" max="13570" width="7.7109375" style="58" customWidth="1"/>
    <col min="13571" max="13571" width="70.85546875" style="58" customWidth="1"/>
    <col min="13572" max="13572" width="25.5703125" style="58" customWidth="1"/>
    <col min="13573" max="13573" width="52.28515625" style="58" customWidth="1"/>
    <col min="13574" max="13824" width="9.140625" style="58"/>
    <col min="13825" max="13826" width="7.7109375" style="58" customWidth="1"/>
    <col min="13827" max="13827" width="70.85546875" style="58" customWidth="1"/>
    <col min="13828" max="13828" width="25.5703125" style="58" customWidth="1"/>
    <col min="13829" max="13829" width="52.28515625" style="58" customWidth="1"/>
    <col min="13830" max="14080" width="9.140625" style="58"/>
    <col min="14081" max="14082" width="7.7109375" style="58" customWidth="1"/>
    <col min="14083" max="14083" width="70.85546875" style="58" customWidth="1"/>
    <col min="14084" max="14084" width="25.5703125" style="58" customWidth="1"/>
    <col min="14085" max="14085" width="52.28515625" style="58" customWidth="1"/>
    <col min="14086" max="14336" width="9.140625" style="58"/>
    <col min="14337" max="14338" width="7.7109375" style="58" customWidth="1"/>
    <col min="14339" max="14339" width="70.85546875" style="58" customWidth="1"/>
    <col min="14340" max="14340" width="25.5703125" style="58" customWidth="1"/>
    <col min="14341" max="14341" width="52.28515625" style="58" customWidth="1"/>
    <col min="14342" max="14592" width="9.140625" style="58"/>
    <col min="14593" max="14594" width="7.7109375" style="58" customWidth="1"/>
    <col min="14595" max="14595" width="70.85546875" style="58" customWidth="1"/>
    <col min="14596" max="14596" width="25.5703125" style="58" customWidth="1"/>
    <col min="14597" max="14597" width="52.28515625" style="58" customWidth="1"/>
    <col min="14598" max="14848" width="9.140625" style="58"/>
    <col min="14849" max="14850" width="7.7109375" style="58" customWidth="1"/>
    <col min="14851" max="14851" width="70.85546875" style="58" customWidth="1"/>
    <col min="14852" max="14852" width="25.5703125" style="58" customWidth="1"/>
    <col min="14853" max="14853" width="52.28515625" style="58" customWidth="1"/>
    <col min="14854" max="15104" width="9.140625" style="58"/>
    <col min="15105" max="15106" width="7.7109375" style="58" customWidth="1"/>
    <col min="15107" max="15107" width="70.85546875" style="58" customWidth="1"/>
    <col min="15108" max="15108" width="25.5703125" style="58" customWidth="1"/>
    <col min="15109" max="15109" width="52.28515625" style="58" customWidth="1"/>
    <col min="15110" max="15360" width="9.140625" style="58"/>
    <col min="15361" max="15362" width="7.7109375" style="58" customWidth="1"/>
    <col min="15363" max="15363" width="70.85546875" style="58" customWidth="1"/>
    <col min="15364" max="15364" width="25.5703125" style="58" customWidth="1"/>
    <col min="15365" max="15365" width="52.28515625" style="58" customWidth="1"/>
    <col min="15366" max="15616" width="9.140625" style="58"/>
    <col min="15617" max="15618" width="7.7109375" style="58" customWidth="1"/>
    <col min="15619" max="15619" width="70.85546875" style="58" customWidth="1"/>
    <col min="15620" max="15620" width="25.5703125" style="58" customWidth="1"/>
    <col min="15621" max="15621" width="52.28515625" style="58" customWidth="1"/>
    <col min="15622" max="15872" width="9.140625" style="58"/>
    <col min="15873" max="15874" width="7.7109375" style="58" customWidth="1"/>
    <col min="15875" max="15875" width="70.85546875" style="58" customWidth="1"/>
    <col min="15876" max="15876" width="25.5703125" style="58" customWidth="1"/>
    <col min="15877" max="15877" width="52.28515625" style="58" customWidth="1"/>
    <col min="15878" max="16128" width="9.140625" style="58"/>
    <col min="16129" max="16130" width="7.7109375" style="58" customWidth="1"/>
    <col min="16131" max="16131" width="70.85546875" style="58" customWidth="1"/>
    <col min="16132" max="16132" width="25.5703125" style="58" customWidth="1"/>
    <col min="16133" max="16133" width="52.28515625" style="58" customWidth="1"/>
    <col min="16134" max="16384" width="9.140625" style="58"/>
  </cols>
  <sheetData>
    <row r="1" spans="1:3" ht="60" customHeight="1" x14ac:dyDescent="0.25">
      <c r="A1" s="3" t="s">
        <v>84</v>
      </c>
      <c r="B1" s="3"/>
      <c r="C1" s="3"/>
    </row>
    <row r="2" spans="1:3" ht="19.5" customHeight="1" x14ac:dyDescent="0.25">
      <c r="A2" s="6" t="s">
        <v>155</v>
      </c>
    </row>
    <row r="3" spans="1:3" ht="12.75" customHeight="1" x14ac:dyDescent="0.25">
      <c r="A3" s="1" t="s">
        <v>184</v>
      </c>
    </row>
    <row r="4" spans="1:3" ht="12.75" customHeight="1" x14ac:dyDescent="0.25"/>
    <row r="5" spans="1:3" ht="12.75" customHeight="1" x14ac:dyDescent="0.25">
      <c r="B5" s="7" t="s">
        <v>95</v>
      </c>
    </row>
    <row r="6" spans="1:3" ht="12.75" customHeight="1" x14ac:dyDescent="0.25">
      <c r="B6" s="8" t="s">
        <v>96</v>
      </c>
    </row>
    <row r="7" spans="1:3" ht="12.75" customHeight="1" x14ac:dyDescent="0.25">
      <c r="A7" s="9"/>
      <c r="B7" s="17">
        <v>12.1</v>
      </c>
      <c r="C7" s="18" t="s">
        <v>115</v>
      </c>
    </row>
    <row r="8" spans="1:3" ht="12.75" customHeight="1" x14ac:dyDescent="0.25">
      <c r="A8" s="9"/>
      <c r="B8" s="17">
        <v>12.2</v>
      </c>
      <c r="C8" s="18" t="s">
        <v>116</v>
      </c>
    </row>
    <row r="9" spans="1:3" ht="12.75" customHeight="1" x14ac:dyDescent="0.25">
      <c r="A9" s="9"/>
      <c r="B9" s="17">
        <v>12.3</v>
      </c>
      <c r="C9" s="18" t="s">
        <v>117</v>
      </c>
    </row>
    <row r="10" spans="1:3" ht="12.75" customHeight="1" x14ac:dyDescent="0.25">
      <c r="A10" s="9"/>
      <c r="B10" s="17">
        <v>12.4</v>
      </c>
      <c r="C10" s="18" t="s">
        <v>111</v>
      </c>
    </row>
    <row r="11" spans="1:3" ht="12.75" customHeight="1" x14ac:dyDescent="0.25">
      <c r="A11" s="9"/>
      <c r="B11" s="17">
        <v>12.5</v>
      </c>
      <c r="C11" s="18" t="s">
        <v>113</v>
      </c>
    </row>
    <row r="12" spans="1:3" ht="12.75" customHeight="1" x14ac:dyDescent="0.25">
      <c r="B12" s="17">
        <v>12.6</v>
      </c>
      <c r="C12" s="18" t="s">
        <v>118</v>
      </c>
    </row>
    <row r="13" spans="1:3" ht="12.75" customHeight="1" x14ac:dyDescent="0.25">
      <c r="B13" s="17">
        <v>12.7</v>
      </c>
      <c r="C13" s="18" t="s">
        <v>119</v>
      </c>
    </row>
    <row r="14" spans="1:3" ht="12.75" customHeight="1" x14ac:dyDescent="0.25">
      <c r="B14" s="17">
        <v>12.8</v>
      </c>
      <c r="C14" s="18" t="s">
        <v>120</v>
      </c>
    </row>
    <row r="15" spans="1:3" ht="12.75" customHeight="1" x14ac:dyDescent="0.25">
      <c r="B15" s="17">
        <v>12.9</v>
      </c>
      <c r="C15" s="18" t="s">
        <v>121</v>
      </c>
    </row>
    <row r="16" spans="1:3" ht="12.75" customHeight="1" x14ac:dyDescent="0.25">
      <c r="B16" s="57" t="s">
        <v>123</v>
      </c>
      <c r="C16" s="18" t="s">
        <v>122</v>
      </c>
    </row>
    <row r="17" spans="2:3" ht="12.75" customHeight="1" x14ac:dyDescent="0.25">
      <c r="B17" s="17">
        <v>12.11</v>
      </c>
      <c r="C17" s="18" t="s">
        <v>114</v>
      </c>
    </row>
    <row r="18" spans="2:3" ht="12.75" customHeight="1" x14ac:dyDescent="0.25">
      <c r="B18" s="17">
        <v>12.12</v>
      </c>
      <c r="C18" s="18" t="s">
        <v>124</v>
      </c>
    </row>
    <row r="19" spans="2:3" ht="12.75" customHeight="1" x14ac:dyDescent="0.25">
      <c r="B19" s="17">
        <v>12.13</v>
      </c>
      <c r="C19" s="18" t="s">
        <v>125</v>
      </c>
    </row>
    <row r="20" spans="2:3" ht="12.75" customHeight="1" x14ac:dyDescent="0.25">
      <c r="B20" s="17">
        <v>12.14</v>
      </c>
      <c r="C20" s="18" t="s">
        <v>126</v>
      </c>
    </row>
    <row r="21" spans="2:3" ht="12.75" customHeight="1" x14ac:dyDescent="0.25">
      <c r="B21" s="17">
        <v>12.15</v>
      </c>
      <c r="C21" s="18" t="s">
        <v>127</v>
      </c>
    </row>
    <row r="22" spans="2:3" ht="12.75" customHeight="1" x14ac:dyDescent="0.25">
      <c r="B22" s="17">
        <v>12.16</v>
      </c>
      <c r="C22" s="18" t="s">
        <v>128</v>
      </c>
    </row>
    <row r="23" spans="2:3" ht="12.75" customHeight="1" x14ac:dyDescent="0.25">
      <c r="B23" s="17">
        <v>12.17</v>
      </c>
      <c r="C23" s="18" t="s">
        <v>129</v>
      </c>
    </row>
    <row r="24" spans="2:3" ht="12.75" customHeight="1" x14ac:dyDescent="0.25">
      <c r="B24" s="17">
        <v>12.18</v>
      </c>
      <c r="C24" s="18" t="s">
        <v>130</v>
      </c>
    </row>
    <row r="25" spans="2:3" ht="12.75" customHeight="1" x14ac:dyDescent="0.25">
      <c r="B25" s="17">
        <v>12.19</v>
      </c>
      <c r="C25" s="18" t="s">
        <v>131</v>
      </c>
    </row>
    <row r="26" spans="2:3" ht="12.75" customHeight="1" x14ac:dyDescent="0.25">
      <c r="B26" s="57" t="s">
        <v>132</v>
      </c>
      <c r="C26" s="18" t="s">
        <v>112</v>
      </c>
    </row>
    <row r="27" spans="2:3" ht="12.75" customHeight="1" x14ac:dyDescent="0.25">
      <c r="B27" s="17">
        <v>12.21</v>
      </c>
      <c r="C27" s="18" t="s">
        <v>133</v>
      </c>
    </row>
    <row r="28" spans="2:3" ht="12.75" customHeight="1" x14ac:dyDescent="0.25">
      <c r="B28" s="17">
        <v>12.22</v>
      </c>
      <c r="C28" s="18" t="s">
        <v>134</v>
      </c>
    </row>
    <row r="29" spans="2:3" ht="12.75" customHeight="1" x14ac:dyDescent="0.25">
      <c r="B29" s="17">
        <v>12.23</v>
      </c>
      <c r="C29" s="18" t="s">
        <v>135</v>
      </c>
    </row>
    <row r="30" spans="2:3" ht="12.75" customHeight="1" x14ac:dyDescent="0.25">
      <c r="B30" s="17">
        <v>12.24</v>
      </c>
      <c r="C30" s="18" t="s">
        <v>136</v>
      </c>
    </row>
    <row r="31" spans="2:3" ht="12.75" customHeight="1" x14ac:dyDescent="0.25">
      <c r="B31" s="17">
        <v>12.25</v>
      </c>
      <c r="C31" s="18" t="s">
        <v>137</v>
      </c>
    </row>
    <row r="32" spans="2:3" ht="12.75" customHeight="1" x14ac:dyDescent="0.25">
      <c r="B32" s="17">
        <v>12.26</v>
      </c>
      <c r="C32" s="18" t="s">
        <v>138</v>
      </c>
    </row>
    <row r="33" spans="2:3" ht="12.75" customHeight="1" x14ac:dyDescent="0.25">
      <c r="B33" s="17">
        <v>12.27</v>
      </c>
      <c r="C33" s="18" t="s">
        <v>139</v>
      </c>
    </row>
    <row r="34" spans="2:3" ht="12.75" customHeight="1" x14ac:dyDescent="0.25">
      <c r="B34" s="17">
        <v>12.28</v>
      </c>
      <c r="C34" s="18" t="s">
        <v>140</v>
      </c>
    </row>
    <row r="35" spans="2:3" ht="12.75" customHeight="1" x14ac:dyDescent="0.25">
      <c r="B35" s="17">
        <v>12.29</v>
      </c>
      <c r="C35" s="18" t="s">
        <v>141</v>
      </c>
    </row>
    <row r="36" spans="2:3" x14ac:dyDescent="0.25">
      <c r="B36" s="10"/>
      <c r="C36" s="11"/>
    </row>
    <row r="37" spans="2:3" x14ac:dyDescent="0.25">
      <c r="B37" s="59"/>
      <c r="C37" s="59"/>
    </row>
    <row r="38" spans="2:3" ht="15.75" x14ac:dyDescent="0.25">
      <c r="B38" s="12" t="s">
        <v>97</v>
      </c>
      <c r="C38" s="13"/>
    </row>
    <row r="39" spans="2:3" ht="15.75" x14ac:dyDescent="0.25">
      <c r="B39" s="7"/>
      <c r="C39" s="59"/>
    </row>
    <row r="40" spans="2:3" x14ac:dyDescent="0.25">
      <c r="B40" s="14"/>
      <c r="C40" s="59"/>
    </row>
    <row r="41" spans="2:3" x14ac:dyDescent="0.25">
      <c r="B41" s="14"/>
      <c r="C41" s="59"/>
    </row>
    <row r="42" spans="2:3" ht="15.75" x14ac:dyDescent="0.25">
      <c r="B42" s="15" t="s">
        <v>98</v>
      </c>
      <c r="C42" s="59"/>
    </row>
    <row r="43" spans="2:3" x14ac:dyDescent="0.25">
      <c r="B43" s="16"/>
      <c r="C43" s="16"/>
    </row>
    <row r="44" spans="2:3" ht="21.95" customHeight="1" x14ac:dyDescent="0.25">
      <c r="B44" s="137" t="s">
        <v>99</v>
      </c>
      <c r="C44" s="137"/>
    </row>
    <row r="45" spans="2:3" x14ac:dyDescent="0.25">
      <c r="B45" s="16"/>
      <c r="C45" s="16"/>
    </row>
    <row r="46" spans="2:3" x14ac:dyDescent="0.25">
      <c r="B46" s="16"/>
      <c r="C46" s="16"/>
    </row>
    <row r="47" spans="2:3" x14ac:dyDescent="0.25">
      <c r="B47" s="138" t="s">
        <v>150</v>
      </c>
      <c r="C47" s="138"/>
    </row>
  </sheetData>
  <mergeCells count="2">
    <mergeCell ref="B44:C44"/>
    <mergeCell ref="B47:C47"/>
  </mergeCells>
  <hyperlinks>
    <hyperlink ref="B24:C24" r:id="rId1" display="© Commonwealth of Australia &lt;&lt;yyyy&gt;&gt;" xr:uid="{EE511ADE-0E46-4B64-B101-6AE985F558AF}"/>
    <hyperlink ref="B38:C38" r:id="rId2" display="More information available from the ABS web site" xr:uid="{6C9320B7-58E7-48E1-B251-63F1BF0158FE}"/>
    <hyperlink ref="B47:C47" r:id="rId3" display="© Commonwealth of Australia &lt;&lt;yyyy&gt;&gt;" xr:uid="{444DC2BC-3772-423E-A52B-D342ACFFEC8B}"/>
    <hyperlink ref="B7" location="'Table 12.1'!A1" display="12.1" xr:uid="{95952608-31C4-4A8A-BAC9-885C3577A9CB}"/>
    <hyperlink ref="B8" location="'Table 12.2'!A1" display="12.2" xr:uid="{D5694550-ABBA-4C46-84E5-64CEB16CA99F}"/>
    <hyperlink ref="B9" location="'Table 12.3'!A1" display="12.3" xr:uid="{9AE1AE67-5D4E-4436-BDDA-A9EC9DEAED82}"/>
    <hyperlink ref="B10" location="'Table 12.4'!A1" display="12.4" xr:uid="{CE5C2F52-4A8C-4B4E-A031-DCFF83DF2394}"/>
    <hyperlink ref="B11" location="'Table 12.5'!A1" display="12.5" xr:uid="{767F6019-752A-4D85-A4C0-5494AB32D387}"/>
    <hyperlink ref="B12" location="'Table 12.6'!A1" display="12.6" xr:uid="{CB5179A1-BF34-4971-BF87-E476B5E9401C}"/>
    <hyperlink ref="B13" location="'Table 12.7'!A1" display="12.7" xr:uid="{E6ABF654-16F1-4F07-B4B0-E4B14A94EDB0}"/>
    <hyperlink ref="B14" location="'Table 12.8'!A1" display="12.8" xr:uid="{D16BBF2B-CD98-465C-8981-9D5F478EE727}"/>
    <hyperlink ref="B15" location="'Table 12.9'!A1" display="12.9" xr:uid="{EE247D96-8381-4E6A-AE6B-B0548C64EC11}"/>
    <hyperlink ref="B16" location="'Table 12.10'!A1" display="12.10" xr:uid="{971B7079-6D38-4666-AD93-BAFA342A18F4}"/>
    <hyperlink ref="B17" location="'Table 12.11'!A1" display="12.11" xr:uid="{672E6661-9502-49E2-A707-FE9AEE953503}"/>
    <hyperlink ref="B18" location="'Table 12.12'!A1" display="12.12" xr:uid="{87DEF29D-9952-4928-83B5-E17D94B47694}"/>
    <hyperlink ref="B19" location="'Table 12.13'!A1" display="12.13" xr:uid="{F306EDAB-546D-4CE8-98D1-06078B2776A1}"/>
    <hyperlink ref="B20" location="'Table 12.14'!A1" display="12.14" xr:uid="{2F3B67DC-03D9-4746-8A1C-5BCF916B6940}"/>
    <hyperlink ref="B21" location="'Table 12.15'!A1" display="12.15" xr:uid="{B252069D-831C-41C3-B6DC-7AA94EA973F1}"/>
    <hyperlink ref="B22" location="'Table 12.16'!A1" display="12.16" xr:uid="{161DD327-20DB-400A-9086-2A50AE641526}"/>
    <hyperlink ref="B23" location="'Table 12.17'!A1" display="12.17" xr:uid="{2059355D-A3EA-4EB2-8A3C-33083796B8AD}"/>
    <hyperlink ref="B24" location="'Table 12.18'!A1" display="12.18" xr:uid="{791F5523-7D8D-4BCF-A797-CF2727E49BC5}"/>
    <hyperlink ref="B25" location="'Table 12.19'!A1" display="12.19" xr:uid="{926BCB9E-F155-403E-9863-A6D50D0038BB}"/>
    <hyperlink ref="B26" location="'Table 12.20'!A1" display="12.20" xr:uid="{968E587C-AF3D-4238-99B4-FA912F9D9D05}"/>
    <hyperlink ref="B27" location="'Table 12.21'!A1" display="12.21" xr:uid="{14EAA6A8-020F-4810-8304-484CB2A5CF06}"/>
    <hyperlink ref="B28" location="'Table 12.22'!A1" display="12.22" xr:uid="{709F9610-B65F-452E-8901-7A34792832AF}"/>
    <hyperlink ref="B29" location="'Table 12.23'!A1" display="12.23" xr:uid="{8C0E994A-3687-4EFA-A439-15E0DFB8C2CD}"/>
    <hyperlink ref="B30" location="'Table 12.24'!A1" display="12.24" xr:uid="{B7F2C814-6BCB-4A74-9081-3094E998E1DA}"/>
    <hyperlink ref="B31" location="'Table 12.25'!A1" display="12.25" xr:uid="{F297C8A3-7A45-420B-9FF8-F924CFEF1E71}"/>
    <hyperlink ref="B32" location="'Table 12.26'!A1" display="12.26" xr:uid="{67794766-9C35-4B5D-8AB6-088DE5D16558}"/>
    <hyperlink ref="B33" location="'Table 12.27'!A1" display="12.27" xr:uid="{1D908317-D9BF-4A70-BB8B-68BFAC5F1F99}"/>
    <hyperlink ref="B34" location="'Table 12.28'!A1" display="12.28" xr:uid="{D857DFA4-9E40-45F1-B4E9-F212B2C2D83D}"/>
    <hyperlink ref="B35" location="'Table 12.29'!A1" display="12.29" xr:uid="{465B5BDC-E62A-46AD-B6A5-096A49940661}"/>
  </hyperlinks>
  <pageMargins left="0.7" right="0.7" top="0.75" bottom="0.75" header="0.3" footer="0.3"/>
  <pageSetup paperSize="9"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393A-79F2-4487-BF74-BB56249895A0}">
  <sheetPr codeName="Sheet7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Devonport</v>
      </c>
      <c r="T1" s="103"/>
      <c r="U1" s="103"/>
      <c r="V1" s="103"/>
      <c r="W1" s="103"/>
      <c r="X1" s="103"/>
      <c r="Y1" s="104" t="str">
        <f>Y3</f>
        <v>12.9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121</v>
      </c>
      <c r="Y3" s="109" t="s">
        <v>164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12.9 Devonport,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17389</v>
      </c>
      <c r="W4" s="112">
        <v>17313</v>
      </c>
      <c r="X4" s="112">
        <v>17954</v>
      </c>
      <c r="Y4" s="112">
        <v>19245</v>
      </c>
      <c r="Z4" s="112">
        <v>19104</v>
      </c>
      <c r="AB4" s="113" t="str">
        <f>TEXT(Z4,"###,###")</f>
        <v>19,104</v>
      </c>
      <c r="AD4" s="114">
        <f>Z4/Y4-1</f>
        <v>-7.326578332034317E-3</v>
      </c>
      <c r="AF4" s="114">
        <f>Z4/V4-1</f>
        <v>9.8625567887745236E-2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8889</v>
      </c>
      <c r="W5" s="112">
        <v>8854</v>
      </c>
      <c r="X5" s="112">
        <v>9096</v>
      </c>
      <c r="Y5" s="112">
        <v>9811</v>
      </c>
      <c r="Z5" s="112">
        <v>9656</v>
      </c>
      <c r="AB5" s="113" t="str">
        <f>TEXT(Z5,"###,###")</f>
        <v>9,656</v>
      </c>
      <c r="AD5" s="114">
        <f t="shared" ref="AD5:AD9" si="0">Z5/Y5-1</f>
        <v>-1.5798593415554008E-2</v>
      </c>
      <c r="AF5" s="114">
        <f t="shared" ref="AF5:AF9" si="1">Z5/V5-1</f>
        <v>8.6286421419732307E-2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8504</v>
      </c>
      <c r="W6" s="112">
        <v>8456</v>
      </c>
      <c r="X6" s="112">
        <v>8858</v>
      </c>
      <c r="Y6" s="112">
        <v>9433</v>
      </c>
      <c r="Z6" s="112">
        <v>9444</v>
      </c>
      <c r="AB6" s="113" t="str">
        <f>TEXT(Z6,"###,###")</f>
        <v>9,444</v>
      </c>
      <c r="AD6" s="114">
        <f t="shared" si="0"/>
        <v>1.1661189441323216E-3</v>
      </c>
      <c r="AF6" s="114">
        <f t="shared" si="1"/>
        <v>0.11053621825023519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12317</v>
      </c>
      <c r="W7" s="112">
        <v>12368</v>
      </c>
      <c r="X7" s="112">
        <v>12641</v>
      </c>
      <c r="Y7" s="112">
        <v>13197</v>
      </c>
      <c r="Z7" s="112">
        <v>13365</v>
      </c>
      <c r="AB7" s="113" t="str">
        <f>TEXT(Z7,"###,###")</f>
        <v>13,365</v>
      </c>
      <c r="AD7" s="114">
        <f t="shared" si="0"/>
        <v>1.2730165946805982E-2</v>
      </c>
      <c r="AF7" s="114">
        <f t="shared" si="1"/>
        <v>8.5085653974181996E-2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19,104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13,365</v>
      </c>
      <c r="P8" s="69"/>
      <c r="S8" s="111" t="s">
        <v>87</v>
      </c>
      <c r="T8" s="112"/>
      <c r="U8" s="112"/>
      <c r="V8" s="112">
        <v>33525.5</v>
      </c>
      <c r="W8" s="112">
        <v>34824</v>
      </c>
      <c r="X8" s="112">
        <v>34288</v>
      </c>
      <c r="Y8" s="112">
        <v>34522.32</v>
      </c>
      <c r="Z8" s="112">
        <v>37335.17</v>
      </c>
      <c r="AB8" s="113" t="str">
        <f>TEXT(Z8,"$###,###")</f>
        <v>$37,335</v>
      </c>
      <c r="AD8" s="114">
        <f t="shared" si="0"/>
        <v>8.1479170577180238E-2</v>
      </c>
      <c r="AF8" s="114">
        <f t="shared" si="1"/>
        <v>0.11363499425810208</v>
      </c>
    </row>
    <row r="9" spans="1:32" x14ac:dyDescent="0.25">
      <c r="A9" s="32" t="s">
        <v>15</v>
      </c>
      <c r="B9" s="73"/>
      <c r="C9" s="74"/>
      <c r="D9" s="75">
        <f>AD104</f>
        <v>77.036222780569517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51.013842124953236</v>
      </c>
      <c r="P9" s="76" t="s">
        <v>88</v>
      </c>
      <c r="S9" s="111" t="s">
        <v>7</v>
      </c>
      <c r="T9" s="112"/>
      <c r="U9" s="112"/>
      <c r="V9" s="112">
        <v>535606639</v>
      </c>
      <c r="W9" s="112">
        <v>552829647</v>
      </c>
      <c r="X9" s="112">
        <v>566932799</v>
      </c>
      <c r="Y9" s="112">
        <v>608349055</v>
      </c>
      <c r="Z9" s="112">
        <v>636239809</v>
      </c>
      <c r="AB9" s="113" t="str">
        <f>TEXT(Z9/1000000,"$#,###.0")&amp;" mil"</f>
        <v>$636.2 mil</v>
      </c>
      <c r="AD9" s="114">
        <f t="shared" si="0"/>
        <v>4.5846629941752814E-2</v>
      </c>
      <c r="AF9" s="114">
        <f t="shared" si="1"/>
        <v>0.18788633798095988</v>
      </c>
    </row>
    <row r="10" spans="1:32" x14ac:dyDescent="0.25">
      <c r="A10" s="32" t="s">
        <v>18</v>
      </c>
      <c r="B10" s="73"/>
      <c r="C10" s="74"/>
      <c r="D10" s="75">
        <f>AD105</f>
        <v>15.221943048576215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49.038533482977925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93.961840628507304</v>
      </c>
      <c r="P11" s="76" t="s">
        <v>88</v>
      </c>
      <c r="S11" s="111" t="s">
        <v>30</v>
      </c>
      <c r="T11" s="116"/>
      <c r="U11" s="116"/>
      <c r="V11" s="116">
        <v>15765</v>
      </c>
      <c r="W11" s="116">
        <v>15693</v>
      </c>
      <c r="X11" s="116">
        <v>16332</v>
      </c>
      <c r="Y11" s="116">
        <v>17545</v>
      </c>
      <c r="Z11" s="116">
        <v>17539</v>
      </c>
    </row>
    <row r="12" spans="1:32" ht="28.5" customHeight="1" x14ac:dyDescent="0.25">
      <c r="A12" s="32" t="s">
        <v>20</v>
      </c>
      <c r="B12" s="74"/>
      <c r="C12" s="74"/>
      <c r="D12" s="75">
        <f>AD108</f>
        <v>11.819514237855946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11.739618406285073</v>
      </c>
      <c r="P12" s="76" t="s">
        <v>88</v>
      </c>
      <c r="S12" s="111" t="s">
        <v>31</v>
      </c>
      <c r="T12" s="116"/>
      <c r="U12" s="116"/>
      <c r="V12" s="116">
        <v>1625</v>
      </c>
      <c r="W12" s="116">
        <v>1620</v>
      </c>
      <c r="X12" s="116">
        <v>1622</v>
      </c>
      <c r="Y12" s="116">
        <v>1703</v>
      </c>
      <c r="Z12" s="116">
        <v>1564</v>
      </c>
    </row>
    <row r="13" spans="1:32" ht="15" customHeight="1" x14ac:dyDescent="0.25">
      <c r="A13" s="32" t="s">
        <v>21</v>
      </c>
      <c r="B13" s="74"/>
      <c r="C13" s="74"/>
      <c r="D13" s="75">
        <f>AD109</f>
        <v>15.645938023450586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41.2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26.512772194304858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17.621540762902018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38.253768844221106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82.378459237097985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1904</v>
      </c>
      <c r="Z15" s="116">
        <v>1706</v>
      </c>
      <c r="AB15" s="121">
        <f t="shared" ref="AB15:AB34" si="2">IF(Z15="np",0,Z15/$Z$34)</f>
        <v>8.9319371727748689E-2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196</v>
      </c>
      <c r="Z16" s="116">
        <v>208</v>
      </c>
      <c r="AB16" s="121">
        <f t="shared" si="2"/>
        <v>1.0890052356020943E-2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1472</v>
      </c>
      <c r="Z17" s="116">
        <v>1413</v>
      </c>
      <c r="AB17" s="121">
        <f t="shared" si="2"/>
        <v>7.3979057591623043E-2</v>
      </c>
    </row>
    <row r="18" spans="1:28" x14ac:dyDescent="0.25">
      <c r="A18" s="65" t="str">
        <f>$S$1&amp;" ("&amp;$V$2&amp;" to "&amp;$Z$2&amp;")"</f>
        <v>Devonport (2014-15 to 2018-19)</v>
      </c>
      <c r="B18" s="65"/>
      <c r="C18" s="65"/>
      <c r="D18" s="65"/>
      <c r="E18" s="65"/>
      <c r="F18" s="65"/>
      <c r="G18" s="65" t="str">
        <f>$S$1&amp;" ("&amp;$V$2&amp;" to "&amp;$Z$2&amp;")"</f>
        <v>Devonport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164</v>
      </c>
      <c r="Z18" s="116">
        <v>160</v>
      </c>
      <c r="AB18" s="121">
        <f t="shared" si="2"/>
        <v>8.3769633507853412E-3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1126</v>
      </c>
      <c r="Z19" s="116">
        <v>1232</v>
      </c>
      <c r="AB19" s="121">
        <f t="shared" si="2"/>
        <v>6.4502617801047116E-2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541</v>
      </c>
      <c r="Z20" s="116">
        <v>554</v>
      </c>
      <c r="AB20" s="121">
        <f t="shared" si="2"/>
        <v>2.900523560209424E-2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1808</v>
      </c>
      <c r="Z21" s="116">
        <v>1843</v>
      </c>
      <c r="AB21" s="121">
        <f t="shared" si="2"/>
        <v>9.6492146596858633E-2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1453</v>
      </c>
      <c r="Z22" s="116">
        <v>1427</v>
      </c>
      <c r="AB22" s="121">
        <f t="shared" si="2"/>
        <v>7.4712041884816754E-2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1045</v>
      </c>
      <c r="Z23" s="116">
        <v>1005</v>
      </c>
      <c r="AB23" s="121">
        <f t="shared" si="2"/>
        <v>5.2617801047120417E-2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99</v>
      </c>
      <c r="Z24" s="116">
        <v>95</v>
      </c>
      <c r="AB24" s="121">
        <f t="shared" si="2"/>
        <v>4.9738219895287955E-3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390</v>
      </c>
      <c r="Z25" s="116">
        <v>406</v>
      </c>
      <c r="AB25" s="121">
        <f t="shared" si="2"/>
        <v>2.12565445026178E-2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404</v>
      </c>
      <c r="Z26" s="116">
        <v>247</v>
      </c>
      <c r="AB26" s="121">
        <f t="shared" si="2"/>
        <v>1.2931937172774868E-2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757</v>
      </c>
      <c r="Z27" s="116">
        <v>681</v>
      </c>
      <c r="AB27" s="121">
        <f t="shared" si="2"/>
        <v>3.5654450261780102E-2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1645</v>
      </c>
      <c r="Z28" s="116">
        <v>1872</v>
      </c>
      <c r="AB28" s="121">
        <f t="shared" si="2"/>
        <v>9.8010471204188487E-2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637</v>
      </c>
      <c r="Z29" s="116">
        <v>868</v>
      </c>
      <c r="AB29" s="121">
        <f t="shared" si="2"/>
        <v>4.5445026178010474E-2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1252</v>
      </c>
      <c r="Z30" s="116">
        <v>1232</v>
      </c>
      <c r="AB30" s="121">
        <f t="shared" si="2"/>
        <v>6.4502617801047116E-2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2060</v>
      </c>
      <c r="Z31" s="116">
        <v>2156</v>
      </c>
      <c r="AB31" s="121">
        <f t="shared" si="2"/>
        <v>0.11287958115183246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281</v>
      </c>
      <c r="Z32" s="116">
        <v>256</v>
      </c>
      <c r="AB32" s="121">
        <f t="shared" si="2"/>
        <v>1.3403141361256544E-2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684</v>
      </c>
      <c r="Z33" s="116">
        <v>721</v>
      </c>
      <c r="AB33" s="121">
        <f t="shared" si="2"/>
        <v>3.7748691099476442E-2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19245</v>
      </c>
      <c r="Z34" s="124">
        <v>19100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11014</v>
      </c>
      <c r="AB37" s="136">
        <f>Z37/Z40*100</f>
        <v>82.378459237097985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2356</v>
      </c>
      <c r="AB38" s="136">
        <f>Z38/Z40*100</f>
        <v>17.621540762902018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13370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13</v>
      </c>
      <c r="X44" s="116">
        <v>13</v>
      </c>
      <c r="Y44" s="116">
        <v>16</v>
      </c>
      <c r="Z44" s="116">
        <v>11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218</v>
      </c>
      <c r="X45" s="116">
        <v>220</v>
      </c>
      <c r="Y45" s="116">
        <v>252</v>
      </c>
      <c r="Z45" s="116">
        <v>239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570</v>
      </c>
      <c r="X46" s="116">
        <v>552</v>
      </c>
      <c r="Y46" s="116">
        <v>625</v>
      </c>
      <c r="Z46" s="116">
        <v>550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865</v>
      </c>
      <c r="X47" s="116">
        <v>960</v>
      </c>
      <c r="Y47" s="116">
        <v>1075</v>
      </c>
      <c r="Z47" s="116">
        <v>934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1218</v>
      </c>
      <c r="X48" s="116">
        <v>1307</v>
      </c>
      <c r="Y48" s="116">
        <v>1559</v>
      </c>
      <c r="Z48" s="116">
        <v>1490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Devonport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897</v>
      </c>
      <c r="X49" s="116">
        <v>921</v>
      </c>
      <c r="Y49" s="116">
        <v>962</v>
      </c>
      <c r="Z49" s="116">
        <v>1084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741</v>
      </c>
      <c r="X50" s="116">
        <v>754</v>
      </c>
      <c r="Y50" s="116">
        <v>820</v>
      </c>
      <c r="Z50" s="116">
        <v>809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802</v>
      </c>
      <c r="X51" s="116">
        <v>785</v>
      </c>
      <c r="Y51" s="116">
        <v>802</v>
      </c>
      <c r="Z51" s="116">
        <v>811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864</v>
      </c>
      <c r="X52" s="116">
        <v>882</v>
      </c>
      <c r="Y52" s="116">
        <v>891</v>
      </c>
      <c r="Z52" s="116">
        <v>901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796</v>
      </c>
      <c r="X53" s="116">
        <v>771</v>
      </c>
      <c r="Y53" s="116">
        <v>793</v>
      </c>
      <c r="Z53" s="116">
        <v>820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782</v>
      </c>
      <c r="X54" s="116">
        <v>802</v>
      </c>
      <c r="Y54" s="116">
        <v>855</v>
      </c>
      <c r="Z54" s="116">
        <v>811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601</v>
      </c>
      <c r="X55" s="116">
        <v>587</v>
      </c>
      <c r="Y55" s="116">
        <v>578</v>
      </c>
      <c r="Z55" s="116">
        <v>653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306</v>
      </c>
      <c r="X56" s="116">
        <v>321</v>
      </c>
      <c r="Y56" s="116">
        <v>336</v>
      </c>
      <c r="Z56" s="116">
        <v>322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129</v>
      </c>
      <c r="X57" s="116">
        <v>154</v>
      </c>
      <c r="Y57" s="116">
        <v>141</v>
      </c>
      <c r="Z57" s="116">
        <v>147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35</v>
      </c>
      <c r="X58" s="116">
        <v>43</v>
      </c>
      <c r="Y58" s="116">
        <v>61</v>
      </c>
      <c r="Z58" s="116">
        <v>51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14</v>
      </c>
      <c r="X59" s="116">
        <v>14</v>
      </c>
      <c r="Y59" s="116">
        <v>18</v>
      </c>
      <c r="Z59" s="116">
        <v>20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7</v>
      </c>
      <c r="X60" s="116">
        <v>12</v>
      </c>
      <c r="Y60" s="116">
        <v>17</v>
      </c>
      <c r="Z60" s="116">
        <v>15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8853</v>
      </c>
      <c r="X61" s="116">
        <v>9096</v>
      </c>
      <c r="Y61" s="116">
        <v>9812</v>
      </c>
      <c r="Z61" s="116">
        <v>9659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8</v>
      </c>
      <c r="X63" s="116">
        <v>12</v>
      </c>
      <c r="Y63" s="116">
        <v>9</v>
      </c>
      <c r="Z63" s="116">
        <v>13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Devonport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317</v>
      </c>
      <c r="X64" s="116">
        <v>282</v>
      </c>
      <c r="Y64" s="116">
        <v>278</v>
      </c>
      <c r="Z64" s="116">
        <v>253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569</v>
      </c>
      <c r="X65" s="116">
        <v>669</v>
      </c>
      <c r="Y65" s="116">
        <v>712</v>
      </c>
      <c r="Z65" s="116">
        <v>648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819</v>
      </c>
      <c r="X66" s="116">
        <v>906</v>
      </c>
      <c r="Y66" s="116">
        <v>1091</v>
      </c>
      <c r="Z66" s="116">
        <v>930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1087</v>
      </c>
      <c r="X67" s="116">
        <v>1144</v>
      </c>
      <c r="Y67" s="116">
        <v>1333</v>
      </c>
      <c r="Z67" s="116">
        <v>1373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782</v>
      </c>
      <c r="X68" s="116">
        <v>821</v>
      </c>
      <c r="Y68" s="116">
        <v>941</v>
      </c>
      <c r="Z68" s="116">
        <v>1020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728</v>
      </c>
      <c r="X69" s="116">
        <v>769</v>
      </c>
      <c r="Y69" s="116">
        <v>758</v>
      </c>
      <c r="Z69" s="116">
        <v>800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805</v>
      </c>
      <c r="X70" s="116">
        <v>803</v>
      </c>
      <c r="Y70" s="116">
        <v>735</v>
      </c>
      <c r="Z70" s="116">
        <v>775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877</v>
      </c>
      <c r="X71" s="116">
        <v>893</v>
      </c>
      <c r="Y71" s="116">
        <v>972</v>
      </c>
      <c r="Z71" s="116">
        <v>942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877</v>
      </c>
      <c r="X72" s="116">
        <v>825</v>
      </c>
      <c r="Y72" s="116">
        <v>836</v>
      </c>
      <c r="Z72" s="116">
        <v>841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751</v>
      </c>
      <c r="X73" s="116">
        <v>834</v>
      </c>
      <c r="Y73" s="116">
        <v>816</v>
      </c>
      <c r="Z73" s="116">
        <v>824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472</v>
      </c>
      <c r="X74" s="116">
        <v>512</v>
      </c>
      <c r="Y74" s="116">
        <v>542</v>
      </c>
      <c r="Z74" s="116">
        <v>583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231</v>
      </c>
      <c r="X75" s="116">
        <v>249</v>
      </c>
      <c r="Y75" s="116">
        <v>239</v>
      </c>
      <c r="Z75" s="116">
        <v>271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67</v>
      </c>
      <c r="X76" s="116">
        <v>72</v>
      </c>
      <c r="Y76" s="116">
        <v>88</v>
      </c>
      <c r="Z76" s="116">
        <v>91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35</v>
      </c>
      <c r="X77" s="116">
        <v>38</v>
      </c>
      <c r="Y77" s="116">
        <v>44</v>
      </c>
      <c r="Z77" s="116">
        <v>40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22</v>
      </c>
      <c r="X78" s="116">
        <v>18</v>
      </c>
      <c r="Y78" s="116">
        <v>24</v>
      </c>
      <c r="Z78" s="116">
        <v>30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10</v>
      </c>
      <c r="X79" s="116">
        <v>11</v>
      </c>
      <c r="Y79" s="116">
        <v>19</v>
      </c>
      <c r="Z79" s="116">
        <v>21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8458</v>
      </c>
      <c r="X80" s="116">
        <v>8858</v>
      </c>
      <c r="Y80" s="116">
        <v>9434</v>
      </c>
      <c r="Z80" s="116">
        <v>9445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Devonport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533</v>
      </c>
      <c r="X83" s="116">
        <v>591</v>
      </c>
      <c r="Y83" s="116">
        <v>618</v>
      </c>
      <c r="Z83" s="116">
        <v>614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578</v>
      </c>
      <c r="X84" s="116">
        <v>558</v>
      </c>
      <c r="Y84" s="116">
        <v>583</v>
      </c>
      <c r="Z84" s="116">
        <v>576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19,104</v>
      </c>
      <c r="D85" s="98">
        <f t="shared" ref="D85:D90" si="4">AD4</f>
        <v>-7.326578332034317E-3</v>
      </c>
      <c r="E85" s="99">
        <f t="shared" ref="E85:E90" si="5">AD4</f>
        <v>-7.326578332034317E-3</v>
      </c>
      <c r="F85" s="98">
        <f t="shared" ref="F85:F90" si="6">AF4</f>
        <v>9.8625567887745236E-2</v>
      </c>
      <c r="G85" s="99">
        <f t="shared" ref="G85:G90" si="7">AF4</f>
        <v>9.8625567887745236E-2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1225</v>
      </c>
      <c r="X85" s="116">
        <v>1250</v>
      </c>
      <c r="Y85" s="116">
        <v>1274</v>
      </c>
      <c r="Z85" s="116">
        <v>1355</v>
      </c>
    </row>
    <row r="86" spans="1:30" ht="15" customHeight="1" x14ac:dyDescent="0.25">
      <c r="A86" s="100" t="s">
        <v>4</v>
      </c>
      <c r="B86" s="51"/>
      <c r="C86" s="101" t="str">
        <f t="shared" si="3"/>
        <v>9,656</v>
      </c>
      <c r="D86" s="98">
        <f t="shared" si="4"/>
        <v>-1.5798593415554008E-2</v>
      </c>
      <c r="E86" s="99">
        <f t="shared" si="5"/>
        <v>-1.5798593415554008E-2</v>
      </c>
      <c r="F86" s="98">
        <f t="shared" si="6"/>
        <v>8.6286421419732307E-2</v>
      </c>
      <c r="G86" s="99">
        <f t="shared" si="7"/>
        <v>8.6286421419732307E-2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321</v>
      </c>
      <c r="X86" s="116">
        <v>345</v>
      </c>
      <c r="Y86" s="116">
        <v>383</v>
      </c>
      <c r="Z86" s="116">
        <v>393</v>
      </c>
    </row>
    <row r="87" spans="1:30" ht="15" customHeight="1" x14ac:dyDescent="0.25">
      <c r="A87" s="100" t="s">
        <v>5</v>
      </c>
      <c r="B87" s="51"/>
      <c r="C87" s="101" t="str">
        <f t="shared" si="3"/>
        <v>9,444</v>
      </c>
      <c r="D87" s="98">
        <f t="shared" si="4"/>
        <v>1.1661189441323216E-3</v>
      </c>
      <c r="E87" s="99">
        <f t="shared" si="5"/>
        <v>1.1661189441323216E-3</v>
      </c>
      <c r="F87" s="98">
        <f t="shared" si="6"/>
        <v>0.11053621825023519</v>
      </c>
      <c r="G87" s="99">
        <f t="shared" si="7"/>
        <v>0.11053621825023519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241</v>
      </c>
      <c r="X87" s="116">
        <v>261</v>
      </c>
      <c r="Y87" s="116">
        <v>261</v>
      </c>
      <c r="Z87" s="116">
        <v>251</v>
      </c>
    </row>
    <row r="88" spans="1:30" ht="15" customHeight="1" x14ac:dyDescent="0.25">
      <c r="A88" s="51" t="s">
        <v>6</v>
      </c>
      <c r="B88" s="51"/>
      <c r="C88" s="101" t="str">
        <f t="shared" si="3"/>
        <v>13,365</v>
      </c>
      <c r="D88" s="98">
        <f t="shared" si="4"/>
        <v>1.2730165946805982E-2</v>
      </c>
      <c r="E88" s="99">
        <f t="shared" si="5"/>
        <v>1.2730165946805982E-2</v>
      </c>
      <c r="F88" s="98">
        <f t="shared" si="6"/>
        <v>8.5085653974181996E-2</v>
      </c>
      <c r="G88" s="99">
        <f t="shared" si="7"/>
        <v>8.5085653974181996E-2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372</v>
      </c>
      <c r="X88" s="116">
        <v>377</v>
      </c>
      <c r="Y88" s="116">
        <v>411</v>
      </c>
      <c r="Z88" s="116">
        <v>401</v>
      </c>
    </row>
    <row r="89" spans="1:30" ht="15" customHeight="1" x14ac:dyDescent="0.25">
      <c r="A89" s="51" t="s">
        <v>102</v>
      </c>
      <c r="B89" s="51"/>
      <c r="C89" s="101" t="str">
        <f t="shared" si="3"/>
        <v>$37,335</v>
      </c>
      <c r="D89" s="98">
        <f t="shared" si="4"/>
        <v>8.1479170577180238E-2</v>
      </c>
      <c r="E89" s="99">
        <f t="shared" si="5"/>
        <v>8.1479170577180238E-2</v>
      </c>
      <c r="F89" s="98">
        <f t="shared" si="6"/>
        <v>0.11363499425810208</v>
      </c>
      <c r="G89" s="99">
        <f t="shared" si="7"/>
        <v>0.11363499425810208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735</v>
      </c>
      <c r="X89" s="116">
        <v>734</v>
      </c>
      <c r="Y89" s="116">
        <v>762</v>
      </c>
      <c r="Z89" s="116">
        <v>790</v>
      </c>
    </row>
    <row r="90" spans="1:30" ht="15" customHeight="1" x14ac:dyDescent="0.25">
      <c r="A90" s="51" t="s">
        <v>7</v>
      </c>
      <c r="B90" s="51"/>
      <c r="C90" s="101" t="str">
        <f t="shared" si="3"/>
        <v>$636.2 mil</v>
      </c>
      <c r="D90" s="98">
        <f t="shared" si="4"/>
        <v>4.5846629941752814E-2</v>
      </c>
      <c r="E90" s="99">
        <f t="shared" si="5"/>
        <v>4.5846629941752814E-2</v>
      </c>
      <c r="F90" s="98">
        <f t="shared" si="6"/>
        <v>0.18788633798095988</v>
      </c>
      <c r="G90" s="99">
        <f t="shared" si="7"/>
        <v>0.18788633798095988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1081</v>
      </c>
      <c r="X90" s="116">
        <v>1081</v>
      </c>
      <c r="Y90" s="116">
        <v>1193</v>
      </c>
      <c r="Z90" s="116">
        <v>1180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6365</v>
      </c>
      <c r="X91" s="116">
        <v>6504</v>
      </c>
      <c r="Y91" s="116">
        <v>6792</v>
      </c>
      <c r="Z91" s="116">
        <v>6817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353</v>
      </c>
      <c r="X93" s="116">
        <v>384</v>
      </c>
      <c r="Y93" s="116">
        <v>412</v>
      </c>
      <c r="Z93" s="116">
        <v>421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867</v>
      </c>
      <c r="X94" s="116">
        <v>891</v>
      </c>
      <c r="Y94" s="116">
        <v>924</v>
      </c>
      <c r="Z94" s="116">
        <v>938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224</v>
      </c>
      <c r="X95" s="116">
        <v>223</v>
      </c>
      <c r="Y95" s="116">
        <v>219</v>
      </c>
      <c r="Z95" s="116">
        <v>224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950</v>
      </c>
      <c r="X96" s="116">
        <v>1040</v>
      </c>
      <c r="Y96" s="116">
        <v>1084</v>
      </c>
      <c r="Z96" s="116">
        <v>1189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863</v>
      </c>
      <c r="X97" s="116">
        <v>927</v>
      </c>
      <c r="Y97" s="116">
        <v>945</v>
      </c>
      <c r="Z97" s="116">
        <v>976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720</v>
      </c>
      <c r="X98" s="116">
        <v>721</v>
      </c>
      <c r="Y98" s="116">
        <v>774</v>
      </c>
      <c r="Z98" s="116">
        <v>790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48</v>
      </c>
      <c r="X99" s="116">
        <v>67</v>
      </c>
      <c r="Y99" s="116">
        <v>72</v>
      </c>
      <c r="Z99" s="116">
        <v>64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787</v>
      </c>
      <c r="X100" s="116">
        <v>793</v>
      </c>
      <c r="Y100" s="116">
        <v>816</v>
      </c>
      <c r="Z100" s="116">
        <v>877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6004</v>
      </c>
      <c r="X101" s="116">
        <v>6137</v>
      </c>
      <c r="Y101" s="116">
        <v>6406</v>
      </c>
      <c r="Z101" s="116">
        <v>6548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13131</v>
      </c>
      <c r="X104" s="116">
        <v>13829</v>
      </c>
      <c r="Y104" s="116">
        <v>14709</v>
      </c>
      <c r="Z104" s="116">
        <v>14717</v>
      </c>
      <c r="AB104" s="113" t="str">
        <f>TEXT(Z104,"###,###")</f>
        <v>14,717</v>
      </c>
      <c r="AD104" s="134">
        <f>Z104/($Z$4)*100</f>
        <v>77.036222780569517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2624</v>
      </c>
      <c r="X105" s="116">
        <v>2770</v>
      </c>
      <c r="Y105" s="116">
        <v>2745</v>
      </c>
      <c r="Z105" s="116">
        <v>2908</v>
      </c>
      <c r="AB105" s="113" t="str">
        <f>TEXT(Z105,"###,###")</f>
        <v>2,908</v>
      </c>
      <c r="AD105" s="134">
        <f>Z105/($Z$4)*100</f>
        <v>15.221943048576215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15755</v>
      </c>
      <c r="X106" s="124">
        <v>16599</v>
      </c>
      <c r="Y106" s="124">
        <v>17454</v>
      </c>
      <c r="Z106" s="124">
        <v>17625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2238</v>
      </c>
      <c r="X108" s="116">
        <v>2263</v>
      </c>
      <c r="Y108" s="116">
        <v>2442</v>
      </c>
      <c r="Z108" s="116">
        <v>2258</v>
      </c>
      <c r="AB108" s="113" t="str">
        <f>TEXT(Z108,"###,###")</f>
        <v>2,258</v>
      </c>
      <c r="AD108" s="134">
        <f>Z108/($Z$4)*100</f>
        <v>11.819514237855946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2778</v>
      </c>
      <c r="X109" s="116">
        <v>2988</v>
      </c>
      <c r="Y109" s="116">
        <v>3167</v>
      </c>
      <c r="Z109" s="116">
        <v>2989</v>
      </c>
      <c r="AB109" s="113" t="str">
        <f>TEXT(Z109,"###,###")</f>
        <v>2,989</v>
      </c>
      <c r="AD109" s="134">
        <f>Z109/($Z$4)*100</f>
        <v>15.645938023450586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4332</v>
      </c>
      <c r="X110" s="116">
        <v>4553</v>
      </c>
      <c r="Y110" s="116">
        <v>4678</v>
      </c>
      <c r="Z110" s="116">
        <v>5065</v>
      </c>
      <c r="AB110" s="113" t="str">
        <f>TEXT(Z110,"###,###")</f>
        <v>5,065</v>
      </c>
      <c r="AD110" s="134">
        <f>Z110/($Z$4)*100</f>
        <v>26.512772194304858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6413</v>
      </c>
      <c r="X111" s="116">
        <v>6795</v>
      </c>
      <c r="Y111" s="116">
        <v>7165</v>
      </c>
      <c r="Z111" s="116">
        <v>7308</v>
      </c>
      <c r="AB111" s="113" t="str">
        <f>TEXT(Z111,"###,###")</f>
        <v>7,308</v>
      </c>
      <c r="AD111" s="134">
        <f>Z111/($Z$4)*100</f>
        <v>38.253768844221106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17313</v>
      </c>
      <c r="X112" s="116">
        <v>17954</v>
      </c>
      <c r="Y112" s="116">
        <v>19245</v>
      </c>
      <c r="Z112" s="116">
        <v>19100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42.16</v>
      </c>
      <c r="W118" s="135">
        <v>39.15</v>
      </c>
      <c r="X118" s="135">
        <v>41.11</v>
      </c>
      <c r="Y118" s="135">
        <v>41.06</v>
      </c>
      <c r="Z118" s="135">
        <v>41.18</v>
      </c>
      <c r="AB118" s="113" t="str">
        <f>TEXT(Z118,"##.0")</f>
        <v>41.2</v>
      </c>
    </row>
    <row r="120" spans="19:32" x14ac:dyDescent="0.25">
      <c r="S120" s="105" t="s">
        <v>104</v>
      </c>
      <c r="T120" s="116"/>
      <c r="U120" s="116"/>
      <c r="V120" s="116">
        <v>10693</v>
      </c>
      <c r="W120" s="116">
        <v>10748</v>
      </c>
      <c r="X120" s="116">
        <v>11019</v>
      </c>
      <c r="Y120" s="116">
        <v>11497</v>
      </c>
      <c r="Z120" s="116">
        <v>11801</v>
      </c>
      <c r="AB120" s="113" t="str">
        <f>TEXT(Z120,"###,###")</f>
        <v>11,801</v>
      </c>
    </row>
    <row r="121" spans="19:32" x14ac:dyDescent="0.25">
      <c r="S121" s="105" t="s">
        <v>105</v>
      </c>
      <c r="T121" s="116"/>
      <c r="U121" s="116"/>
      <c r="V121" s="116">
        <v>790</v>
      </c>
      <c r="W121" s="116">
        <v>825</v>
      </c>
      <c r="X121" s="116">
        <v>793</v>
      </c>
      <c r="Y121" s="116">
        <v>810</v>
      </c>
      <c r="Z121" s="116">
        <v>812</v>
      </c>
      <c r="AB121" s="113" t="str">
        <f>TEXT(Z121,"###,###")</f>
        <v>812</v>
      </c>
    </row>
    <row r="122" spans="19:32" x14ac:dyDescent="0.25">
      <c r="S122" s="105" t="s">
        <v>106</v>
      </c>
      <c r="T122" s="116"/>
      <c r="U122" s="116"/>
      <c r="V122" s="116">
        <v>837</v>
      </c>
      <c r="W122" s="116">
        <v>792</v>
      </c>
      <c r="X122" s="116">
        <v>829</v>
      </c>
      <c r="Y122" s="116">
        <v>889</v>
      </c>
      <c r="Z122" s="116">
        <v>757</v>
      </c>
      <c r="AB122" s="113" t="str">
        <f>TEXT(Z122,"###,###")</f>
        <v>757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11530</v>
      </c>
      <c r="W124" s="116">
        <v>11540</v>
      </c>
      <c r="X124" s="116">
        <v>11848</v>
      </c>
      <c r="Y124" s="116">
        <v>12386</v>
      </c>
      <c r="Z124" s="116">
        <v>12558</v>
      </c>
      <c r="AB124" s="113" t="str">
        <f>TEXT(Z124,"###,###")</f>
        <v>12,558</v>
      </c>
      <c r="AD124" s="131">
        <f>Z124/$Z$7*100</f>
        <v>93.961840628507304</v>
      </c>
    </row>
    <row r="125" spans="19:32" x14ac:dyDescent="0.25">
      <c r="S125" s="105" t="s">
        <v>108</v>
      </c>
      <c r="T125" s="116"/>
      <c r="U125" s="116"/>
      <c r="V125" s="116">
        <v>1627</v>
      </c>
      <c r="W125" s="116">
        <v>1617</v>
      </c>
      <c r="X125" s="116">
        <v>1622</v>
      </c>
      <c r="Y125" s="116">
        <v>1699</v>
      </c>
      <c r="Z125" s="116">
        <v>1569</v>
      </c>
      <c r="AB125" s="113" t="str">
        <f>TEXT(Z125,"###,###")</f>
        <v>1,569</v>
      </c>
      <c r="AD125" s="131">
        <f>Z125/$Z$7*100</f>
        <v>11.739618406285073</v>
      </c>
    </row>
    <row r="127" spans="19:32" x14ac:dyDescent="0.25">
      <c r="S127" s="105" t="s">
        <v>109</v>
      </c>
      <c r="T127" s="116"/>
      <c r="U127" s="116"/>
      <c r="V127" s="116">
        <v>6349</v>
      </c>
      <c r="W127" s="116">
        <v>6367</v>
      </c>
      <c r="X127" s="116">
        <v>6504</v>
      </c>
      <c r="Y127" s="116">
        <v>6794</v>
      </c>
      <c r="Z127" s="116">
        <v>6818</v>
      </c>
      <c r="AB127" s="113" t="str">
        <f>TEXT(Z127,"###,###")</f>
        <v>6,818</v>
      </c>
      <c r="AD127" s="131">
        <f>Z127/$Z$7*100</f>
        <v>51.013842124953236</v>
      </c>
    </row>
    <row r="128" spans="19:32" x14ac:dyDescent="0.25">
      <c r="S128" s="105" t="s">
        <v>110</v>
      </c>
      <c r="T128" s="116"/>
      <c r="U128" s="116"/>
      <c r="V128" s="116">
        <v>5972</v>
      </c>
      <c r="W128" s="116">
        <v>6000</v>
      </c>
      <c r="X128" s="116">
        <v>6137</v>
      </c>
      <c r="Y128" s="116">
        <v>6407</v>
      </c>
      <c r="Z128" s="116">
        <v>6554</v>
      </c>
      <c r="AB128" s="113" t="str">
        <f>TEXT(Z128,"###,###")</f>
        <v>6,554</v>
      </c>
      <c r="AD128" s="131">
        <f>Z128/$Z$7*100</f>
        <v>49.038533482977925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781175B-F2D9-409D-9487-090C28F6B0B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F6A2A8D0-3BB3-477A-BAF7-6C01CFCE2E8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4B055E73-99A0-499A-AD29-3A6F303EAB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E928626B-5567-458C-96E3-9B6F2B6835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1D8-84B7-4333-A356-9CE5E22C4922}">
  <sheetPr codeName="Sheet74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Dorset</v>
      </c>
      <c r="T1" s="103"/>
      <c r="U1" s="103"/>
      <c r="V1" s="103"/>
      <c r="W1" s="103"/>
      <c r="X1" s="103"/>
      <c r="Y1" s="104" t="str">
        <f>Y3</f>
        <v>12.10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122</v>
      </c>
      <c r="Y3" s="109" t="s">
        <v>123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12.10 Dorset,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4797</v>
      </c>
      <c r="W4" s="112">
        <v>4768</v>
      </c>
      <c r="X4" s="112">
        <v>4946</v>
      </c>
      <c r="Y4" s="112">
        <v>4939</v>
      </c>
      <c r="Z4" s="112">
        <v>4908</v>
      </c>
      <c r="AB4" s="113" t="str">
        <f>TEXT(Z4,"###,###")</f>
        <v>4,908</v>
      </c>
      <c r="AD4" s="114">
        <f>Z4/Y4-1</f>
        <v>-6.2765742053046969E-3</v>
      </c>
      <c r="AF4" s="114">
        <f>Z4/V4-1</f>
        <v>2.313946216385232E-2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2557</v>
      </c>
      <c r="W5" s="112">
        <v>2425</v>
      </c>
      <c r="X5" s="112">
        <v>2516</v>
      </c>
      <c r="Y5" s="112">
        <v>2502</v>
      </c>
      <c r="Z5" s="112">
        <v>2549</v>
      </c>
      <c r="AB5" s="113" t="str">
        <f>TEXT(Z5,"###,###")</f>
        <v>2,549</v>
      </c>
      <c r="AD5" s="114">
        <f t="shared" ref="AD5:AD9" si="0">Z5/Y5-1</f>
        <v>1.8784972022382052E-2</v>
      </c>
      <c r="AF5" s="114">
        <f t="shared" ref="AF5:AF9" si="1">Z5/V5-1</f>
        <v>-3.1286664059444469E-3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2240</v>
      </c>
      <c r="W6" s="112">
        <v>2338</v>
      </c>
      <c r="X6" s="112">
        <v>2430</v>
      </c>
      <c r="Y6" s="112">
        <v>2437</v>
      </c>
      <c r="Z6" s="112">
        <v>2354</v>
      </c>
      <c r="AB6" s="113" t="str">
        <f>TEXT(Z6,"###,###")</f>
        <v>2,354</v>
      </c>
      <c r="AD6" s="114">
        <f t="shared" si="0"/>
        <v>-3.4058268362741062E-2</v>
      </c>
      <c r="AF6" s="114">
        <f t="shared" si="1"/>
        <v>5.0892857142857073E-2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3327</v>
      </c>
      <c r="W7" s="112">
        <v>3304</v>
      </c>
      <c r="X7" s="112">
        <v>3366</v>
      </c>
      <c r="Y7" s="112">
        <v>3469</v>
      </c>
      <c r="Z7" s="112">
        <v>3466</v>
      </c>
      <c r="AB7" s="113" t="str">
        <f>TEXT(Z7,"###,###")</f>
        <v>3,466</v>
      </c>
      <c r="AD7" s="114">
        <f t="shared" si="0"/>
        <v>-8.6480253675413898E-4</v>
      </c>
      <c r="AF7" s="114">
        <f t="shared" si="1"/>
        <v>4.1779380823564694E-2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4,908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3,466</v>
      </c>
      <c r="P8" s="69"/>
      <c r="S8" s="111" t="s">
        <v>87</v>
      </c>
      <c r="T8" s="112"/>
      <c r="U8" s="112"/>
      <c r="V8" s="112">
        <v>26706.78</v>
      </c>
      <c r="W8" s="112">
        <v>27513</v>
      </c>
      <c r="X8" s="112">
        <v>28472.5</v>
      </c>
      <c r="Y8" s="112">
        <v>28213.51</v>
      </c>
      <c r="Z8" s="112">
        <v>32900</v>
      </c>
      <c r="AB8" s="113" t="str">
        <f>TEXT(Z8,"$###,###")</f>
        <v>$32,900</v>
      </c>
      <c r="AD8" s="114">
        <f t="shared" si="0"/>
        <v>0.16610800995693209</v>
      </c>
      <c r="AF8" s="114">
        <f t="shared" si="1"/>
        <v>0.23189691905950482</v>
      </c>
    </row>
    <row r="9" spans="1:32" x14ac:dyDescent="0.25">
      <c r="A9" s="32" t="s">
        <v>15</v>
      </c>
      <c r="B9" s="73"/>
      <c r="C9" s="74"/>
      <c r="D9" s="75">
        <f>AD104</f>
        <v>73.288508557457206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53.375649163300629</v>
      </c>
      <c r="P9" s="76" t="s">
        <v>88</v>
      </c>
      <c r="S9" s="111" t="s">
        <v>7</v>
      </c>
      <c r="T9" s="112"/>
      <c r="U9" s="112"/>
      <c r="V9" s="112">
        <v>129891085</v>
      </c>
      <c r="W9" s="112">
        <v>129953748</v>
      </c>
      <c r="X9" s="112">
        <v>133812921</v>
      </c>
      <c r="Y9" s="112">
        <v>137428088</v>
      </c>
      <c r="Z9" s="112">
        <v>144871043</v>
      </c>
      <c r="AB9" s="113" t="str">
        <f>TEXT(Z9/1000000,"$#,###.0")&amp;" mil"</f>
        <v>$144.9 mil</v>
      </c>
      <c r="AD9" s="114">
        <f t="shared" si="0"/>
        <v>5.4158906729459888E-2</v>
      </c>
      <c r="AF9" s="114">
        <f t="shared" si="1"/>
        <v>0.11532706805859694</v>
      </c>
    </row>
    <row r="10" spans="1:32" x14ac:dyDescent="0.25">
      <c r="A10" s="32" t="s">
        <v>18</v>
      </c>
      <c r="B10" s="73"/>
      <c r="C10" s="74"/>
      <c r="D10" s="75">
        <f>AD105</f>
        <v>12.489812550937247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46.566647432198501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87.247547605308711</v>
      </c>
      <c r="P11" s="76" t="s">
        <v>88</v>
      </c>
      <c r="S11" s="111" t="s">
        <v>30</v>
      </c>
      <c r="T11" s="116"/>
      <c r="U11" s="116"/>
      <c r="V11" s="116">
        <v>3972</v>
      </c>
      <c r="W11" s="116">
        <v>3950</v>
      </c>
      <c r="X11" s="116">
        <v>4123</v>
      </c>
      <c r="Y11" s="116">
        <v>4098</v>
      </c>
      <c r="Z11" s="116">
        <v>4111</v>
      </c>
    </row>
    <row r="12" spans="1:32" ht="28.5" customHeight="1" x14ac:dyDescent="0.25">
      <c r="A12" s="32" t="s">
        <v>20</v>
      </c>
      <c r="B12" s="74"/>
      <c r="C12" s="74"/>
      <c r="D12" s="75">
        <f>AD108</f>
        <v>19.11165444172779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22.937103289094058</v>
      </c>
      <c r="P12" s="76" t="s">
        <v>88</v>
      </c>
      <c r="S12" s="111" t="s">
        <v>31</v>
      </c>
      <c r="T12" s="116"/>
      <c r="U12" s="116"/>
      <c r="V12" s="116">
        <v>823</v>
      </c>
      <c r="W12" s="116">
        <v>821</v>
      </c>
      <c r="X12" s="116">
        <v>823</v>
      </c>
      <c r="Y12" s="116">
        <v>843</v>
      </c>
      <c r="Z12" s="116">
        <v>801</v>
      </c>
    </row>
    <row r="13" spans="1:32" ht="15" customHeight="1" x14ac:dyDescent="0.25">
      <c r="A13" s="32" t="s">
        <v>21</v>
      </c>
      <c r="B13" s="74"/>
      <c r="C13" s="74"/>
      <c r="D13" s="75">
        <f>AD109</f>
        <v>21.658516707416464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43.7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21.536267318663409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17.704728950403691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23.553382233088836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82.295271049596309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1005</v>
      </c>
      <c r="Z15" s="116">
        <v>1087</v>
      </c>
      <c r="AB15" s="121">
        <f t="shared" ref="AB15:AB34" si="2">IF(Z15="np",0,Z15/$Z$34)</f>
        <v>0.22138492871690427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30</v>
      </c>
      <c r="Z16" s="116">
        <v>39</v>
      </c>
      <c r="AB16" s="121">
        <f t="shared" si="2"/>
        <v>7.9429735234215881E-3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344</v>
      </c>
      <c r="Z17" s="116">
        <v>337</v>
      </c>
      <c r="AB17" s="121">
        <f t="shared" si="2"/>
        <v>6.863543788187372E-2</v>
      </c>
    </row>
    <row r="18" spans="1:28" x14ac:dyDescent="0.25">
      <c r="A18" s="65" t="str">
        <f>$S$1&amp;" ("&amp;$V$2&amp;" to "&amp;$Z$2&amp;")"</f>
        <v>Dorset (2014-15 to 2018-19)</v>
      </c>
      <c r="B18" s="65"/>
      <c r="C18" s="65"/>
      <c r="D18" s="65"/>
      <c r="E18" s="65"/>
      <c r="F18" s="65"/>
      <c r="G18" s="65" t="str">
        <f>$S$1&amp;" ("&amp;$V$2&amp;" to "&amp;$Z$2&amp;")"</f>
        <v>Dorset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54</v>
      </c>
      <c r="Z18" s="116">
        <v>45</v>
      </c>
      <c r="AB18" s="121">
        <f t="shared" si="2"/>
        <v>9.1649694501018328E-3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267</v>
      </c>
      <c r="Z19" s="116">
        <v>284</v>
      </c>
      <c r="AB19" s="121">
        <f t="shared" si="2"/>
        <v>5.7841140529531571E-2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138</v>
      </c>
      <c r="Z20" s="116">
        <v>143</v>
      </c>
      <c r="AB20" s="121">
        <f t="shared" si="2"/>
        <v>2.9124236252545826E-2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318</v>
      </c>
      <c r="Z21" s="116">
        <v>332</v>
      </c>
      <c r="AB21" s="121">
        <f t="shared" si="2"/>
        <v>6.7617107942973528E-2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257</v>
      </c>
      <c r="Z22" s="116">
        <v>263</v>
      </c>
      <c r="AB22" s="121">
        <f t="shared" si="2"/>
        <v>5.356415478615071E-2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216</v>
      </c>
      <c r="Z23" s="116">
        <v>204</v>
      </c>
      <c r="AB23" s="121">
        <f t="shared" si="2"/>
        <v>4.154786150712831E-2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11</v>
      </c>
      <c r="Z24" s="116">
        <v>9</v>
      </c>
      <c r="AB24" s="121">
        <f t="shared" si="2"/>
        <v>1.8329938900203666E-3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100</v>
      </c>
      <c r="Z25" s="116">
        <v>68</v>
      </c>
      <c r="AB25" s="121">
        <f t="shared" si="2"/>
        <v>1.3849287169042769E-2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50</v>
      </c>
      <c r="Z26" s="116">
        <v>58</v>
      </c>
      <c r="AB26" s="121">
        <f t="shared" si="2"/>
        <v>1.1812627291242363E-2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137</v>
      </c>
      <c r="Z27" s="116">
        <v>148</v>
      </c>
      <c r="AB27" s="121">
        <f t="shared" si="2"/>
        <v>3.0142566191446028E-2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253</v>
      </c>
      <c r="Z28" s="116">
        <v>259</v>
      </c>
      <c r="AB28" s="121">
        <f t="shared" si="2"/>
        <v>5.2749490835030548E-2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178</v>
      </c>
      <c r="Z29" s="116">
        <v>193</v>
      </c>
      <c r="AB29" s="121">
        <f t="shared" si="2"/>
        <v>3.9307535641547861E-2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279</v>
      </c>
      <c r="Z30" s="116">
        <v>280</v>
      </c>
      <c r="AB30" s="121">
        <f t="shared" si="2"/>
        <v>5.7026476578411409E-2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409</v>
      </c>
      <c r="Z31" s="116">
        <v>400</v>
      </c>
      <c r="AB31" s="121">
        <f t="shared" si="2"/>
        <v>8.1466395112016296E-2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162</v>
      </c>
      <c r="Z32" s="116">
        <v>144</v>
      </c>
      <c r="AB32" s="121">
        <f t="shared" si="2"/>
        <v>2.9327902240325866E-2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129</v>
      </c>
      <c r="Z33" s="116">
        <v>128</v>
      </c>
      <c r="AB33" s="121">
        <f t="shared" si="2"/>
        <v>2.6069246435845215E-2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4937</v>
      </c>
      <c r="Z34" s="124">
        <v>4910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2854</v>
      </c>
      <c r="AB37" s="136">
        <f>Z37/Z40*100</f>
        <v>82.295271049596309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614</v>
      </c>
      <c r="AB38" s="136">
        <f>Z38/Z40*100</f>
        <v>17.704728950403691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3468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4</v>
      </c>
      <c r="X44" s="116">
        <v>5</v>
      </c>
      <c r="Y44" s="116">
        <v>9</v>
      </c>
      <c r="Z44" s="116">
        <v>11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61</v>
      </c>
      <c r="X45" s="116">
        <v>66</v>
      </c>
      <c r="Y45" s="116">
        <v>71</v>
      </c>
      <c r="Z45" s="116">
        <v>71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161</v>
      </c>
      <c r="X46" s="116">
        <v>153</v>
      </c>
      <c r="Y46" s="116">
        <v>146</v>
      </c>
      <c r="Z46" s="116">
        <v>174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227</v>
      </c>
      <c r="X47" s="116">
        <v>221</v>
      </c>
      <c r="Y47" s="116">
        <v>203</v>
      </c>
      <c r="Z47" s="116">
        <v>231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208</v>
      </c>
      <c r="X48" s="116">
        <v>235</v>
      </c>
      <c r="Y48" s="116">
        <v>233</v>
      </c>
      <c r="Z48" s="116">
        <v>242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Dorset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222</v>
      </c>
      <c r="X49" s="116">
        <v>236</v>
      </c>
      <c r="Y49" s="116">
        <v>235</v>
      </c>
      <c r="Z49" s="116">
        <v>248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196</v>
      </c>
      <c r="X50" s="116">
        <v>219</v>
      </c>
      <c r="Y50" s="116">
        <v>230</v>
      </c>
      <c r="Z50" s="116">
        <v>202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203</v>
      </c>
      <c r="X51" s="116">
        <v>182</v>
      </c>
      <c r="Y51" s="116">
        <v>200</v>
      </c>
      <c r="Z51" s="116">
        <v>201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235</v>
      </c>
      <c r="X52" s="116">
        <v>260</v>
      </c>
      <c r="Y52" s="116">
        <v>212</v>
      </c>
      <c r="Z52" s="116">
        <v>218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229</v>
      </c>
      <c r="X53" s="116">
        <v>237</v>
      </c>
      <c r="Y53" s="116">
        <v>239</v>
      </c>
      <c r="Z53" s="116">
        <v>222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281</v>
      </c>
      <c r="X54" s="116">
        <v>289</v>
      </c>
      <c r="Y54" s="116">
        <v>277</v>
      </c>
      <c r="Z54" s="116">
        <v>276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198</v>
      </c>
      <c r="X55" s="116">
        <v>200</v>
      </c>
      <c r="Y55" s="116">
        <v>223</v>
      </c>
      <c r="Z55" s="116">
        <v>226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127</v>
      </c>
      <c r="X56" s="116">
        <v>132</v>
      </c>
      <c r="Y56" s="116">
        <v>116</v>
      </c>
      <c r="Z56" s="116">
        <v>127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38</v>
      </c>
      <c r="X57" s="116">
        <v>37</v>
      </c>
      <c r="Y57" s="116">
        <v>43</v>
      </c>
      <c r="Z57" s="116">
        <v>46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22</v>
      </c>
      <c r="X58" s="116">
        <v>20</v>
      </c>
      <c r="Y58" s="116">
        <v>28</v>
      </c>
      <c r="Z58" s="116">
        <v>23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9</v>
      </c>
      <c r="X59" s="116">
        <v>15</v>
      </c>
      <c r="Y59" s="116">
        <v>20</v>
      </c>
      <c r="Z59" s="116">
        <v>11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6</v>
      </c>
      <c r="X60" s="116">
        <v>6</v>
      </c>
      <c r="Y60" s="116">
        <v>4</v>
      </c>
      <c r="Z60" s="116">
        <v>4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2428</v>
      </c>
      <c r="X61" s="116">
        <v>2516</v>
      </c>
      <c r="Y61" s="116">
        <v>2503</v>
      </c>
      <c r="Z61" s="116">
        <v>2552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10</v>
      </c>
      <c r="X63" s="116">
        <v>0</v>
      </c>
      <c r="Y63" s="116">
        <v>12</v>
      </c>
      <c r="Z63" s="116">
        <v>6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Dorset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54</v>
      </c>
      <c r="X64" s="116">
        <v>80</v>
      </c>
      <c r="Y64" s="116">
        <v>66</v>
      </c>
      <c r="Z64" s="116">
        <v>66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160</v>
      </c>
      <c r="X65" s="116">
        <v>146</v>
      </c>
      <c r="Y65" s="116">
        <v>169</v>
      </c>
      <c r="Z65" s="116">
        <v>147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225</v>
      </c>
      <c r="X66" s="116">
        <v>217</v>
      </c>
      <c r="Y66" s="116">
        <v>220</v>
      </c>
      <c r="Z66" s="116">
        <v>217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176</v>
      </c>
      <c r="X67" s="116">
        <v>202</v>
      </c>
      <c r="Y67" s="116">
        <v>211</v>
      </c>
      <c r="Z67" s="116">
        <v>190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191</v>
      </c>
      <c r="X68" s="116">
        <v>216</v>
      </c>
      <c r="Y68" s="116">
        <v>201</v>
      </c>
      <c r="Z68" s="116">
        <v>191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151</v>
      </c>
      <c r="X69" s="116">
        <v>169</v>
      </c>
      <c r="Y69" s="116">
        <v>189</v>
      </c>
      <c r="Z69" s="116">
        <v>193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219</v>
      </c>
      <c r="X70" s="116">
        <v>211</v>
      </c>
      <c r="Y70" s="116">
        <v>177</v>
      </c>
      <c r="Z70" s="116">
        <v>183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252</v>
      </c>
      <c r="X71" s="116">
        <v>237</v>
      </c>
      <c r="Y71" s="116">
        <v>258</v>
      </c>
      <c r="Z71" s="116">
        <v>227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307</v>
      </c>
      <c r="X72" s="116">
        <v>298</v>
      </c>
      <c r="Y72" s="116">
        <v>268</v>
      </c>
      <c r="Z72" s="116">
        <v>261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297</v>
      </c>
      <c r="X73" s="116">
        <v>327</v>
      </c>
      <c r="Y73" s="116">
        <v>298</v>
      </c>
      <c r="Z73" s="116">
        <v>279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160</v>
      </c>
      <c r="X74" s="116">
        <v>188</v>
      </c>
      <c r="Y74" s="116">
        <v>227</v>
      </c>
      <c r="Z74" s="116">
        <v>248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85</v>
      </c>
      <c r="X75" s="116">
        <v>70</v>
      </c>
      <c r="Y75" s="116">
        <v>60</v>
      </c>
      <c r="Z75" s="116">
        <v>68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31</v>
      </c>
      <c r="X76" s="116">
        <v>34</v>
      </c>
      <c r="Y76" s="116">
        <v>39</v>
      </c>
      <c r="Z76" s="116">
        <v>39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16</v>
      </c>
      <c r="X77" s="116">
        <v>16</v>
      </c>
      <c r="Y77" s="116">
        <v>17</v>
      </c>
      <c r="Z77" s="116">
        <v>13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13</v>
      </c>
      <c r="X78" s="116">
        <v>11</v>
      </c>
      <c r="Y78" s="116">
        <v>16</v>
      </c>
      <c r="Z78" s="116">
        <v>17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10</v>
      </c>
      <c r="X79" s="116">
        <v>10</v>
      </c>
      <c r="Y79" s="116">
        <v>6</v>
      </c>
      <c r="Z79" s="116">
        <v>4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2337</v>
      </c>
      <c r="X80" s="116">
        <v>2430</v>
      </c>
      <c r="Y80" s="116">
        <v>2436</v>
      </c>
      <c r="Z80" s="116">
        <v>2357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Dorset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175</v>
      </c>
      <c r="X83" s="116">
        <v>195</v>
      </c>
      <c r="Y83" s="116">
        <v>204</v>
      </c>
      <c r="Z83" s="116">
        <v>212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81</v>
      </c>
      <c r="X84" s="116">
        <v>75</v>
      </c>
      <c r="Y84" s="116">
        <v>73</v>
      </c>
      <c r="Z84" s="116">
        <v>74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4,908</v>
      </c>
      <c r="D85" s="98">
        <f t="shared" ref="D85:D90" si="4">AD4</f>
        <v>-6.2765742053046969E-3</v>
      </c>
      <c r="E85" s="99">
        <f t="shared" ref="E85:E90" si="5">AD4</f>
        <v>-6.2765742053046969E-3</v>
      </c>
      <c r="F85" s="98">
        <f t="shared" ref="F85:F90" si="6">AF4</f>
        <v>2.313946216385232E-2</v>
      </c>
      <c r="G85" s="99">
        <f t="shared" ref="G85:G90" si="7">AF4</f>
        <v>2.313946216385232E-2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259</v>
      </c>
      <c r="X85" s="116">
        <v>258</v>
      </c>
      <c r="Y85" s="116">
        <v>274</v>
      </c>
      <c r="Z85" s="116">
        <v>271</v>
      </c>
    </row>
    <row r="86" spans="1:30" ht="15" customHeight="1" x14ac:dyDescent="0.25">
      <c r="A86" s="100" t="s">
        <v>4</v>
      </c>
      <c r="B86" s="51"/>
      <c r="C86" s="101" t="str">
        <f t="shared" si="3"/>
        <v>2,549</v>
      </c>
      <c r="D86" s="98">
        <f t="shared" si="4"/>
        <v>1.8784972022382052E-2</v>
      </c>
      <c r="E86" s="99">
        <f t="shared" si="5"/>
        <v>1.8784972022382052E-2</v>
      </c>
      <c r="F86" s="98">
        <f t="shared" si="6"/>
        <v>-3.1286664059444469E-3</v>
      </c>
      <c r="G86" s="99">
        <f t="shared" si="7"/>
        <v>-3.1286664059444469E-3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47</v>
      </c>
      <c r="X86" s="116">
        <v>53</v>
      </c>
      <c r="Y86" s="116">
        <v>59</v>
      </c>
      <c r="Z86" s="116">
        <v>63</v>
      </c>
    </row>
    <row r="87" spans="1:30" ht="15" customHeight="1" x14ac:dyDescent="0.25">
      <c r="A87" s="100" t="s">
        <v>5</v>
      </c>
      <c r="B87" s="51"/>
      <c r="C87" s="101" t="str">
        <f t="shared" si="3"/>
        <v>2,354</v>
      </c>
      <c r="D87" s="98">
        <f t="shared" si="4"/>
        <v>-3.4058268362741062E-2</v>
      </c>
      <c r="E87" s="99">
        <f t="shared" si="5"/>
        <v>-3.4058268362741062E-2</v>
      </c>
      <c r="F87" s="98">
        <f t="shared" si="6"/>
        <v>5.0892857142857073E-2</v>
      </c>
      <c r="G87" s="99">
        <f t="shared" si="7"/>
        <v>5.0892857142857073E-2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40</v>
      </c>
      <c r="X87" s="116">
        <v>39</v>
      </c>
      <c r="Y87" s="116">
        <v>42</v>
      </c>
      <c r="Z87" s="116">
        <v>41</v>
      </c>
    </row>
    <row r="88" spans="1:30" ht="15" customHeight="1" x14ac:dyDescent="0.25">
      <c r="A88" s="51" t="s">
        <v>6</v>
      </c>
      <c r="B88" s="51"/>
      <c r="C88" s="101" t="str">
        <f t="shared" si="3"/>
        <v>3,466</v>
      </c>
      <c r="D88" s="98">
        <f t="shared" si="4"/>
        <v>-8.6480253675413898E-4</v>
      </c>
      <c r="E88" s="99">
        <f t="shared" si="5"/>
        <v>-8.6480253675413898E-4</v>
      </c>
      <c r="F88" s="98">
        <f t="shared" si="6"/>
        <v>4.1779380823564694E-2</v>
      </c>
      <c r="G88" s="99">
        <f t="shared" si="7"/>
        <v>4.1779380823564694E-2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51</v>
      </c>
      <c r="X88" s="116">
        <v>59</v>
      </c>
      <c r="Y88" s="116">
        <v>52</v>
      </c>
      <c r="Z88" s="116">
        <v>54</v>
      </c>
    </row>
    <row r="89" spans="1:30" ht="15" customHeight="1" x14ac:dyDescent="0.25">
      <c r="A89" s="51" t="s">
        <v>102</v>
      </c>
      <c r="B89" s="51"/>
      <c r="C89" s="101" t="str">
        <f t="shared" si="3"/>
        <v>$32,900</v>
      </c>
      <c r="D89" s="98">
        <f t="shared" si="4"/>
        <v>0.16610800995693209</v>
      </c>
      <c r="E89" s="99">
        <f t="shared" si="5"/>
        <v>0.16610800995693209</v>
      </c>
      <c r="F89" s="98">
        <f t="shared" si="6"/>
        <v>0.23189691905950482</v>
      </c>
      <c r="G89" s="99">
        <f t="shared" si="7"/>
        <v>0.23189691905950482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239</v>
      </c>
      <c r="X89" s="116">
        <v>251</v>
      </c>
      <c r="Y89" s="116">
        <v>257</v>
      </c>
      <c r="Z89" s="116">
        <v>280</v>
      </c>
    </row>
    <row r="90" spans="1:30" ht="15" customHeight="1" x14ac:dyDescent="0.25">
      <c r="A90" s="51" t="s">
        <v>7</v>
      </c>
      <c r="B90" s="51"/>
      <c r="C90" s="101" t="str">
        <f t="shared" si="3"/>
        <v>$144.9 mil</v>
      </c>
      <c r="D90" s="98">
        <f t="shared" si="4"/>
        <v>5.4158906729459888E-2</v>
      </c>
      <c r="E90" s="99">
        <f t="shared" si="5"/>
        <v>5.4158906729459888E-2</v>
      </c>
      <c r="F90" s="98">
        <f t="shared" si="6"/>
        <v>0.11532706805859694</v>
      </c>
      <c r="G90" s="99">
        <f t="shared" si="7"/>
        <v>0.11532706805859694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401</v>
      </c>
      <c r="X90" s="116">
        <v>398</v>
      </c>
      <c r="Y90" s="116">
        <v>401</v>
      </c>
      <c r="Z90" s="116">
        <v>427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1746</v>
      </c>
      <c r="X91" s="116">
        <v>1776</v>
      </c>
      <c r="Y91" s="116">
        <v>1832</v>
      </c>
      <c r="Z91" s="116">
        <v>1851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93</v>
      </c>
      <c r="X93" s="116">
        <v>106</v>
      </c>
      <c r="Y93" s="116">
        <v>97</v>
      </c>
      <c r="Z93" s="116">
        <v>94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197</v>
      </c>
      <c r="X94" s="116">
        <v>206</v>
      </c>
      <c r="Y94" s="116">
        <v>213</v>
      </c>
      <c r="Z94" s="116">
        <v>223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54</v>
      </c>
      <c r="X95" s="116">
        <v>49</v>
      </c>
      <c r="Y95" s="116">
        <v>53</v>
      </c>
      <c r="Z95" s="116">
        <v>62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215</v>
      </c>
      <c r="X96" s="116">
        <v>224</v>
      </c>
      <c r="Y96" s="116">
        <v>231</v>
      </c>
      <c r="Z96" s="116">
        <v>242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182</v>
      </c>
      <c r="X97" s="116">
        <v>194</v>
      </c>
      <c r="Y97" s="116">
        <v>193</v>
      </c>
      <c r="Z97" s="116">
        <v>211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164</v>
      </c>
      <c r="X98" s="116">
        <v>162</v>
      </c>
      <c r="Y98" s="116">
        <v>176</v>
      </c>
      <c r="Z98" s="116">
        <v>168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16</v>
      </c>
      <c r="X99" s="116">
        <v>18</v>
      </c>
      <c r="Y99" s="116">
        <v>14</v>
      </c>
      <c r="Z99" s="116">
        <v>10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241</v>
      </c>
      <c r="X100" s="116">
        <v>245</v>
      </c>
      <c r="Y100" s="116">
        <v>262</v>
      </c>
      <c r="Z100" s="116">
        <v>270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1555</v>
      </c>
      <c r="X101" s="116">
        <v>1590</v>
      </c>
      <c r="Y101" s="116">
        <v>1632</v>
      </c>
      <c r="Z101" s="116">
        <v>1618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3364</v>
      </c>
      <c r="X104" s="116">
        <v>3570</v>
      </c>
      <c r="Y104" s="116">
        <v>3557</v>
      </c>
      <c r="Z104" s="116">
        <v>3597</v>
      </c>
      <c r="AB104" s="113" t="str">
        <f>TEXT(Z104,"###,###")</f>
        <v>3,597</v>
      </c>
      <c r="AD104" s="134">
        <f>Z104/($Z$4)*100</f>
        <v>73.288508557457206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639</v>
      </c>
      <c r="X105" s="116">
        <v>650</v>
      </c>
      <c r="Y105" s="116">
        <v>604</v>
      </c>
      <c r="Z105" s="116">
        <v>613</v>
      </c>
      <c r="AB105" s="113" t="str">
        <f>TEXT(Z105,"###,###")</f>
        <v>613</v>
      </c>
      <c r="AD105" s="134">
        <f>Z105/($Z$4)*100</f>
        <v>12.489812550937247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4003</v>
      </c>
      <c r="X106" s="124">
        <v>4220</v>
      </c>
      <c r="Y106" s="124">
        <v>4161</v>
      </c>
      <c r="Z106" s="124">
        <v>4210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966</v>
      </c>
      <c r="X108" s="116">
        <v>911</v>
      </c>
      <c r="Y108" s="116">
        <v>1000</v>
      </c>
      <c r="Z108" s="116">
        <v>938</v>
      </c>
      <c r="AB108" s="113" t="str">
        <f>TEXT(Z108,"###,###")</f>
        <v>938</v>
      </c>
      <c r="AD108" s="134">
        <f>Z108/($Z$4)*100</f>
        <v>19.11165444172779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985</v>
      </c>
      <c r="X109" s="116">
        <v>1195</v>
      </c>
      <c r="Y109" s="116">
        <v>1208</v>
      </c>
      <c r="Z109" s="116">
        <v>1063</v>
      </c>
      <c r="AB109" s="113" t="str">
        <f>TEXT(Z109,"###,###")</f>
        <v>1,063</v>
      </c>
      <c r="AD109" s="134">
        <f>Z109/($Z$4)*100</f>
        <v>21.658516707416464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1044</v>
      </c>
      <c r="X110" s="116">
        <v>1074</v>
      </c>
      <c r="Y110" s="116">
        <v>968</v>
      </c>
      <c r="Z110" s="116">
        <v>1057</v>
      </c>
      <c r="AB110" s="113" t="str">
        <f>TEXT(Z110,"###,###")</f>
        <v>1,057</v>
      </c>
      <c r="AD110" s="134">
        <f>Z110/($Z$4)*100</f>
        <v>21.536267318663409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1000</v>
      </c>
      <c r="X111" s="116">
        <v>1040</v>
      </c>
      <c r="Y111" s="116">
        <v>989</v>
      </c>
      <c r="Z111" s="116">
        <v>1156</v>
      </c>
      <c r="AB111" s="113" t="str">
        <f>TEXT(Z111,"###,###")</f>
        <v>1,156</v>
      </c>
      <c r="AD111" s="134">
        <f>Z111/($Z$4)*100</f>
        <v>23.553382233088836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4763</v>
      </c>
      <c r="X112" s="116">
        <v>4946</v>
      </c>
      <c r="Y112" s="116">
        <v>4943</v>
      </c>
      <c r="Z112" s="116">
        <v>4906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46.32</v>
      </c>
      <c r="W118" s="135">
        <v>45.36</v>
      </c>
      <c r="X118" s="135">
        <v>43.59</v>
      </c>
      <c r="Y118" s="135">
        <v>43.82</v>
      </c>
      <c r="Z118" s="135">
        <v>43.69</v>
      </c>
      <c r="AB118" s="113" t="str">
        <f>TEXT(Z118,"##.0")</f>
        <v>43.7</v>
      </c>
    </row>
    <row r="120" spans="19:32" x14ac:dyDescent="0.25">
      <c r="S120" s="105" t="s">
        <v>104</v>
      </c>
      <c r="T120" s="116"/>
      <c r="U120" s="116"/>
      <c r="V120" s="116">
        <v>2497</v>
      </c>
      <c r="W120" s="116">
        <v>2484</v>
      </c>
      <c r="X120" s="116">
        <v>2543</v>
      </c>
      <c r="Y120" s="116">
        <v>2625</v>
      </c>
      <c r="Z120" s="116">
        <v>2665</v>
      </c>
      <c r="AB120" s="113" t="str">
        <f>TEXT(Z120,"###,###")</f>
        <v>2,665</v>
      </c>
    </row>
    <row r="121" spans="19:32" x14ac:dyDescent="0.25">
      <c r="S121" s="105" t="s">
        <v>105</v>
      </c>
      <c r="T121" s="116"/>
      <c r="U121" s="116"/>
      <c r="V121" s="116">
        <v>441</v>
      </c>
      <c r="W121" s="116">
        <v>442</v>
      </c>
      <c r="X121" s="116">
        <v>438</v>
      </c>
      <c r="Y121" s="116">
        <v>487</v>
      </c>
      <c r="Z121" s="116">
        <v>436</v>
      </c>
      <c r="AB121" s="113" t="str">
        <f>TEXT(Z121,"###,###")</f>
        <v>436</v>
      </c>
    </row>
    <row r="122" spans="19:32" x14ac:dyDescent="0.25">
      <c r="S122" s="105" t="s">
        <v>106</v>
      </c>
      <c r="T122" s="116"/>
      <c r="U122" s="116"/>
      <c r="V122" s="116">
        <v>382</v>
      </c>
      <c r="W122" s="116">
        <v>378</v>
      </c>
      <c r="X122" s="116">
        <v>385</v>
      </c>
      <c r="Y122" s="116">
        <v>352</v>
      </c>
      <c r="Z122" s="116">
        <v>359</v>
      </c>
      <c r="AB122" s="113" t="str">
        <f>TEXT(Z122,"###,###")</f>
        <v>359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2879</v>
      </c>
      <c r="W124" s="116">
        <v>2862</v>
      </c>
      <c r="X124" s="116">
        <v>2928</v>
      </c>
      <c r="Y124" s="116">
        <v>2977</v>
      </c>
      <c r="Z124" s="116">
        <v>3024</v>
      </c>
      <c r="AB124" s="113" t="str">
        <f>TEXT(Z124,"###,###")</f>
        <v>3,024</v>
      </c>
      <c r="AD124" s="131">
        <f>Z124/$Z$7*100</f>
        <v>87.247547605308711</v>
      </c>
    </row>
    <row r="125" spans="19:32" x14ac:dyDescent="0.25">
      <c r="S125" s="105" t="s">
        <v>108</v>
      </c>
      <c r="T125" s="116"/>
      <c r="U125" s="116"/>
      <c r="V125" s="116">
        <v>823</v>
      </c>
      <c r="W125" s="116">
        <v>820</v>
      </c>
      <c r="X125" s="116">
        <v>823</v>
      </c>
      <c r="Y125" s="116">
        <v>839</v>
      </c>
      <c r="Z125" s="116">
        <v>795</v>
      </c>
      <c r="AB125" s="113" t="str">
        <f>TEXT(Z125,"###,###")</f>
        <v>795</v>
      </c>
      <c r="AD125" s="131">
        <f>Z125/$Z$7*100</f>
        <v>22.937103289094058</v>
      </c>
    </row>
    <row r="127" spans="19:32" x14ac:dyDescent="0.25">
      <c r="S127" s="105" t="s">
        <v>109</v>
      </c>
      <c r="T127" s="116"/>
      <c r="U127" s="116"/>
      <c r="V127" s="116">
        <v>1807</v>
      </c>
      <c r="W127" s="116">
        <v>1747</v>
      </c>
      <c r="X127" s="116">
        <v>1776</v>
      </c>
      <c r="Y127" s="116">
        <v>1833</v>
      </c>
      <c r="Z127" s="116">
        <v>1850</v>
      </c>
      <c r="AB127" s="113" t="str">
        <f>TEXT(Z127,"###,###")</f>
        <v>1,850</v>
      </c>
      <c r="AD127" s="131">
        <f>Z127/$Z$7*100</f>
        <v>53.375649163300629</v>
      </c>
    </row>
    <row r="128" spans="19:32" x14ac:dyDescent="0.25">
      <c r="S128" s="105" t="s">
        <v>110</v>
      </c>
      <c r="T128" s="116"/>
      <c r="U128" s="116"/>
      <c r="V128" s="116">
        <v>1520</v>
      </c>
      <c r="W128" s="116">
        <v>1551</v>
      </c>
      <c r="X128" s="116">
        <v>1590</v>
      </c>
      <c r="Y128" s="116">
        <v>1635</v>
      </c>
      <c r="Z128" s="116">
        <v>1614</v>
      </c>
      <c r="AB128" s="113" t="str">
        <f>TEXT(Z128,"###,###")</f>
        <v>1,614</v>
      </c>
      <c r="AD128" s="131">
        <f>Z128/$Z$7*100</f>
        <v>46.566647432198501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EBC364C-D134-466F-A84C-C87C4FB84BE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83B4979B-F4B4-4DEC-A355-51A8E944F4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F5F150EB-7959-468A-8626-3411415B311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2D3E1D99-84F5-4435-BD4C-143B570622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076D-ED89-4232-9E36-4617B5B370BE}">
  <sheetPr codeName="Sheet7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Flinders</v>
      </c>
      <c r="T1" s="103"/>
      <c r="U1" s="103"/>
      <c r="V1" s="103"/>
      <c r="W1" s="103"/>
      <c r="X1" s="103"/>
      <c r="Y1" s="104" t="str">
        <f>Y3</f>
        <v>12.11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114</v>
      </c>
      <c r="Y3" s="109" t="s">
        <v>165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12.11 Flinders,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688</v>
      </c>
      <c r="W4" s="112">
        <v>690</v>
      </c>
      <c r="X4" s="112">
        <v>755</v>
      </c>
      <c r="Y4" s="112">
        <v>833</v>
      </c>
      <c r="Z4" s="112">
        <v>782</v>
      </c>
      <c r="AB4" s="113" t="str">
        <f>TEXT(Z4,"###,###")</f>
        <v>782</v>
      </c>
      <c r="AD4" s="114">
        <f>Z4/Y4-1</f>
        <v>-6.1224489795918324E-2</v>
      </c>
      <c r="AF4" s="114">
        <f>Z4/V4-1</f>
        <v>0.13662790697674421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350</v>
      </c>
      <c r="W5" s="112">
        <v>344</v>
      </c>
      <c r="X5" s="112">
        <v>364</v>
      </c>
      <c r="Y5" s="112">
        <v>405</v>
      </c>
      <c r="Z5" s="112">
        <v>384</v>
      </c>
      <c r="AB5" s="113" t="str">
        <f>TEXT(Z5,"###,###")</f>
        <v>384</v>
      </c>
      <c r="AD5" s="114">
        <f t="shared" ref="AD5:AD9" si="0">Z5/Y5-1</f>
        <v>-5.1851851851851816E-2</v>
      </c>
      <c r="AF5" s="114">
        <f t="shared" ref="AF5:AF9" si="1">Z5/V5-1</f>
        <v>9.7142857142857197E-2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342</v>
      </c>
      <c r="W6" s="112">
        <v>343</v>
      </c>
      <c r="X6" s="112">
        <v>391</v>
      </c>
      <c r="Y6" s="112">
        <v>431</v>
      </c>
      <c r="Z6" s="112">
        <v>398</v>
      </c>
      <c r="AB6" s="113" t="str">
        <f>TEXT(Z6,"###,###")</f>
        <v>398</v>
      </c>
      <c r="AD6" s="114">
        <f t="shared" si="0"/>
        <v>-7.6566125290023157E-2</v>
      </c>
      <c r="AF6" s="114">
        <f t="shared" si="1"/>
        <v>0.16374269005847952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437</v>
      </c>
      <c r="W7" s="112">
        <v>453</v>
      </c>
      <c r="X7" s="112">
        <v>486</v>
      </c>
      <c r="Y7" s="112">
        <v>522</v>
      </c>
      <c r="Z7" s="112">
        <v>520</v>
      </c>
      <c r="AB7" s="113" t="str">
        <f>TEXT(Z7,"###,###")</f>
        <v>520</v>
      </c>
      <c r="AD7" s="114">
        <f t="shared" si="0"/>
        <v>-3.8314176245211051E-3</v>
      </c>
      <c r="AF7" s="114">
        <f t="shared" si="1"/>
        <v>0.18993135011441642</v>
      </c>
    </row>
    <row r="8" spans="1:32" ht="17.25" customHeight="1" x14ac:dyDescent="0.25">
      <c r="A8" s="66" t="s">
        <v>13</v>
      </c>
      <c r="B8" s="67"/>
      <c r="C8" s="31"/>
      <c r="D8" s="68" t="str">
        <f>AB4</f>
        <v>782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520</v>
      </c>
      <c r="P8" s="69"/>
      <c r="S8" s="111" t="s">
        <v>87</v>
      </c>
      <c r="T8" s="112"/>
      <c r="U8" s="112"/>
      <c r="V8" s="112">
        <v>24309</v>
      </c>
      <c r="W8" s="112">
        <v>24758.54</v>
      </c>
      <c r="X8" s="112">
        <v>25000</v>
      </c>
      <c r="Y8" s="112">
        <v>24324</v>
      </c>
      <c r="Z8" s="112">
        <v>25855</v>
      </c>
      <c r="AB8" s="113" t="str">
        <f>TEXT(Z8,"$###,###")</f>
        <v>$25,855</v>
      </c>
      <c r="AD8" s="114">
        <f t="shared" si="0"/>
        <v>6.2941950337115582E-2</v>
      </c>
      <c r="AF8" s="114">
        <f t="shared" si="1"/>
        <v>6.3597844419762239E-2</v>
      </c>
    </row>
    <row r="9" spans="1:32" x14ac:dyDescent="0.25">
      <c r="A9" s="32" t="s">
        <v>15</v>
      </c>
      <c r="B9" s="73"/>
      <c r="C9" s="74"/>
      <c r="D9" s="75">
        <f>AD104</f>
        <v>56.905370843989765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51.730769230769234</v>
      </c>
      <c r="P9" s="76" t="s">
        <v>88</v>
      </c>
      <c r="S9" s="111" t="s">
        <v>7</v>
      </c>
      <c r="T9" s="112"/>
      <c r="U9" s="112"/>
      <c r="V9" s="112">
        <v>18254484</v>
      </c>
      <c r="W9" s="112">
        <v>19718946</v>
      </c>
      <c r="X9" s="112">
        <v>20965178</v>
      </c>
      <c r="Y9" s="112">
        <v>21912023</v>
      </c>
      <c r="Z9" s="112">
        <v>22200212</v>
      </c>
      <c r="AB9" s="113" t="str">
        <f>TEXT(Z9/1000000,"$#,###.0")&amp;" mil"</f>
        <v>$22.2 mil</v>
      </c>
      <c r="AD9" s="114">
        <f t="shared" si="0"/>
        <v>1.3152094628597233E-2</v>
      </c>
      <c r="AF9" s="114">
        <f t="shared" si="1"/>
        <v>0.21615116592723194</v>
      </c>
    </row>
    <row r="10" spans="1:32" x14ac:dyDescent="0.25">
      <c r="A10" s="32" t="s">
        <v>18</v>
      </c>
      <c r="B10" s="73"/>
      <c r="C10" s="74"/>
      <c r="D10" s="75">
        <f>AD105</f>
        <v>23.401534526854221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48.07692307692308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79.807692307692307</v>
      </c>
      <c r="P11" s="76" t="s">
        <v>88</v>
      </c>
      <c r="S11" s="111" t="s">
        <v>30</v>
      </c>
      <c r="T11" s="116"/>
      <c r="U11" s="116"/>
      <c r="V11" s="116">
        <v>511</v>
      </c>
      <c r="W11" s="116">
        <v>509</v>
      </c>
      <c r="X11" s="116">
        <v>578</v>
      </c>
      <c r="Y11" s="116">
        <v>624</v>
      </c>
      <c r="Z11" s="116">
        <v>583</v>
      </c>
    </row>
    <row r="12" spans="1:32" ht="28.5" customHeight="1" x14ac:dyDescent="0.25">
      <c r="A12" s="32" t="s">
        <v>20</v>
      </c>
      <c r="B12" s="74"/>
      <c r="C12" s="74"/>
      <c r="D12" s="75">
        <f>AD108</f>
        <v>23.785166240409207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37.884615384615387</v>
      </c>
      <c r="P12" s="76" t="s">
        <v>88</v>
      </c>
      <c r="S12" s="111" t="s">
        <v>31</v>
      </c>
      <c r="T12" s="116"/>
      <c r="U12" s="116"/>
      <c r="V12" s="116">
        <v>184</v>
      </c>
      <c r="W12" s="116">
        <v>179</v>
      </c>
      <c r="X12" s="116">
        <v>177</v>
      </c>
      <c r="Y12" s="116">
        <v>208</v>
      </c>
      <c r="Z12" s="116">
        <v>195</v>
      </c>
    </row>
    <row r="13" spans="1:32" ht="15" customHeight="1" x14ac:dyDescent="0.25">
      <c r="A13" s="32" t="s">
        <v>21</v>
      </c>
      <c r="B13" s="74"/>
      <c r="C13" s="74"/>
      <c r="D13" s="75">
        <f>AD109</f>
        <v>17.007672634271103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48.4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18.286445012787723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18.304431599229286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21.099744245524295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81.695568400770711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107</v>
      </c>
      <c r="Z15" s="116">
        <v>120</v>
      </c>
      <c r="AB15" s="121">
        <f t="shared" ref="AB15:AB34" si="2">IF(Z15="np",0,Z15/$Z$34)</f>
        <v>0.1540436456996149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4</v>
      </c>
      <c r="Z16" s="116">
        <v>0</v>
      </c>
      <c r="AB16" s="121">
        <f t="shared" si="2"/>
        <v>0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59</v>
      </c>
      <c r="Z17" s="116">
        <v>46</v>
      </c>
      <c r="AB17" s="121">
        <f t="shared" si="2"/>
        <v>5.9050064184852376E-2</v>
      </c>
    </row>
    <row r="18" spans="1:28" x14ac:dyDescent="0.25">
      <c r="A18" s="65" t="str">
        <f>$S$1&amp;" ("&amp;$V$2&amp;" to "&amp;$Z$2&amp;")"</f>
        <v>Flinders (2014-15 to 2018-19)</v>
      </c>
      <c r="B18" s="65"/>
      <c r="C18" s="65"/>
      <c r="D18" s="65"/>
      <c r="E18" s="65"/>
      <c r="F18" s="65"/>
      <c r="G18" s="65" t="str">
        <f>$S$1&amp;" ("&amp;$V$2&amp;" to "&amp;$Z$2&amp;")"</f>
        <v>Flinders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12</v>
      </c>
      <c r="Z18" s="116">
        <v>12</v>
      </c>
      <c r="AB18" s="121">
        <f t="shared" si="2"/>
        <v>1.540436456996149E-2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34</v>
      </c>
      <c r="Z19" s="116">
        <v>39</v>
      </c>
      <c r="AB19" s="121">
        <f t="shared" si="2"/>
        <v>5.0064184852374842E-2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18</v>
      </c>
      <c r="Z20" s="116">
        <v>13</v>
      </c>
      <c r="AB20" s="121">
        <f t="shared" si="2"/>
        <v>1.668806161745828E-2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58</v>
      </c>
      <c r="Z21" s="116">
        <v>58</v>
      </c>
      <c r="AB21" s="121">
        <f t="shared" si="2"/>
        <v>7.4454428754813867E-2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44</v>
      </c>
      <c r="Z22" s="116">
        <v>40</v>
      </c>
      <c r="AB22" s="121">
        <f t="shared" si="2"/>
        <v>5.1347881899871634E-2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29</v>
      </c>
      <c r="Z23" s="116">
        <v>26</v>
      </c>
      <c r="AB23" s="121">
        <f t="shared" si="2"/>
        <v>3.3376123234916559E-2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15</v>
      </c>
      <c r="Z25" s="116">
        <v>7</v>
      </c>
      <c r="AB25" s="121">
        <f t="shared" si="2"/>
        <v>8.9858793324775355E-3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15</v>
      </c>
      <c r="Z26" s="116">
        <v>20</v>
      </c>
      <c r="AB26" s="121">
        <f t="shared" si="2"/>
        <v>2.5673940949935817E-2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23</v>
      </c>
      <c r="Z27" s="116">
        <v>17</v>
      </c>
      <c r="AB27" s="121">
        <f t="shared" si="2"/>
        <v>2.1822849807445442E-2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9</v>
      </c>
      <c r="Z28" s="116">
        <v>10</v>
      </c>
      <c r="AB28" s="121">
        <f t="shared" si="2"/>
        <v>1.2836970474967908E-2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71</v>
      </c>
      <c r="Z29" s="116">
        <v>60</v>
      </c>
      <c r="AB29" s="121">
        <f t="shared" si="2"/>
        <v>7.702182284980745E-2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64</v>
      </c>
      <c r="Z30" s="116">
        <v>55</v>
      </c>
      <c r="AB30" s="121">
        <f t="shared" si="2"/>
        <v>7.0603337612323486E-2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111</v>
      </c>
      <c r="Z31" s="116">
        <v>90</v>
      </c>
      <c r="AB31" s="121">
        <f t="shared" si="2"/>
        <v>0.11553273427471117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8</v>
      </c>
      <c r="Z32" s="116">
        <v>10</v>
      </c>
      <c r="AB32" s="121">
        <f t="shared" si="2"/>
        <v>1.2836970474967908E-2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40</v>
      </c>
      <c r="Z33" s="116">
        <v>44</v>
      </c>
      <c r="AB33" s="121">
        <f t="shared" si="2"/>
        <v>5.6482670089858793E-2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833</v>
      </c>
      <c r="Z34" s="124">
        <v>779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424</v>
      </c>
      <c r="AB37" s="136">
        <f>Z37/Z40*100</f>
        <v>81.695568400770711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95</v>
      </c>
      <c r="AB38" s="136">
        <f>Z38/Z40*100</f>
        <v>18.304431599229286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519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7</v>
      </c>
      <c r="X44" s="116">
        <v>4</v>
      </c>
      <c r="Y44" s="116">
        <v>0</v>
      </c>
      <c r="Z44" s="116">
        <v>6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4</v>
      </c>
      <c r="X45" s="116">
        <v>15</v>
      </c>
      <c r="Y45" s="116">
        <v>14</v>
      </c>
      <c r="Z45" s="116">
        <v>20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19</v>
      </c>
      <c r="X46" s="116">
        <v>16</v>
      </c>
      <c r="Y46" s="116">
        <v>18</v>
      </c>
      <c r="Z46" s="116">
        <v>16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28</v>
      </c>
      <c r="X47" s="116">
        <v>25</v>
      </c>
      <c r="Y47" s="116">
        <v>27</v>
      </c>
      <c r="Z47" s="116">
        <v>14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33</v>
      </c>
      <c r="X48" s="116">
        <v>29</v>
      </c>
      <c r="Y48" s="116">
        <v>23</v>
      </c>
      <c r="Z48" s="116">
        <v>23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Flinders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26</v>
      </c>
      <c r="X49" s="116">
        <v>24</v>
      </c>
      <c r="Y49" s="116">
        <v>33</v>
      </c>
      <c r="Z49" s="116">
        <v>34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24</v>
      </c>
      <c r="X50" s="116">
        <v>24</v>
      </c>
      <c r="Y50" s="116">
        <v>33</v>
      </c>
      <c r="Z50" s="116">
        <v>25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24</v>
      </c>
      <c r="X51" s="116">
        <v>31</v>
      </c>
      <c r="Y51" s="116">
        <v>24</v>
      </c>
      <c r="Z51" s="116">
        <v>42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25</v>
      </c>
      <c r="X52" s="116">
        <v>23</v>
      </c>
      <c r="Y52" s="116">
        <v>23</v>
      </c>
      <c r="Z52" s="116">
        <v>18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43</v>
      </c>
      <c r="X53" s="116">
        <v>43</v>
      </c>
      <c r="Y53" s="116">
        <v>41</v>
      </c>
      <c r="Z53" s="116">
        <v>27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20</v>
      </c>
      <c r="X54" s="116">
        <v>29</v>
      </c>
      <c r="Y54" s="116">
        <v>42</v>
      </c>
      <c r="Z54" s="116">
        <v>42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50</v>
      </c>
      <c r="X55" s="116">
        <v>44</v>
      </c>
      <c r="Y55" s="116">
        <v>52</v>
      </c>
      <c r="Z55" s="116">
        <v>38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26</v>
      </c>
      <c r="X56" s="116">
        <v>29</v>
      </c>
      <c r="Y56" s="116">
        <v>40</v>
      </c>
      <c r="Z56" s="116">
        <v>43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15</v>
      </c>
      <c r="X57" s="116">
        <v>20</v>
      </c>
      <c r="Y57" s="116">
        <v>18</v>
      </c>
      <c r="Z57" s="116">
        <v>26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8</v>
      </c>
      <c r="X58" s="116">
        <v>8</v>
      </c>
      <c r="Y58" s="116">
        <v>8</v>
      </c>
      <c r="Z58" s="116">
        <v>10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0</v>
      </c>
      <c r="X59" s="116">
        <v>6</v>
      </c>
      <c r="Y59" s="116">
        <v>0</v>
      </c>
      <c r="Z59" s="116">
        <v>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341</v>
      </c>
      <c r="X61" s="116">
        <v>364</v>
      </c>
      <c r="Y61" s="116">
        <v>406</v>
      </c>
      <c r="Z61" s="116">
        <v>381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Flinders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7</v>
      </c>
      <c r="X64" s="116">
        <v>0</v>
      </c>
      <c r="Y64" s="116">
        <v>0</v>
      </c>
      <c r="Z64" s="116">
        <v>10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14</v>
      </c>
      <c r="X65" s="116">
        <v>12</v>
      </c>
      <c r="Y65" s="116">
        <v>11</v>
      </c>
      <c r="Z65" s="116">
        <v>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17</v>
      </c>
      <c r="X66" s="116">
        <v>26</v>
      </c>
      <c r="Y66" s="116">
        <v>35</v>
      </c>
      <c r="Z66" s="116">
        <v>25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18</v>
      </c>
      <c r="X67" s="116">
        <v>29</v>
      </c>
      <c r="Y67" s="116">
        <v>21</v>
      </c>
      <c r="Z67" s="116">
        <v>30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28</v>
      </c>
      <c r="X68" s="116">
        <v>44</v>
      </c>
      <c r="Y68" s="116">
        <v>51</v>
      </c>
      <c r="Z68" s="116">
        <v>36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32</v>
      </c>
      <c r="X69" s="116">
        <v>32</v>
      </c>
      <c r="Y69" s="116">
        <v>26</v>
      </c>
      <c r="Z69" s="116">
        <v>30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35</v>
      </c>
      <c r="X70" s="116">
        <v>47</v>
      </c>
      <c r="Y70" s="116">
        <v>54</v>
      </c>
      <c r="Z70" s="116">
        <v>57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28</v>
      </c>
      <c r="X71" s="116">
        <v>26</v>
      </c>
      <c r="Y71" s="116">
        <v>35</v>
      </c>
      <c r="Z71" s="116">
        <v>28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45</v>
      </c>
      <c r="X72" s="116">
        <v>44</v>
      </c>
      <c r="Y72" s="116">
        <v>58</v>
      </c>
      <c r="Z72" s="116">
        <v>48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44</v>
      </c>
      <c r="X73" s="116">
        <v>42</v>
      </c>
      <c r="Y73" s="116">
        <v>53</v>
      </c>
      <c r="Z73" s="116">
        <v>55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45</v>
      </c>
      <c r="X74" s="116">
        <v>48</v>
      </c>
      <c r="Y74" s="116">
        <v>45</v>
      </c>
      <c r="Z74" s="116">
        <v>47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16</v>
      </c>
      <c r="X75" s="116">
        <v>22</v>
      </c>
      <c r="Y75" s="116">
        <v>25</v>
      </c>
      <c r="Z75" s="116">
        <v>26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11</v>
      </c>
      <c r="X76" s="116">
        <v>10</v>
      </c>
      <c r="Y76" s="116">
        <v>13</v>
      </c>
      <c r="Z76" s="116">
        <v>12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9</v>
      </c>
      <c r="Y77" s="116">
        <v>4</v>
      </c>
      <c r="Z77" s="116">
        <v>8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347</v>
      </c>
      <c r="X80" s="116">
        <v>391</v>
      </c>
      <c r="Y80" s="116">
        <v>430</v>
      </c>
      <c r="Z80" s="116">
        <v>396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Flinders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25</v>
      </c>
      <c r="X83" s="116">
        <v>24</v>
      </c>
      <c r="Y83" s="116">
        <v>23</v>
      </c>
      <c r="Z83" s="116">
        <v>19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20</v>
      </c>
      <c r="X84" s="116">
        <v>21</v>
      </c>
      <c r="Y84" s="116">
        <v>17</v>
      </c>
      <c r="Z84" s="116">
        <v>16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782</v>
      </c>
      <c r="D85" s="98">
        <f t="shared" ref="D85:D90" si="4">AD4</f>
        <v>-6.1224489795918324E-2</v>
      </c>
      <c r="E85" s="99">
        <f t="shared" ref="E85:E90" si="5">AD4</f>
        <v>-6.1224489795918324E-2</v>
      </c>
      <c r="F85" s="98">
        <f t="shared" ref="F85:F90" si="6">AF4</f>
        <v>0.13662790697674421</v>
      </c>
      <c r="G85" s="99">
        <f t="shared" ref="G85:G90" si="7">AF4</f>
        <v>0.13662790697674421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35</v>
      </c>
      <c r="X85" s="116">
        <v>35</v>
      </c>
      <c r="Y85" s="116">
        <v>36</v>
      </c>
      <c r="Z85" s="116">
        <v>34</v>
      </c>
    </row>
    <row r="86" spans="1:30" ht="15" customHeight="1" x14ac:dyDescent="0.25">
      <c r="A86" s="100" t="s">
        <v>4</v>
      </c>
      <c r="B86" s="51"/>
      <c r="C86" s="101" t="str">
        <f t="shared" si="3"/>
        <v>384</v>
      </c>
      <c r="D86" s="98">
        <f t="shared" si="4"/>
        <v>-5.1851851851851816E-2</v>
      </c>
      <c r="E86" s="99">
        <f t="shared" si="5"/>
        <v>-5.1851851851851816E-2</v>
      </c>
      <c r="F86" s="98">
        <f t="shared" si="6"/>
        <v>9.7142857142857197E-2</v>
      </c>
      <c r="G86" s="99">
        <f t="shared" si="7"/>
        <v>9.7142857142857197E-2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8</v>
      </c>
      <c r="X86" s="116">
        <v>15</v>
      </c>
      <c r="Y86" s="116">
        <v>17</v>
      </c>
      <c r="Z86" s="116">
        <v>16</v>
      </c>
    </row>
    <row r="87" spans="1:30" ht="15" customHeight="1" x14ac:dyDescent="0.25">
      <c r="A87" s="100" t="s">
        <v>5</v>
      </c>
      <c r="B87" s="51"/>
      <c r="C87" s="101" t="str">
        <f t="shared" si="3"/>
        <v>398</v>
      </c>
      <c r="D87" s="98">
        <f t="shared" si="4"/>
        <v>-7.6566125290023157E-2</v>
      </c>
      <c r="E87" s="99">
        <f t="shared" si="5"/>
        <v>-7.6566125290023157E-2</v>
      </c>
      <c r="F87" s="98">
        <f t="shared" si="6"/>
        <v>0.16374269005847952</v>
      </c>
      <c r="G87" s="99">
        <f t="shared" si="7"/>
        <v>0.16374269005847952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4</v>
      </c>
      <c r="X87" s="116">
        <v>5</v>
      </c>
      <c r="Y87" s="116">
        <v>6</v>
      </c>
      <c r="Z87" s="116">
        <v>8</v>
      </c>
    </row>
    <row r="88" spans="1:30" ht="15" customHeight="1" x14ac:dyDescent="0.25">
      <c r="A88" s="51" t="s">
        <v>6</v>
      </c>
      <c r="B88" s="51"/>
      <c r="C88" s="101" t="str">
        <f t="shared" si="3"/>
        <v>520</v>
      </c>
      <c r="D88" s="98">
        <f t="shared" si="4"/>
        <v>-3.8314176245211051E-3</v>
      </c>
      <c r="E88" s="99">
        <f t="shared" si="5"/>
        <v>-3.8314176245211051E-3</v>
      </c>
      <c r="F88" s="98">
        <f t="shared" si="6"/>
        <v>0.18993135011441642</v>
      </c>
      <c r="G88" s="99">
        <f t="shared" si="7"/>
        <v>0.18993135011441642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5</v>
      </c>
      <c r="X88" s="116">
        <v>4</v>
      </c>
      <c r="Y88" s="116">
        <v>10</v>
      </c>
      <c r="Z88" s="116">
        <v>6</v>
      </c>
    </row>
    <row r="89" spans="1:30" ht="15" customHeight="1" x14ac:dyDescent="0.25">
      <c r="A89" s="51" t="s">
        <v>102</v>
      </c>
      <c r="B89" s="51"/>
      <c r="C89" s="101" t="str">
        <f t="shared" si="3"/>
        <v>$25,855</v>
      </c>
      <c r="D89" s="98">
        <f t="shared" si="4"/>
        <v>6.2941950337115582E-2</v>
      </c>
      <c r="E89" s="99">
        <f t="shared" si="5"/>
        <v>6.2941950337115582E-2</v>
      </c>
      <c r="F89" s="98">
        <f t="shared" si="6"/>
        <v>6.3597844419762239E-2</v>
      </c>
      <c r="G89" s="99">
        <f t="shared" si="7"/>
        <v>6.3597844419762239E-2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8</v>
      </c>
      <c r="X89" s="116">
        <v>12</v>
      </c>
      <c r="Y89" s="116">
        <v>15</v>
      </c>
      <c r="Z89" s="116">
        <v>14</v>
      </c>
    </row>
    <row r="90" spans="1:30" ht="15" customHeight="1" x14ac:dyDescent="0.25">
      <c r="A90" s="51" t="s">
        <v>7</v>
      </c>
      <c r="B90" s="51"/>
      <c r="C90" s="101" t="str">
        <f t="shared" si="3"/>
        <v>$22.2 mil</v>
      </c>
      <c r="D90" s="98">
        <f t="shared" si="4"/>
        <v>1.3152094628597233E-2</v>
      </c>
      <c r="E90" s="99">
        <f t="shared" si="5"/>
        <v>1.3152094628597233E-2</v>
      </c>
      <c r="F90" s="98">
        <f t="shared" si="6"/>
        <v>0.21615116592723194</v>
      </c>
      <c r="G90" s="99">
        <f t="shared" si="7"/>
        <v>0.21615116592723194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43</v>
      </c>
      <c r="X90" s="116">
        <v>40</v>
      </c>
      <c r="Y90" s="116">
        <v>50</v>
      </c>
      <c r="Z90" s="116">
        <v>48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244</v>
      </c>
      <c r="X91" s="116">
        <v>255</v>
      </c>
      <c r="Y91" s="116">
        <v>277</v>
      </c>
      <c r="Z91" s="116">
        <v>275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11</v>
      </c>
      <c r="X93" s="116">
        <v>20</v>
      </c>
      <c r="Y93" s="116">
        <v>22</v>
      </c>
      <c r="Z93" s="116">
        <v>18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34</v>
      </c>
      <c r="X94" s="116">
        <v>41</v>
      </c>
      <c r="Y94" s="116">
        <v>41</v>
      </c>
      <c r="Z94" s="116">
        <v>41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6</v>
      </c>
      <c r="X95" s="116">
        <v>9</v>
      </c>
      <c r="Y95" s="116">
        <v>9</v>
      </c>
      <c r="Z95" s="116">
        <v>10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39</v>
      </c>
      <c r="X96" s="116">
        <v>46</v>
      </c>
      <c r="Y96" s="116">
        <v>48</v>
      </c>
      <c r="Z96" s="116">
        <v>43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22</v>
      </c>
      <c r="X97" s="116">
        <v>29</v>
      </c>
      <c r="Y97" s="116">
        <v>28</v>
      </c>
      <c r="Z97" s="116">
        <v>32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12</v>
      </c>
      <c r="X98" s="116">
        <v>11</v>
      </c>
      <c r="Y98" s="116">
        <v>15</v>
      </c>
      <c r="Z98" s="116">
        <v>14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17</v>
      </c>
      <c r="X100" s="116">
        <v>19</v>
      </c>
      <c r="Y100" s="116">
        <v>14</v>
      </c>
      <c r="Z100" s="116">
        <v>13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209</v>
      </c>
      <c r="X101" s="116">
        <v>231</v>
      </c>
      <c r="Y101" s="116">
        <v>249</v>
      </c>
      <c r="Z101" s="116">
        <v>250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363</v>
      </c>
      <c r="X104" s="116">
        <v>434</v>
      </c>
      <c r="Y104" s="116">
        <v>466</v>
      </c>
      <c r="Z104" s="116">
        <v>445</v>
      </c>
      <c r="AB104" s="113" t="str">
        <f>TEXT(Z104,"###,###")</f>
        <v>445</v>
      </c>
      <c r="AD104" s="134">
        <f>Z104/($Z$4)*100</f>
        <v>56.905370843989765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173</v>
      </c>
      <c r="X105" s="116">
        <v>190</v>
      </c>
      <c r="Y105" s="116">
        <v>203</v>
      </c>
      <c r="Z105" s="116">
        <v>183</v>
      </c>
      <c r="AB105" s="113" t="str">
        <f>TEXT(Z105,"###,###")</f>
        <v>183</v>
      </c>
      <c r="AD105" s="134">
        <f>Z105/($Z$4)*100</f>
        <v>23.401534526854221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536</v>
      </c>
      <c r="X106" s="124">
        <v>624</v>
      </c>
      <c r="Y106" s="124">
        <v>669</v>
      </c>
      <c r="Z106" s="124">
        <v>628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162</v>
      </c>
      <c r="X108" s="116">
        <v>198</v>
      </c>
      <c r="Y108" s="116">
        <v>201</v>
      </c>
      <c r="Z108" s="116">
        <v>186</v>
      </c>
      <c r="AB108" s="113" t="str">
        <f>TEXT(Z108,"###,###")</f>
        <v>186</v>
      </c>
      <c r="AD108" s="134">
        <f>Z108/($Z$4)*100</f>
        <v>23.785166240409207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115</v>
      </c>
      <c r="X109" s="116">
        <v>112</v>
      </c>
      <c r="Y109" s="116">
        <v>107</v>
      </c>
      <c r="Z109" s="116">
        <v>133</v>
      </c>
      <c r="AB109" s="113" t="str">
        <f>TEXT(Z109,"###,###")</f>
        <v>133</v>
      </c>
      <c r="AD109" s="134">
        <f>Z109/($Z$4)*100</f>
        <v>17.007672634271103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118</v>
      </c>
      <c r="X110" s="116">
        <v>151</v>
      </c>
      <c r="Y110" s="116">
        <v>181</v>
      </c>
      <c r="Z110" s="116">
        <v>143</v>
      </c>
      <c r="AB110" s="113" t="str">
        <f>TEXT(Z110,"###,###")</f>
        <v>143</v>
      </c>
      <c r="AD110" s="134">
        <f>Z110/($Z$4)*100</f>
        <v>18.286445012787723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140</v>
      </c>
      <c r="X111" s="116">
        <v>163</v>
      </c>
      <c r="Y111" s="116">
        <v>183</v>
      </c>
      <c r="Z111" s="116">
        <v>165</v>
      </c>
      <c r="AB111" s="113" t="str">
        <f>TEXT(Z111,"###,###")</f>
        <v>165</v>
      </c>
      <c r="AD111" s="134">
        <f>Z111/($Z$4)*100</f>
        <v>21.099744245524295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687</v>
      </c>
      <c r="X112" s="116">
        <v>755</v>
      </c>
      <c r="Y112" s="116">
        <v>836</v>
      </c>
      <c r="Z112" s="116">
        <v>782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46.62</v>
      </c>
      <c r="W118" s="135">
        <v>47.62</v>
      </c>
      <c r="X118" s="135">
        <v>48.24</v>
      </c>
      <c r="Y118" s="135">
        <v>48.89</v>
      </c>
      <c r="Z118" s="135">
        <v>48.39</v>
      </c>
      <c r="AB118" s="113" t="str">
        <f>TEXT(Z118,"##.0")</f>
        <v>48.4</v>
      </c>
    </row>
    <row r="120" spans="19:32" x14ac:dyDescent="0.25">
      <c r="S120" s="105" t="s">
        <v>104</v>
      </c>
      <c r="T120" s="116"/>
      <c r="U120" s="116"/>
      <c r="V120" s="116">
        <v>257</v>
      </c>
      <c r="W120" s="116">
        <v>270</v>
      </c>
      <c r="X120" s="116">
        <v>309</v>
      </c>
      <c r="Y120" s="116">
        <v>313</v>
      </c>
      <c r="Z120" s="116">
        <v>326</v>
      </c>
      <c r="AB120" s="113" t="str">
        <f>TEXT(Z120,"###,###")</f>
        <v>326</v>
      </c>
    </row>
    <row r="121" spans="19:32" x14ac:dyDescent="0.25">
      <c r="S121" s="105" t="s">
        <v>105</v>
      </c>
      <c r="T121" s="116"/>
      <c r="U121" s="116"/>
      <c r="V121" s="116">
        <v>100</v>
      </c>
      <c r="W121" s="116">
        <v>101</v>
      </c>
      <c r="X121" s="116">
        <v>99</v>
      </c>
      <c r="Y121" s="116">
        <v>108</v>
      </c>
      <c r="Z121" s="116">
        <v>108</v>
      </c>
      <c r="AB121" s="113" t="str">
        <f>TEXT(Z121,"###,###")</f>
        <v>108</v>
      </c>
    </row>
    <row r="122" spans="19:32" x14ac:dyDescent="0.25">
      <c r="S122" s="105" t="s">
        <v>106</v>
      </c>
      <c r="T122" s="116"/>
      <c r="U122" s="116"/>
      <c r="V122" s="116">
        <v>87</v>
      </c>
      <c r="W122" s="116">
        <v>81</v>
      </c>
      <c r="X122" s="116">
        <v>78</v>
      </c>
      <c r="Y122" s="116">
        <v>97</v>
      </c>
      <c r="Z122" s="116">
        <v>89</v>
      </c>
      <c r="AB122" s="113" t="str">
        <f>TEXT(Z122,"###,###")</f>
        <v>89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344</v>
      </c>
      <c r="W124" s="116">
        <v>351</v>
      </c>
      <c r="X124" s="116">
        <v>387</v>
      </c>
      <c r="Y124" s="116">
        <v>410</v>
      </c>
      <c r="Z124" s="116">
        <v>415</v>
      </c>
      <c r="AB124" s="113" t="str">
        <f>TEXT(Z124,"###,###")</f>
        <v>415</v>
      </c>
      <c r="AD124" s="131">
        <f>Z124/$Z$7*100</f>
        <v>79.807692307692307</v>
      </c>
    </row>
    <row r="125" spans="19:32" x14ac:dyDescent="0.25">
      <c r="S125" s="105" t="s">
        <v>108</v>
      </c>
      <c r="T125" s="116"/>
      <c r="U125" s="116"/>
      <c r="V125" s="116">
        <v>187</v>
      </c>
      <c r="W125" s="116">
        <v>182</v>
      </c>
      <c r="X125" s="116">
        <v>177</v>
      </c>
      <c r="Y125" s="116">
        <v>205</v>
      </c>
      <c r="Z125" s="116">
        <v>197</v>
      </c>
      <c r="AB125" s="113" t="str">
        <f>TEXT(Z125,"###,###")</f>
        <v>197</v>
      </c>
      <c r="AD125" s="131">
        <f>Z125/$Z$7*100</f>
        <v>37.884615384615387</v>
      </c>
    </row>
    <row r="127" spans="19:32" x14ac:dyDescent="0.25">
      <c r="S127" s="105" t="s">
        <v>109</v>
      </c>
      <c r="T127" s="116"/>
      <c r="U127" s="116"/>
      <c r="V127" s="116">
        <v>236</v>
      </c>
      <c r="W127" s="116">
        <v>245</v>
      </c>
      <c r="X127" s="116">
        <v>255</v>
      </c>
      <c r="Y127" s="116">
        <v>276</v>
      </c>
      <c r="Z127" s="116">
        <v>269</v>
      </c>
      <c r="AB127" s="113" t="str">
        <f>TEXT(Z127,"###,###")</f>
        <v>269</v>
      </c>
      <c r="AD127" s="131">
        <f>Z127/$Z$7*100</f>
        <v>51.730769230769234</v>
      </c>
    </row>
    <row r="128" spans="19:32" x14ac:dyDescent="0.25">
      <c r="S128" s="105" t="s">
        <v>110</v>
      </c>
      <c r="T128" s="116"/>
      <c r="U128" s="116"/>
      <c r="V128" s="116">
        <v>201</v>
      </c>
      <c r="W128" s="116">
        <v>210</v>
      </c>
      <c r="X128" s="116">
        <v>231</v>
      </c>
      <c r="Y128" s="116">
        <v>248</v>
      </c>
      <c r="Z128" s="116">
        <v>250</v>
      </c>
      <c r="AB128" s="113" t="str">
        <f>TEXT(Z128,"###,###")</f>
        <v>250</v>
      </c>
      <c r="AD128" s="131">
        <f>Z128/$Z$7*100</f>
        <v>48.07692307692308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92B121-6AC6-4B35-8D0F-A0ED27C223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11EFFBB2-910C-47D6-88DD-3FB58DD20B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C6BC1122-8916-4EBA-922E-173299F689D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ADAA651F-51F1-4E7A-A1AE-E0BC538C17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9B7-E9C7-494D-8FA6-91570D315456}">
  <sheetPr codeName="Sheet7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George Town</v>
      </c>
      <c r="T1" s="103"/>
      <c r="U1" s="103"/>
      <c r="V1" s="103"/>
      <c r="W1" s="103"/>
      <c r="X1" s="103"/>
      <c r="Y1" s="104" t="str">
        <f>Y3</f>
        <v>12.12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124</v>
      </c>
      <c r="Y3" s="109" t="s">
        <v>166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12.12 George Town,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3907</v>
      </c>
      <c r="W4" s="112">
        <v>3811</v>
      </c>
      <c r="X4" s="112">
        <v>3977</v>
      </c>
      <c r="Y4" s="112">
        <v>4343</v>
      </c>
      <c r="Z4" s="112">
        <v>4372</v>
      </c>
      <c r="AB4" s="113" t="str">
        <f>TEXT(Z4,"###,###")</f>
        <v>4,372</v>
      </c>
      <c r="AD4" s="114">
        <f>Z4/Y4-1</f>
        <v>6.6774119272392518E-3</v>
      </c>
      <c r="AF4" s="114">
        <f>Z4/V4-1</f>
        <v>0.11901714870744806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2164</v>
      </c>
      <c r="W5" s="112">
        <v>2127</v>
      </c>
      <c r="X5" s="112">
        <v>2166</v>
      </c>
      <c r="Y5" s="112">
        <v>2403</v>
      </c>
      <c r="Z5" s="112">
        <v>2408</v>
      </c>
      <c r="AB5" s="113" t="str">
        <f>TEXT(Z5,"###,###")</f>
        <v>2,408</v>
      </c>
      <c r="AD5" s="114">
        <f t="shared" ref="AD5:AD9" si="0">Z5/Y5-1</f>
        <v>2.0807324178111486E-3</v>
      </c>
      <c r="AF5" s="114">
        <f t="shared" ref="AF5:AF9" si="1">Z5/V5-1</f>
        <v>0.11275415896487995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1746</v>
      </c>
      <c r="W6" s="112">
        <v>1683</v>
      </c>
      <c r="X6" s="112">
        <v>1811</v>
      </c>
      <c r="Y6" s="112">
        <v>1935</v>
      </c>
      <c r="Z6" s="112">
        <v>1965</v>
      </c>
      <c r="AB6" s="113" t="str">
        <f>TEXT(Z6,"###,###")</f>
        <v>1,965</v>
      </c>
      <c r="AD6" s="114">
        <f t="shared" si="0"/>
        <v>1.5503875968992276E-2</v>
      </c>
      <c r="AF6" s="114">
        <f t="shared" si="1"/>
        <v>0.12542955326460481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2796</v>
      </c>
      <c r="W7" s="112">
        <v>2797</v>
      </c>
      <c r="X7" s="112">
        <v>2889</v>
      </c>
      <c r="Y7" s="112">
        <v>3184</v>
      </c>
      <c r="Z7" s="112">
        <v>3218</v>
      </c>
      <c r="AB7" s="113" t="str">
        <f>TEXT(Z7,"###,###")</f>
        <v>3,218</v>
      </c>
      <c r="AD7" s="114">
        <f t="shared" si="0"/>
        <v>1.0678391959799027E-2</v>
      </c>
      <c r="AF7" s="114">
        <f t="shared" si="1"/>
        <v>0.15092989985693839</v>
      </c>
    </row>
    <row r="8" spans="1:32" ht="17.25" customHeight="1" x14ac:dyDescent="0.25">
      <c r="A8" s="66" t="s">
        <v>13</v>
      </c>
      <c r="B8" s="67"/>
      <c r="C8" s="31"/>
      <c r="D8" s="68" t="str">
        <f>AB4</f>
        <v>4,372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3,218</v>
      </c>
      <c r="P8" s="69"/>
      <c r="S8" s="111" t="s">
        <v>87</v>
      </c>
      <c r="T8" s="112"/>
      <c r="U8" s="112"/>
      <c r="V8" s="112">
        <v>34593</v>
      </c>
      <c r="W8" s="112">
        <v>37286</v>
      </c>
      <c r="X8" s="112">
        <v>36573.5</v>
      </c>
      <c r="Y8" s="112">
        <v>35382.19</v>
      </c>
      <c r="Z8" s="112">
        <v>36713.050000000003</v>
      </c>
      <c r="AB8" s="113" t="str">
        <f>TEXT(Z8,"$###,###")</f>
        <v>$36,713</v>
      </c>
      <c r="AD8" s="114">
        <f t="shared" si="0"/>
        <v>3.7613839052924591E-2</v>
      </c>
      <c r="AF8" s="114">
        <f t="shared" si="1"/>
        <v>6.1285520191946441E-2</v>
      </c>
    </row>
    <row r="9" spans="1:32" x14ac:dyDescent="0.25">
      <c r="A9" s="32" t="s">
        <v>15</v>
      </c>
      <c r="B9" s="73"/>
      <c r="C9" s="74"/>
      <c r="D9" s="75">
        <f>AD104</f>
        <v>77.904849039341258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55.500310752019885</v>
      </c>
      <c r="P9" s="76" t="s">
        <v>88</v>
      </c>
      <c r="S9" s="111" t="s">
        <v>7</v>
      </c>
      <c r="T9" s="112"/>
      <c r="U9" s="112"/>
      <c r="V9" s="112">
        <v>127972110</v>
      </c>
      <c r="W9" s="112">
        <v>133078735</v>
      </c>
      <c r="X9" s="112">
        <v>136854854</v>
      </c>
      <c r="Y9" s="112">
        <v>148409001</v>
      </c>
      <c r="Z9" s="112">
        <v>153803727</v>
      </c>
      <c r="AB9" s="113" t="str">
        <f>TEXT(Z9/1000000,"$#,###.0")&amp;" mil"</f>
        <v>$153.8 mil</v>
      </c>
      <c r="AD9" s="114">
        <f t="shared" si="0"/>
        <v>3.6350396294359433E-2</v>
      </c>
      <c r="AF9" s="114">
        <f t="shared" si="1"/>
        <v>0.20185348979554996</v>
      </c>
    </row>
    <row r="10" spans="1:32" x14ac:dyDescent="0.25">
      <c r="A10" s="32" t="s">
        <v>18</v>
      </c>
      <c r="B10" s="73"/>
      <c r="C10" s="74"/>
      <c r="D10" s="75">
        <f>AD105</f>
        <v>15.416285452881976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44.344313238036051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93.753884400248594</v>
      </c>
      <c r="P11" s="76" t="s">
        <v>88</v>
      </c>
      <c r="S11" s="111" t="s">
        <v>30</v>
      </c>
      <c r="T11" s="116"/>
      <c r="U11" s="116"/>
      <c r="V11" s="116">
        <v>3532</v>
      </c>
      <c r="W11" s="116">
        <v>3472</v>
      </c>
      <c r="X11" s="116">
        <v>3605</v>
      </c>
      <c r="Y11" s="116">
        <v>3981</v>
      </c>
      <c r="Z11" s="116">
        <v>3992</v>
      </c>
    </row>
    <row r="12" spans="1:32" ht="28.5" customHeight="1" x14ac:dyDescent="0.25">
      <c r="A12" s="32" t="s">
        <v>20</v>
      </c>
      <c r="B12" s="74"/>
      <c r="C12" s="74"/>
      <c r="D12" s="75">
        <f>AD108</f>
        <v>11.756633119853614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11.870727159726538</v>
      </c>
      <c r="P12" s="76" t="s">
        <v>88</v>
      </c>
      <c r="S12" s="111" t="s">
        <v>31</v>
      </c>
      <c r="T12" s="116"/>
      <c r="U12" s="116"/>
      <c r="V12" s="116">
        <v>375</v>
      </c>
      <c r="W12" s="116">
        <v>340</v>
      </c>
      <c r="X12" s="116">
        <v>372</v>
      </c>
      <c r="Y12" s="116">
        <v>362</v>
      </c>
      <c r="Z12" s="116">
        <v>382</v>
      </c>
    </row>
    <row r="13" spans="1:32" ht="15" customHeight="1" x14ac:dyDescent="0.25">
      <c r="A13" s="32" t="s">
        <v>21</v>
      </c>
      <c r="B13" s="74"/>
      <c r="C13" s="74"/>
      <c r="D13" s="75">
        <f>AD109</f>
        <v>20.654162854528821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43.1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21.546203110704486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16.106965174129353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39.318389752973466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83.893034825870643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477</v>
      </c>
      <c r="Z15" s="116">
        <v>516</v>
      </c>
      <c r="AB15" s="121">
        <f t="shared" ref="AB15:AB34" si="2">IF(Z15="np",0,Z15/$Z$34)</f>
        <v>0.11786203746002741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137</v>
      </c>
      <c r="Z16" s="116">
        <v>138</v>
      </c>
      <c r="AB16" s="121">
        <f t="shared" si="2"/>
        <v>3.1521242576518956E-2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583</v>
      </c>
      <c r="Z17" s="116">
        <v>551</v>
      </c>
      <c r="AB17" s="121">
        <f t="shared" si="2"/>
        <v>0.12585655550479671</v>
      </c>
    </row>
    <row r="18" spans="1:28" x14ac:dyDescent="0.25">
      <c r="A18" s="65" t="str">
        <f>$S$1&amp;" ("&amp;$V$2&amp;" to "&amp;$Z$2&amp;")"</f>
        <v>George Town (2014-15 to 2018-19)</v>
      </c>
      <c r="B18" s="65"/>
      <c r="C18" s="65"/>
      <c r="D18" s="65"/>
      <c r="E18" s="65"/>
      <c r="F18" s="65"/>
      <c r="G18" s="65" t="str">
        <f>$S$1&amp;" ("&amp;$V$2&amp;" to "&amp;$Z$2&amp;")"</f>
        <v>George Town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47</v>
      </c>
      <c r="Z18" s="116">
        <v>42</v>
      </c>
      <c r="AB18" s="121">
        <f t="shared" si="2"/>
        <v>9.593421653723162E-3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251</v>
      </c>
      <c r="Z19" s="116">
        <v>255</v>
      </c>
      <c r="AB19" s="121">
        <f t="shared" si="2"/>
        <v>5.8245774326176336E-2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93</v>
      </c>
      <c r="Z20" s="116">
        <v>87</v>
      </c>
      <c r="AB20" s="121">
        <f t="shared" si="2"/>
        <v>1.9872087711283692E-2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324</v>
      </c>
      <c r="Z21" s="116">
        <v>292</v>
      </c>
      <c r="AB21" s="121">
        <f t="shared" si="2"/>
        <v>6.6697121973503887E-2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264</v>
      </c>
      <c r="Z22" s="116">
        <v>339</v>
      </c>
      <c r="AB22" s="121">
        <f t="shared" si="2"/>
        <v>7.7432617633622663E-2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245</v>
      </c>
      <c r="Z23" s="116">
        <v>231</v>
      </c>
      <c r="AB23" s="121">
        <f t="shared" si="2"/>
        <v>5.2763819095477386E-2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9</v>
      </c>
      <c r="Z24" s="116">
        <v>7</v>
      </c>
      <c r="AB24" s="121">
        <f t="shared" si="2"/>
        <v>1.5989036089538603E-3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95</v>
      </c>
      <c r="Z25" s="116">
        <v>103</v>
      </c>
      <c r="AB25" s="121">
        <f t="shared" si="2"/>
        <v>2.3526724531749657E-2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49</v>
      </c>
      <c r="Z26" s="116">
        <v>49</v>
      </c>
      <c r="AB26" s="121">
        <f t="shared" si="2"/>
        <v>1.1192325262677022E-2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187</v>
      </c>
      <c r="Z27" s="116">
        <v>175</v>
      </c>
      <c r="AB27" s="121">
        <f t="shared" si="2"/>
        <v>3.9972590223846506E-2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303</v>
      </c>
      <c r="Z28" s="116">
        <v>285</v>
      </c>
      <c r="AB28" s="121">
        <f t="shared" si="2"/>
        <v>6.5098218364550028E-2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185</v>
      </c>
      <c r="Z29" s="116">
        <v>205</v>
      </c>
      <c r="AB29" s="121">
        <f t="shared" si="2"/>
        <v>4.6825034262220191E-2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275</v>
      </c>
      <c r="Z30" s="116">
        <v>280</v>
      </c>
      <c r="AB30" s="121">
        <f t="shared" si="2"/>
        <v>6.3956144358154415E-2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429</v>
      </c>
      <c r="Z31" s="116">
        <v>461</v>
      </c>
      <c r="AB31" s="121">
        <f t="shared" si="2"/>
        <v>0.10529922338967565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82</v>
      </c>
      <c r="Z32" s="116">
        <v>67</v>
      </c>
      <c r="AB32" s="121">
        <f t="shared" si="2"/>
        <v>1.5303791685701234E-2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100</v>
      </c>
      <c r="Z33" s="116">
        <v>101</v>
      </c>
      <c r="AB33" s="121">
        <f t="shared" si="2"/>
        <v>2.3069894929191412E-2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4338</v>
      </c>
      <c r="Z34" s="124">
        <v>4378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2698</v>
      </c>
      <c r="AB37" s="136">
        <f>Z37/Z40*100</f>
        <v>83.893034825870643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518</v>
      </c>
      <c r="AB38" s="136">
        <f>Z38/Z40*100</f>
        <v>16.106965174129353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3216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25</v>
      </c>
      <c r="X45" s="116">
        <v>27</v>
      </c>
      <c r="Y45" s="116">
        <v>22</v>
      </c>
      <c r="Z45" s="116">
        <v>31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116</v>
      </c>
      <c r="X46" s="116">
        <v>113</v>
      </c>
      <c r="Y46" s="116">
        <v>102</v>
      </c>
      <c r="Z46" s="116">
        <v>94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182</v>
      </c>
      <c r="X47" s="116">
        <v>177</v>
      </c>
      <c r="Y47" s="116">
        <v>238</v>
      </c>
      <c r="Z47" s="116">
        <v>199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214</v>
      </c>
      <c r="X48" s="116">
        <v>237</v>
      </c>
      <c r="Y48" s="116">
        <v>266</v>
      </c>
      <c r="Z48" s="116">
        <v>299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George Town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198</v>
      </c>
      <c r="X49" s="116">
        <v>179</v>
      </c>
      <c r="Y49" s="116">
        <v>232</v>
      </c>
      <c r="Z49" s="116">
        <v>244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211</v>
      </c>
      <c r="X50" s="116">
        <v>189</v>
      </c>
      <c r="Y50" s="116">
        <v>192</v>
      </c>
      <c r="Z50" s="116">
        <v>218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172</v>
      </c>
      <c r="X51" s="116">
        <v>169</v>
      </c>
      <c r="Y51" s="116">
        <v>195</v>
      </c>
      <c r="Z51" s="116">
        <v>205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221</v>
      </c>
      <c r="X52" s="116">
        <v>210</v>
      </c>
      <c r="Y52" s="116">
        <v>206</v>
      </c>
      <c r="Z52" s="116">
        <v>193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249</v>
      </c>
      <c r="X53" s="116">
        <v>244</v>
      </c>
      <c r="Y53" s="116">
        <v>264</v>
      </c>
      <c r="Z53" s="116">
        <v>261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251</v>
      </c>
      <c r="X54" s="116">
        <v>259</v>
      </c>
      <c r="Y54" s="116">
        <v>250</v>
      </c>
      <c r="Z54" s="116">
        <v>265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178</v>
      </c>
      <c r="X55" s="116">
        <v>215</v>
      </c>
      <c r="Y55" s="116">
        <v>255</v>
      </c>
      <c r="Z55" s="116">
        <v>223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76</v>
      </c>
      <c r="X56" s="116">
        <v>92</v>
      </c>
      <c r="Y56" s="116">
        <v>116</v>
      </c>
      <c r="Z56" s="116">
        <v>123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23</v>
      </c>
      <c r="X57" s="116">
        <v>29</v>
      </c>
      <c r="Y57" s="116">
        <v>35</v>
      </c>
      <c r="Z57" s="116">
        <v>31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13</v>
      </c>
      <c r="X58" s="116">
        <v>13</v>
      </c>
      <c r="Y58" s="116">
        <v>9</v>
      </c>
      <c r="Z58" s="116">
        <v>12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8</v>
      </c>
      <c r="X59" s="116">
        <v>10</v>
      </c>
      <c r="Y59" s="116">
        <v>15</v>
      </c>
      <c r="Z59" s="116">
        <v>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5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2130</v>
      </c>
      <c r="X61" s="116">
        <v>2166</v>
      </c>
      <c r="Y61" s="116">
        <v>2403</v>
      </c>
      <c r="Z61" s="116">
        <v>2406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George Town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34</v>
      </c>
      <c r="X64" s="116">
        <v>42</v>
      </c>
      <c r="Y64" s="116">
        <v>56</v>
      </c>
      <c r="Z64" s="116">
        <v>52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101</v>
      </c>
      <c r="X65" s="116">
        <v>100</v>
      </c>
      <c r="Y65" s="116">
        <v>144</v>
      </c>
      <c r="Z65" s="116">
        <v>119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140</v>
      </c>
      <c r="X66" s="116">
        <v>144</v>
      </c>
      <c r="Y66" s="116">
        <v>172</v>
      </c>
      <c r="Z66" s="116">
        <v>142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130</v>
      </c>
      <c r="X67" s="116">
        <v>195</v>
      </c>
      <c r="Y67" s="116">
        <v>174</v>
      </c>
      <c r="Z67" s="116">
        <v>215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137</v>
      </c>
      <c r="X68" s="116">
        <v>140</v>
      </c>
      <c r="Y68" s="116">
        <v>175</v>
      </c>
      <c r="Z68" s="116">
        <v>193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147</v>
      </c>
      <c r="X69" s="116">
        <v>156</v>
      </c>
      <c r="Y69" s="116">
        <v>163</v>
      </c>
      <c r="Z69" s="116">
        <v>163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168</v>
      </c>
      <c r="X70" s="116">
        <v>170</v>
      </c>
      <c r="Y70" s="116">
        <v>185</v>
      </c>
      <c r="Z70" s="116">
        <v>179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203</v>
      </c>
      <c r="X71" s="116">
        <v>202</v>
      </c>
      <c r="Y71" s="116">
        <v>219</v>
      </c>
      <c r="Z71" s="116">
        <v>216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200</v>
      </c>
      <c r="X72" s="116">
        <v>229</v>
      </c>
      <c r="Y72" s="116">
        <v>207</v>
      </c>
      <c r="Z72" s="116">
        <v>217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189</v>
      </c>
      <c r="X73" s="116">
        <v>192</v>
      </c>
      <c r="Y73" s="116">
        <v>199</v>
      </c>
      <c r="Z73" s="116">
        <v>216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119</v>
      </c>
      <c r="X74" s="116">
        <v>123</v>
      </c>
      <c r="Y74" s="116">
        <v>118</v>
      </c>
      <c r="Z74" s="116">
        <v>129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55</v>
      </c>
      <c r="X75" s="116">
        <v>67</v>
      </c>
      <c r="Y75" s="116">
        <v>73</v>
      </c>
      <c r="Z75" s="116">
        <v>72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31</v>
      </c>
      <c r="X76" s="116">
        <v>28</v>
      </c>
      <c r="Y76" s="116">
        <v>21</v>
      </c>
      <c r="Z76" s="116">
        <v>17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9</v>
      </c>
      <c r="X77" s="116">
        <v>8</v>
      </c>
      <c r="Y77" s="116">
        <v>12</v>
      </c>
      <c r="Z77" s="116">
        <v>12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4</v>
      </c>
      <c r="X78" s="116">
        <v>6</v>
      </c>
      <c r="Y78" s="116">
        <v>5</v>
      </c>
      <c r="Z78" s="116">
        <v>5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9</v>
      </c>
      <c r="X79" s="116">
        <v>3</v>
      </c>
      <c r="Y79" s="116">
        <v>4</v>
      </c>
      <c r="Z79" s="116">
        <v>8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1684</v>
      </c>
      <c r="X80" s="116">
        <v>1811</v>
      </c>
      <c r="Y80" s="116">
        <v>1938</v>
      </c>
      <c r="Z80" s="116">
        <v>1971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George Town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112</v>
      </c>
      <c r="X83" s="116">
        <v>122</v>
      </c>
      <c r="Y83" s="116">
        <v>140</v>
      </c>
      <c r="Z83" s="116">
        <v>140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102</v>
      </c>
      <c r="X84" s="116">
        <v>102</v>
      </c>
      <c r="Y84" s="116">
        <v>108</v>
      </c>
      <c r="Z84" s="116">
        <v>104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4,372</v>
      </c>
      <c r="D85" s="98">
        <f t="shared" ref="D85:D90" si="4">AD4</f>
        <v>6.6774119272392518E-3</v>
      </c>
      <c r="E85" s="99">
        <f t="shared" ref="E85:E90" si="5">AD4</f>
        <v>6.6774119272392518E-3</v>
      </c>
      <c r="F85" s="98">
        <f t="shared" ref="F85:F90" si="6">AF4</f>
        <v>0.11901714870744806</v>
      </c>
      <c r="G85" s="99">
        <f t="shared" ref="G85:G90" si="7">AF4</f>
        <v>0.11901714870744806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343</v>
      </c>
      <c r="X85" s="116">
        <v>336</v>
      </c>
      <c r="Y85" s="116">
        <v>350</v>
      </c>
      <c r="Z85" s="116">
        <v>353</v>
      </c>
    </row>
    <row r="86" spans="1:30" ht="15" customHeight="1" x14ac:dyDescent="0.25">
      <c r="A86" s="100" t="s">
        <v>4</v>
      </c>
      <c r="B86" s="51"/>
      <c r="C86" s="101" t="str">
        <f t="shared" si="3"/>
        <v>2,408</v>
      </c>
      <c r="D86" s="98">
        <f t="shared" si="4"/>
        <v>2.0807324178111486E-3</v>
      </c>
      <c r="E86" s="99">
        <f t="shared" si="5"/>
        <v>2.0807324178111486E-3</v>
      </c>
      <c r="F86" s="98">
        <f t="shared" si="6"/>
        <v>0.11275415896487995</v>
      </c>
      <c r="G86" s="99">
        <f t="shared" si="7"/>
        <v>0.11275415896487995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76</v>
      </c>
      <c r="X86" s="116">
        <v>65</v>
      </c>
      <c r="Y86" s="116">
        <v>77</v>
      </c>
      <c r="Z86" s="116">
        <v>67</v>
      </c>
    </row>
    <row r="87" spans="1:30" ht="15" customHeight="1" x14ac:dyDescent="0.25">
      <c r="A87" s="100" t="s">
        <v>5</v>
      </c>
      <c r="B87" s="51"/>
      <c r="C87" s="101" t="str">
        <f t="shared" si="3"/>
        <v>1,965</v>
      </c>
      <c r="D87" s="98">
        <f t="shared" si="4"/>
        <v>1.5503875968992276E-2</v>
      </c>
      <c r="E87" s="99">
        <f t="shared" si="5"/>
        <v>1.5503875968992276E-2</v>
      </c>
      <c r="F87" s="98">
        <f t="shared" si="6"/>
        <v>0.12542955326460481</v>
      </c>
      <c r="G87" s="99">
        <f t="shared" si="7"/>
        <v>0.12542955326460481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33</v>
      </c>
      <c r="X87" s="116">
        <v>32</v>
      </c>
      <c r="Y87" s="116">
        <v>29</v>
      </c>
      <c r="Z87" s="116">
        <v>28</v>
      </c>
    </row>
    <row r="88" spans="1:30" ht="15" customHeight="1" x14ac:dyDescent="0.25">
      <c r="A88" s="51" t="s">
        <v>6</v>
      </c>
      <c r="B88" s="51"/>
      <c r="C88" s="101" t="str">
        <f t="shared" si="3"/>
        <v>3,218</v>
      </c>
      <c r="D88" s="98">
        <f t="shared" si="4"/>
        <v>1.0678391959799027E-2</v>
      </c>
      <c r="E88" s="99">
        <f t="shared" si="5"/>
        <v>1.0678391959799027E-2</v>
      </c>
      <c r="F88" s="98">
        <f t="shared" si="6"/>
        <v>0.15092989985693839</v>
      </c>
      <c r="G88" s="99">
        <f t="shared" si="7"/>
        <v>0.15092989985693839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51</v>
      </c>
      <c r="X88" s="116">
        <v>63</v>
      </c>
      <c r="Y88" s="116">
        <v>51</v>
      </c>
      <c r="Z88" s="116">
        <v>53</v>
      </c>
    </row>
    <row r="89" spans="1:30" ht="15" customHeight="1" x14ac:dyDescent="0.25">
      <c r="A89" s="51" t="s">
        <v>102</v>
      </c>
      <c r="B89" s="51"/>
      <c r="C89" s="101" t="str">
        <f t="shared" si="3"/>
        <v>$36,713</v>
      </c>
      <c r="D89" s="98">
        <f t="shared" si="4"/>
        <v>3.7613839052924591E-2</v>
      </c>
      <c r="E89" s="99">
        <f t="shared" si="5"/>
        <v>3.7613839052924591E-2</v>
      </c>
      <c r="F89" s="98">
        <f t="shared" si="6"/>
        <v>6.1285520191946441E-2</v>
      </c>
      <c r="G89" s="99">
        <f t="shared" si="7"/>
        <v>6.1285520191946441E-2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195</v>
      </c>
      <c r="X89" s="116">
        <v>198</v>
      </c>
      <c r="Y89" s="116">
        <v>225</v>
      </c>
      <c r="Z89" s="116">
        <v>205</v>
      </c>
    </row>
    <row r="90" spans="1:30" ht="15" customHeight="1" x14ac:dyDescent="0.25">
      <c r="A90" s="51" t="s">
        <v>7</v>
      </c>
      <c r="B90" s="51"/>
      <c r="C90" s="101" t="str">
        <f t="shared" si="3"/>
        <v>$153.8 mil</v>
      </c>
      <c r="D90" s="98">
        <f t="shared" si="4"/>
        <v>3.6350396294359433E-2</v>
      </c>
      <c r="E90" s="99">
        <f t="shared" si="5"/>
        <v>3.6350396294359433E-2</v>
      </c>
      <c r="F90" s="98">
        <f t="shared" si="6"/>
        <v>0.20185348979554996</v>
      </c>
      <c r="G90" s="99">
        <f t="shared" si="7"/>
        <v>0.20185348979554996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354</v>
      </c>
      <c r="X90" s="116">
        <v>376</v>
      </c>
      <c r="Y90" s="116">
        <v>390</v>
      </c>
      <c r="Z90" s="116">
        <v>406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1530</v>
      </c>
      <c r="X91" s="116">
        <v>1593</v>
      </c>
      <c r="Y91" s="116">
        <v>1773</v>
      </c>
      <c r="Z91" s="116">
        <v>1782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58</v>
      </c>
      <c r="X93" s="116">
        <v>50</v>
      </c>
      <c r="Y93" s="116">
        <v>64</v>
      </c>
      <c r="Z93" s="116">
        <v>64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169</v>
      </c>
      <c r="X94" s="116">
        <v>176</v>
      </c>
      <c r="Y94" s="116">
        <v>181</v>
      </c>
      <c r="Z94" s="116">
        <v>178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40</v>
      </c>
      <c r="X95" s="116">
        <v>45</v>
      </c>
      <c r="Y95" s="116">
        <v>50</v>
      </c>
      <c r="Z95" s="116">
        <v>49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208</v>
      </c>
      <c r="X96" s="116">
        <v>231</v>
      </c>
      <c r="Y96" s="116">
        <v>252</v>
      </c>
      <c r="Z96" s="116">
        <v>264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174</v>
      </c>
      <c r="X97" s="116">
        <v>180</v>
      </c>
      <c r="Y97" s="116">
        <v>185</v>
      </c>
      <c r="Z97" s="116">
        <v>172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148</v>
      </c>
      <c r="X98" s="116">
        <v>163</v>
      </c>
      <c r="Y98" s="116">
        <v>177</v>
      </c>
      <c r="Z98" s="116">
        <v>174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23</v>
      </c>
      <c r="X99" s="116">
        <v>21</v>
      </c>
      <c r="Y99" s="116">
        <v>23</v>
      </c>
      <c r="Z99" s="116">
        <v>18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187</v>
      </c>
      <c r="X100" s="116">
        <v>190</v>
      </c>
      <c r="Y100" s="116">
        <v>209</v>
      </c>
      <c r="Z100" s="116">
        <v>231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1263</v>
      </c>
      <c r="X101" s="116">
        <v>1296</v>
      </c>
      <c r="Y101" s="116">
        <v>1410</v>
      </c>
      <c r="Z101" s="116">
        <v>1431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2917</v>
      </c>
      <c r="X104" s="116">
        <v>3081</v>
      </c>
      <c r="Y104" s="116">
        <v>3395</v>
      </c>
      <c r="Z104" s="116">
        <v>3406</v>
      </c>
      <c r="AB104" s="113" t="str">
        <f>TEXT(Z104,"###,###")</f>
        <v>3,406</v>
      </c>
      <c r="AD104" s="134">
        <f>Z104/($Z$4)*100</f>
        <v>77.904849039341258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586</v>
      </c>
      <c r="X105" s="116">
        <v>611</v>
      </c>
      <c r="Y105" s="116">
        <v>644</v>
      </c>
      <c r="Z105" s="116">
        <v>674</v>
      </c>
      <c r="AB105" s="113" t="str">
        <f>TEXT(Z105,"###,###")</f>
        <v>674</v>
      </c>
      <c r="AD105" s="134">
        <f>Z105/($Z$4)*100</f>
        <v>15.416285452881976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3503</v>
      </c>
      <c r="X106" s="124">
        <v>3692</v>
      </c>
      <c r="Y106" s="124">
        <v>4039</v>
      </c>
      <c r="Z106" s="124">
        <v>4080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488</v>
      </c>
      <c r="X108" s="116">
        <v>551</v>
      </c>
      <c r="Y108" s="116">
        <v>559</v>
      </c>
      <c r="Z108" s="116">
        <v>514</v>
      </c>
      <c r="AB108" s="113" t="str">
        <f>TEXT(Z108,"###,###")</f>
        <v>514</v>
      </c>
      <c r="AD108" s="134">
        <f>Z108/($Z$4)*100</f>
        <v>11.756633119853614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691</v>
      </c>
      <c r="X109" s="116">
        <v>714</v>
      </c>
      <c r="Y109" s="116">
        <v>888</v>
      </c>
      <c r="Z109" s="116">
        <v>903</v>
      </c>
      <c r="AB109" s="113" t="str">
        <f>TEXT(Z109,"###,###")</f>
        <v>903</v>
      </c>
      <c r="AD109" s="134">
        <f>Z109/($Z$4)*100</f>
        <v>20.654162854528821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728</v>
      </c>
      <c r="X110" s="116">
        <v>793</v>
      </c>
      <c r="Y110" s="116">
        <v>883</v>
      </c>
      <c r="Z110" s="116">
        <v>942</v>
      </c>
      <c r="AB110" s="113" t="str">
        <f>TEXT(Z110,"###,###")</f>
        <v>942</v>
      </c>
      <c r="AD110" s="134">
        <f>Z110/($Z$4)*100</f>
        <v>21.546203110704486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1592</v>
      </c>
      <c r="X111" s="116">
        <v>1634</v>
      </c>
      <c r="Y111" s="116">
        <v>1718</v>
      </c>
      <c r="Z111" s="116">
        <v>1719</v>
      </c>
      <c r="AB111" s="113" t="str">
        <f>TEXT(Z111,"###,###")</f>
        <v>1,719</v>
      </c>
      <c r="AD111" s="134">
        <f>Z111/($Z$4)*100</f>
        <v>39.318389752973466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3808</v>
      </c>
      <c r="X112" s="116">
        <v>3977</v>
      </c>
      <c r="Y112" s="116">
        <v>4342</v>
      </c>
      <c r="Z112" s="116">
        <v>4372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45.68</v>
      </c>
      <c r="W118" s="135">
        <v>40.770000000000003</v>
      </c>
      <c r="X118" s="135">
        <v>44</v>
      </c>
      <c r="Y118" s="135">
        <v>43.34</v>
      </c>
      <c r="Z118" s="135">
        <v>43.07</v>
      </c>
      <c r="AB118" s="113" t="str">
        <f>TEXT(Z118,"##.0")</f>
        <v>43.1</v>
      </c>
    </row>
    <row r="120" spans="19:32" x14ac:dyDescent="0.25">
      <c r="S120" s="105" t="s">
        <v>104</v>
      </c>
      <c r="T120" s="116"/>
      <c r="U120" s="116"/>
      <c r="V120" s="116">
        <v>2425</v>
      </c>
      <c r="W120" s="116">
        <v>2457</v>
      </c>
      <c r="X120" s="116">
        <v>2517</v>
      </c>
      <c r="Y120" s="116">
        <v>2823</v>
      </c>
      <c r="Z120" s="116">
        <v>2837</v>
      </c>
      <c r="AB120" s="113" t="str">
        <f>TEXT(Z120,"###,###")</f>
        <v>2,837</v>
      </c>
    </row>
    <row r="121" spans="19:32" x14ac:dyDescent="0.25">
      <c r="S121" s="105" t="s">
        <v>105</v>
      </c>
      <c r="T121" s="116"/>
      <c r="U121" s="116"/>
      <c r="V121" s="116">
        <v>201</v>
      </c>
      <c r="W121" s="116">
        <v>197</v>
      </c>
      <c r="X121" s="116">
        <v>207</v>
      </c>
      <c r="Y121" s="116">
        <v>187</v>
      </c>
      <c r="Z121" s="116">
        <v>202</v>
      </c>
      <c r="AB121" s="113" t="str">
        <f>TEXT(Z121,"###,###")</f>
        <v>202</v>
      </c>
    </row>
    <row r="122" spans="19:32" x14ac:dyDescent="0.25">
      <c r="S122" s="105" t="s">
        <v>106</v>
      </c>
      <c r="T122" s="116"/>
      <c r="U122" s="116"/>
      <c r="V122" s="116">
        <v>170</v>
      </c>
      <c r="W122" s="116">
        <v>143</v>
      </c>
      <c r="X122" s="116">
        <v>165</v>
      </c>
      <c r="Y122" s="116">
        <v>172</v>
      </c>
      <c r="Z122" s="116">
        <v>180</v>
      </c>
      <c r="AB122" s="113" t="str">
        <f>TEXT(Z122,"###,###")</f>
        <v>180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2595</v>
      </c>
      <c r="W124" s="116">
        <v>2600</v>
      </c>
      <c r="X124" s="116">
        <v>2682</v>
      </c>
      <c r="Y124" s="116">
        <v>2995</v>
      </c>
      <c r="Z124" s="116">
        <v>3017</v>
      </c>
      <c r="AB124" s="113" t="str">
        <f>TEXT(Z124,"###,###")</f>
        <v>3,017</v>
      </c>
      <c r="AD124" s="131">
        <f>Z124/$Z$7*100</f>
        <v>93.753884400248594</v>
      </c>
    </row>
    <row r="125" spans="19:32" x14ac:dyDescent="0.25">
      <c r="S125" s="105" t="s">
        <v>108</v>
      </c>
      <c r="T125" s="116"/>
      <c r="U125" s="116"/>
      <c r="V125" s="116">
        <v>371</v>
      </c>
      <c r="W125" s="116">
        <v>340</v>
      </c>
      <c r="X125" s="116">
        <v>372</v>
      </c>
      <c r="Y125" s="116">
        <v>359</v>
      </c>
      <c r="Z125" s="116">
        <v>382</v>
      </c>
      <c r="AB125" s="113" t="str">
        <f>TEXT(Z125,"###,###")</f>
        <v>382</v>
      </c>
      <c r="AD125" s="131">
        <f>Z125/$Z$7*100</f>
        <v>11.870727159726538</v>
      </c>
    </row>
    <row r="127" spans="19:32" x14ac:dyDescent="0.25">
      <c r="S127" s="105" t="s">
        <v>109</v>
      </c>
      <c r="T127" s="116"/>
      <c r="U127" s="116"/>
      <c r="V127" s="116">
        <v>1527</v>
      </c>
      <c r="W127" s="116">
        <v>1531</v>
      </c>
      <c r="X127" s="116">
        <v>1593</v>
      </c>
      <c r="Y127" s="116">
        <v>1778</v>
      </c>
      <c r="Z127" s="116">
        <v>1786</v>
      </c>
      <c r="AB127" s="113" t="str">
        <f>TEXT(Z127,"###,###")</f>
        <v>1,786</v>
      </c>
      <c r="AD127" s="131">
        <f>Z127/$Z$7*100</f>
        <v>55.500310752019885</v>
      </c>
    </row>
    <row r="128" spans="19:32" x14ac:dyDescent="0.25">
      <c r="S128" s="105" t="s">
        <v>110</v>
      </c>
      <c r="T128" s="116"/>
      <c r="U128" s="116"/>
      <c r="V128" s="116">
        <v>1267</v>
      </c>
      <c r="W128" s="116">
        <v>1264</v>
      </c>
      <c r="X128" s="116">
        <v>1296</v>
      </c>
      <c r="Y128" s="116">
        <v>1408</v>
      </c>
      <c r="Z128" s="116">
        <v>1427</v>
      </c>
      <c r="AB128" s="113" t="str">
        <f>TEXT(Z128,"###,###")</f>
        <v>1,427</v>
      </c>
      <c r="AD128" s="131">
        <f>Z128/$Z$7*100</f>
        <v>44.344313238036051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228863A-31B7-4E2F-879B-0148603B6B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34A5DE5D-CCE0-46AF-9351-114A014BB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2E5BAC6-BB48-407B-9FCC-D73E310F0F9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13770C7A-0873-4BC3-A180-F5EB09B020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166A-F474-4501-9C18-D9D2CE9B15A6}">
  <sheetPr codeName="Sheet7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Glamorgan/Spring Bay</v>
      </c>
      <c r="T1" s="103"/>
      <c r="U1" s="103"/>
      <c r="V1" s="103"/>
      <c r="W1" s="103"/>
      <c r="X1" s="103"/>
      <c r="Y1" s="104" t="str">
        <f>Y3</f>
        <v>12.13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125</v>
      </c>
      <c r="Y3" s="109" t="s">
        <v>167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12.13 Glamorgan/Spring Bay,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2898</v>
      </c>
      <c r="W4" s="112">
        <v>3027</v>
      </c>
      <c r="X4" s="112">
        <v>3346</v>
      </c>
      <c r="Y4" s="112">
        <v>3493</v>
      </c>
      <c r="Z4" s="112">
        <v>3697</v>
      </c>
      <c r="AB4" s="113" t="str">
        <f>TEXT(Z4,"###,###")</f>
        <v>3,697</v>
      </c>
      <c r="AD4" s="114">
        <f>Z4/Y4-1</f>
        <v>5.8402519324362911E-2</v>
      </c>
      <c r="AF4" s="114">
        <f>Z4/V4-1</f>
        <v>0.27570738440303666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1529</v>
      </c>
      <c r="W5" s="112">
        <v>1572</v>
      </c>
      <c r="X5" s="112">
        <v>1698</v>
      </c>
      <c r="Y5" s="112">
        <v>1805</v>
      </c>
      <c r="Z5" s="112">
        <v>1907</v>
      </c>
      <c r="AB5" s="113" t="str">
        <f>TEXT(Z5,"###,###")</f>
        <v>1,907</v>
      </c>
      <c r="AD5" s="114">
        <f t="shared" ref="AD5:AD9" si="0">Z5/Y5-1</f>
        <v>5.6509695290858808E-2</v>
      </c>
      <c r="AF5" s="114">
        <f t="shared" ref="AF5:AF9" si="1">Z5/V5-1</f>
        <v>0.24722040549378677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1372</v>
      </c>
      <c r="W6" s="112">
        <v>1452</v>
      </c>
      <c r="X6" s="112">
        <v>1648</v>
      </c>
      <c r="Y6" s="112">
        <v>1692</v>
      </c>
      <c r="Z6" s="112">
        <v>1790</v>
      </c>
      <c r="AB6" s="113" t="str">
        <f>TEXT(Z6,"###,###")</f>
        <v>1,790</v>
      </c>
      <c r="AD6" s="114">
        <f t="shared" si="0"/>
        <v>5.7919621749408901E-2</v>
      </c>
      <c r="AF6" s="114">
        <f t="shared" si="1"/>
        <v>0.30466472303207004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2050</v>
      </c>
      <c r="W7" s="112">
        <v>2101</v>
      </c>
      <c r="X7" s="112">
        <v>2239</v>
      </c>
      <c r="Y7" s="112">
        <v>2384</v>
      </c>
      <c r="Z7" s="112">
        <v>2445</v>
      </c>
      <c r="AB7" s="113" t="str">
        <f>TEXT(Z7,"###,###")</f>
        <v>2,445</v>
      </c>
      <c r="AD7" s="114">
        <f t="shared" si="0"/>
        <v>2.558724832214776E-2</v>
      </c>
      <c r="AF7" s="114">
        <f t="shared" si="1"/>
        <v>0.19268292682926824</v>
      </c>
    </row>
    <row r="8" spans="1:32" ht="17.25" customHeight="1" x14ac:dyDescent="0.25">
      <c r="A8" s="66" t="s">
        <v>13</v>
      </c>
      <c r="B8" s="67"/>
      <c r="C8" s="31"/>
      <c r="D8" s="68" t="str">
        <f>AB4</f>
        <v>3,697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2,445</v>
      </c>
      <c r="P8" s="69"/>
      <c r="S8" s="111" t="s">
        <v>87</v>
      </c>
      <c r="T8" s="112"/>
      <c r="U8" s="112"/>
      <c r="V8" s="112">
        <v>27770</v>
      </c>
      <c r="W8" s="112">
        <v>27513.8</v>
      </c>
      <c r="X8" s="112">
        <v>26588.02</v>
      </c>
      <c r="Y8" s="112">
        <v>29016.29</v>
      </c>
      <c r="Z8" s="112">
        <v>29073</v>
      </c>
      <c r="AB8" s="113" t="str">
        <f>TEXT(Z8,"$###,###")</f>
        <v>$29,073</v>
      </c>
      <c r="AD8" s="114">
        <f t="shared" si="0"/>
        <v>1.9544193968283885E-3</v>
      </c>
      <c r="AF8" s="114">
        <f t="shared" si="1"/>
        <v>4.6921137918617184E-2</v>
      </c>
    </row>
    <row r="9" spans="1:32" x14ac:dyDescent="0.25">
      <c r="A9" s="32" t="s">
        <v>15</v>
      </c>
      <c r="B9" s="73"/>
      <c r="C9" s="74"/>
      <c r="D9" s="75">
        <f>AD104</f>
        <v>74.601027860427365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52.515337423312879</v>
      </c>
      <c r="P9" s="76" t="s">
        <v>88</v>
      </c>
      <c r="S9" s="111" t="s">
        <v>7</v>
      </c>
      <c r="T9" s="112"/>
      <c r="U9" s="112"/>
      <c r="V9" s="112">
        <v>79033176</v>
      </c>
      <c r="W9" s="112">
        <v>84634449</v>
      </c>
      <c r="X9" s="112">
        <v>90798188</v>
      </c>
      <c r="Y9" s="112">
        <v>98093793</v>
      </c>
      <c r="Z9" s="112">
        <v>103382196</v>
      </c>
      <c r="AB9" s="113" t="str">
        <f>TEXT(Z9/1000000,"$#,###.0")&amp;" mil"</f>
        <v>$103.4 mil</v>
      </c>
      <c r="AD9" s="114">
        <f t="shared" si="0"/>
        <v>5.391169857199829E-2</v>
      </c>
      <c r="AF9" s="114">
        <f t="shared" si="1"/>
        <v>0.30808606249102266</v>
      </c>
    </row>
    <row r="10" spans="1:32" x14ac:dyDescent="0.25">
      <c r="A10" s="32" t="s">
        <v>18</v>
      </c>
      <c r="B10" s="73"/>
      <c r="C10" s="74"/>
      <c r="D10" s="75">
        <f>AD105</f>
        <v>11.063024073573168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47.607361963190186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86.134969325153378</v>
      </c>
      <c r="P11" s="76" t="s">
        <v>88</v>
      </c>
      <c r="S11" s="111" t="s">
        <v>30</v>
      </c>
      <c r="T11" s="116"/>
      <c r="U11" s="116"/>
      <c r="V11" s="116">
        <v>2366</v>
      </c>
      <c r="W11" s="116">
        <v>2508</v>
      </c>
      <c r="X11" s="116">
        <v>2780</v>
      </c>
      <c r="Y11" s="116">
        <v>2864</v>
      </c>
      <c r="Z11" s="116">
        <v>3082</v>
      </c>
    </row>
    <row r="12" spans="1:32" ht="28.5" customHeight="1" x14ac:dyDescent="0.25">
      <c r="A12" s="32" t="s">
        <v>20</v>
      </c>
      <c r="B12" s="74"/>
      <c r="C12" s="74"/>
      <c r="D12" s="75">
        <f>AD108</f>
        <v>18.258047065187991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24.989775051124745</v>
      </c>
      <c r="P12" s="76" t="s">
        <v>88</v>
      </c>
      <c r="S12" s="111" t="s">
        <v>31</v>
      </c>
      <c r="T12" s="116"/>
      <c r="U12" s="116"/>
      <c r="V12" s="116">
        <v>534</v>
      </c>
      <c r="W12" s="116">
        <v>515</v>
      </c>
      <c r="X12" s="116">
        <v>566</v>
      </c>
      <c r="Y12" s="116">
        <v>632</v>
      </c>
      <c r="Z12" s="116">
        <v>614</v>
      </c>
    </row>
    <row r="13" spans="1:32" ht="15" customHeight="1" x14ac:dyDescent="0.25">
      <c r="A13" s="32" t="s">
        <v>21</v>
      </c>
      <c r="B13" s="74"/>
      <c r="C13" s="74"/>
      <c r="D13" s="75">
        <f>AD109</f>
        <v>22.071950229916148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45.1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22.829321071138761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18.813905930470348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22.288341898836894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81.186094069529659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569</v>
      </c>
      <c r="Z15" s="116">
        <v>628</v>
      </c>
      <c r="AB15" s="121">
        <f t="shared" ref="AB15:AB34" si="2">IF(Z15="np",0,Z15/$Z$34)</f>
        <v>0.16982152514872903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15</v>
      </c>
      <c r="Z16" s="116">
        <v>12</v>
      </c>
      <c r="AB16" s="121">
        <f t="shared" si="2"/>
        <v>3.2449972958355868E-3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195</v>
      </c>
      <c r="Z17" s="116">
        <v>199</v>
      </c>
      <c r="AB17" s="121">
        <f t="shared" si="2"/>
        <v>5.3812871822606814E-2</v>
      </c>
    </row>
    <row r="18" spans="1:28" x14ac:dyDescent="0.25">
      <c r="A18" s="65" t="str">
        <f>$S$1&amp;" ("&amp;$V$2&amp;" to "&amp;$Z$2&amp;")"</f>
        <v>Glamorgan/Spring Bay (2014-15 to 2018-19)</v>
      </c>
      <c r="B18" s="65"/>
      <c r="C18" s="65"/>
      <c r="D18" s="65"/>
      <c r="E18" s="65"/>
      <c r="F18" s="65"/>
      <c r="G18" s="65" t="str">
        <f>$S$1&amp;" ("&amp;$V$2&amp;" to "&amp;$Z$2&amp;")"</f>
        <v>Glamorgan/Spring Bay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26</v>
      </c>
      <c r="Z18" s="116">
        <v>27</v>
      </c>
      <c r="AB18" s="121">
        <f t="shared" si="2"/>
        <v>7.3012439156300707E-3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191</v>
      </c>
      <c r="Z19" s="116">
        <v>217</v>
      </c>
      <c r="AB19" s="121">
        <f t="shared" si="2"/>
        <v>5.8680367766360195E-2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60</v>
      </c>
      <c r="Z20" s="116">
        <v>65</v>
      </c>
      <c r="AB20" s="121">
        <f t="shared" si="2"/>
        <v>1.7577068685776097E-2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272</v>
      </c>
      <c r="Z21" s="116">
        <v>301</v>
      </c>
      <c r="AB21" s="121">
        <f t="shared" si="2"/>
        <v>8.1395348837209308E-2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517</v>
      </c>
      <c r="Z22" s="116">
        <v>540</v>
      </c>
      <c r="AB22" s="121">
        <f t="shared" si="2"/>
        <v>0.14602487831260141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119</v>
      </c>
      <c r="Z23" s="116">
        <v>123</v>
      </c>
      <c r="AB23" s="121">
        <f t="shared" si="2"/>
        <v>3.3261222282314762E-2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13</v>
      </c>
      <c r="Z24" s="116">
        <v>14</v>
      </c>
      <c r="AB24" s="121">
        <f t="shared" si="2"/>
        <v>3.7858301784748512E-3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84</v>
      </c>
      <c r="Z25" s="116">
        <v>91</v>
      </c>
      <c r="AB25" s="121">
        <f t="shared" si="2"/>
        <v>2.4607896160086535E-2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70</v>
      </c>
      <c r="Z26" s="116">
        <v>97</v>
      </c>
      <c r="AB26" s="121">
        <f t="shared" si="2"/>
        <v>2.6230394808004327E-2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113</v>
      </c>
      <c r="Z27" s="116">
        <v>126</v>
      </c>
      <c r="AB27" s="121">
        <f t="shared" si="2"/>
        <v>3.4072471606273663E-2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187</v>
      </c>
      <c r="Z28" s="116">
        <v>221</v>
      </c>
      <c r="AB28" s="121">
        <f t="shared" si="2"/>
        <v>5.9762033531638725E-2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159</v>
      </c>
      <c r="Z29" s="116">
        <v>190</v>
      </c>
      <c r="AB29" s="121">
        <f t="shared" si="2"/>
        <v>5.1379123850730124E-2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163</v>
      </c>
      <c r="Z30" s="116">
        <v>159</v>
      </c>
      <c r="AB30" s="121">
        <f t="shared" si="2"/>
        <v>4.2996214169821523E-2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222</v>
      </c>
      <c r="Z31" s="116">
        <v>215</v>
      </c>
      <c r="AB31" s="121">
        <f t="shared" si="2"/>
        <v>5.8139534883720929E-2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61</v>
      </c>
      <c r="Z32" s="116">
        <v>71</v>
      </c>
      <c r="AB32" s="121">
        <f t="shared" si="2"/>
        <v>1.9199567333693889E-2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77</v>
      </c>
      <c r="Z33" s="116">
        <v>83</v>
      </c>
      <c r="AB33" s="121">
        <f t="shared" si="2"/>
        <v>2.2444564629529474E-2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3493</v>
      </c>
      <c r="Z34" s="124">
        <v>3698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1985</v>
      </c>
      <c r="AB37" s="136">
        <f>Z37/Z40*100</f>
        <v>81.186094069529659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460</v>
      </c>
      <c r="AB38" s="136">
        <f>Z38/Z40*100</f>
        <v>18.813905930470348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2445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3</v>
      </c>
      <c r="X44" s="116">
        <v>8</v>
      </c>
      <c r="Y44" s="116">
        <v>10</v>
      </c>
      <c r="Z44" s="116">
        <v>13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27</v>
      </c>
      <c r="X45" s="116">
        <v>35</v>
      </c>
      <c r="Y45" s="116">
        <v>32</v>
      </c>
      <c r="Z45" s="116">
        <v>35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76</v>
      </c>
      <c r="X46" s="116">
        <v>89</v>
      </c>
      <c r="Y46" s="116">
        <v>102</v>
      </c>
      <c r="Z46" s="116">
        <v>73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101</v>
      </c>
      <c r="X47" s="116">
        <v>138</v>
      </c>
      <c r="Y47" s="116">
        <v>133</v>
      </c>
      <c r="Z47" s="116">
        <v>162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142</v>
      </c>
      <c r="X48" s="116">
        <v>152</v>
      </c>
      <c r="Y48" s="116">
        <v>197</v>
      </c>
      <c r="Z48" s="116">
        <v>221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Glamorgan/Spring Bay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113</v>
      </c>
      <c r="X49" s="116">
        <v>135</v>
      </c>
      <c r="Y49" s="116">
        <v>145</v>
      </c>
      <c r="Z49" s="116">
        <v>191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130</v>
      </c>
      <c r="X50" s="116">
        <v>116</v>
      </c>
      <c r="Y50" s="116">
        <v>118</v>
      </c>
      <c r="Z50" s="116">
        <v>141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152</v>
      </c>
      <c r="X51" s="116">
        <v>145</v>
      </c>
      <c r="Y51" s="116">
        <v>131</v>
      </c>
      <c r="Z51" s="116">
        <v>127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145</v>
      </c>
      <c r="X52" s="116">
        <v>156</v>
      </c>
      <c r="Y52" s="116">
        <v>172</v>
      </c>
      <c r="Z52" s="116">
        <v>163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182</v>
      </c>
      <c r="X53" s="116">
        <v>171</v>
      </c>
      <c r="Y53" s="116">
        <v>177</v>
      </c>
      <c r="Z53" s="116">
        <v>165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164</v>
      </c>
      <c r="X54" s="116">
        <v>201</v>
      </c>
      <c r="Y54" s="116">
        <v>193</v>
      </c>
      <c r="Z54" s="116">
        <v>206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165</v>
      </c>
      <c r="X55" s="116">
        <v>175</v>
      </c>
      <c r="Y55" s="116">
        <v>155</v>
      </c>
      <c r="Z55" s="116">
        <v>177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111</v>
      </c>
      <c r="X56" s="116">
        <v>100</v>
      </c>
      <c r="Y56" s="116">
        <v>128</v>
      </c>
      <c r="Z56" s="116">
        <v>136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44</v>
      </c>
      <c r="X57" s="116">
        <v>49</v>
      </c>
      <c r="Y57" s="116">
        <v>58</v>
      </c>
      <c r="Z57" s="116">
        <v>51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7</v>
      </c>
      <c r="X58" s="116">
        <v>17</v>
      </c>
      <c r="Y58" s="116">
        <v>20</v>
      </c>
      <c r="Z58" s="116">
        <v>25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8</v>
      </c>
      <c r="X59" s="116">
        <v>6</v>
      </c>
      <c r="Y59" s="116">
        <v>9</v>
      </c>
      <c r="Z59" s="116">
        <v>10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2</v>
      </c>
      <c r="X60" s="116">
        <v>6</v>
      </c>
      <c r="Y60" s="116">
        <v>8</v>
      </c>
      <c r="Z60" s="116">
        <v>7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1572</v>
      </c>
      <c r="X61" s="116">
        <v>1698</v>
      </c>
      <c r="Y61" s="116">
        <v>1800</v>
      </c>
      <c r="Z61" s="116">
        <v>1906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14</v>
      </c>
      <c r="X63" s="116">
        <v>10</v>
      </c>
      <c r="Y63" s="116">
        <v>9</v>
      </c>
      <c r="Z63" s="116">
        <v>15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Glamorgan/Spring Bay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35</v>
      </c>
      <c r="X64" s="116">
        <v>42</v>
      </c>
      <c r="Y64" s="116">
        <v>57</v>
      </c>
      <c r="Z64" s="116">
        <v>51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55</v>
      </c>
      <c r="X65" s="116">
        <v>69</v>
      </c>
      <c r="Y65" s="116">
        <v>62</v>
      </c>
      <c r="Z65" s="116">
        <v>75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92</v>
      </c>
      <c r="X66" s="116">
        <v>102</v>
      </c>
      <c r="Y66" s="116">
        <v>91</v>
      </c>
      <c r="Z66" s="116">
        <v>109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142</v>
      </c>
      <c r="X67" s="116">
        <v>177</v>
      </c>
      <c r="Y67" s="116">
        <v>179</v>
      </c>
      <c r="Z67" s="116">
        <v>270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124</v>
      </c>
      <c r="X68" s="116">
        <v>135</v>
      </c>
      <c r="Y68" s="116">
        <v>152</v>
      </c>
      <c r="Z68" s="116">
        <v>172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109</v>
      </c>
      <c r="X69" s="116">
        <v>120</v>
      </c>
      <c r="Y69" s="116">
        <v>115</v>
      </c>
      <c r="Z69" s="116">
        <v>111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128</v>
      </c>
      <c r="X70" s="116">
        <v>143</v>
      </c>
      <c r="Y70" s="116">
        <v>129</v>
      </c>
      <c r="Z70" s="116">
        <v>132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130</v>
      </c>
      <c r="X71" s="116">
        <v>151</v>
      </c>
      <c r="Y71" s="116">
        <v>184</v>
      </c>
      <c r="Z71" s="116">
        <v>149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170</v>
      </c>
      <c r="X72" s="116">
        <v>176</v>
      </c>
      <c r="Y72" s="116">
        <v>164</v>
      </c>
      <c r="Z72" s="116">
        <v>192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201</v>
      </c>
      <c r="X73" s="116">
        <v>232</v>
      </c>
      <c r="Y73" s="116">
        <v>215</v>
      </c>
      <c r="Z73" s="116">
        <v>212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147</v>
      </c>
      <c r="X74" s="116">
        <v>159</v>
      </c>
      <c r="Y74" s="116">
        <v>155</v>
      </c>
      <c r="Z74" s="116">
        <v>153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73</v>
      </c>
      <c r="X75" s="116">
        <v>79</v>
      </c>
      <c r="Y75" s="116">
        <v>110</v>
      </c>
      <c r="Z75" s="116">
        <v>98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27</v>
      </c>
      <c r="X76" s="116">
        <v>35</v>
      </c>
      <c r="Y76" s="116">
        <v>34</v>
      </c>
      <c r="Z76" s="116">
        <v>31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11</v>
      </c>
      <c r="X77" s="116">
        <v>8</v>
      </c>
      <c r="Y77" s="116">
        <v>16</v>
      </c>
      <c r="Z77" s="116">
        <v>13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</v>
      </c>
      <c r="X78" s="116">
        <v>8</v>
      </c>
      <c r="Y78" s="116">
        <v>6</v>
      </c>
      <c r="Z78" s="116">
        <v>6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7</v>
      </c>
      <c r="X79" s="116">
        <v>9</v>
      </c>
      <c r="Y79" s="116">
        <v>7</v>
      </c>
      <c r="Z79" s="116">
        <v>5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1453</v>
      </c>
      <c r="X80" s="116">
        <v>1648</v>
      </c>
      <c r="Y80" s="116">
        <v>1691</v>
      </c>
      <c r="Z80" s="116">
        <v>1792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Glamorgan/Spring Bay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129</v>
      </c>
      <c r="X83" s="116">
        <v>162</v>
      </c>
      <c r="Y83" s="116">
        <v>150</v>
      </c>
      <c r="Z83" s="116">
        <v>163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89</v>
      </c>
      <c r="X84" s="116">
        <v>83</v>
      </c>
      <c r="Y84" s="116">
        <v>87</v>
      </c>
      <c r="Z84" s="116">
        <v>93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3,697</v>
      </c>
      <c r="D85" s="98">
        <f t="shared" ref="D85:D90" si="4">AD4</f>
        <v>5.8402519324362911E-2</v>
      </c>
      <c r="E85" s="99">
        <f t="shared" ref="E85:E90" si="5">AD4</f>
        <v>5.8402519324362911E-2</v>
      </c>
      <c r="F85" s="98">
        <f t="shared" ref="F85:F90" si="6">AF4</f>
        <v>0.27570738440303666</v>
      </c>
      <c r="G85" s="99">
        <f t="shared" ref="G85:G90" si="7">AF4</f>
        <v>0.27570738440303666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161</v>
      </c>
      <c r="X85" s="116">
        <v>163</v>
      </c>
      <c r="Y85" s="116">
        <v>187</v>
      </c>
      <c r="Z85" s="116">
        <v>198</v>
      </c>
    </row>
    <row r="86" spans="1:30" ht="15" customHeight="1" x14ac:dyDescent="0.25">
      <c r="A86" s="100" t="s">
        <v>4</v>
      </c>
      <c r="B86" s="51"/>
      <c r="C86" s="101" t="str">
        <f t="shared" si="3"/>
        <v>1,907</v>
      </c>
      <c r="D86" s="98">
        <f t="shared" si="4"/>
        <v>5.6509695290858808E-2</v>
      </c>
      <c r="E86" s="99">
        <f t="shared" si="5"/>
        <v>5.6509695290858808E-2</v>
      </c>
      <c r="F86" s="98">
        <f t="shared" si="6"/>
        <v>0.24722040549378677</v>
      </c>
      <c r="G86" s="99">
        <f t="shared" si="7"/>
        <v>0.24722040549378677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44</v>
      </c>
      <c r="X86" s="116">
        <v>57</v>
      </c>
      <c r="Y86" s="116">
        <v>65</v>
      </c>
      <c r="Z86" s="116">
        <v>75</v>
      </c>
    </row>
    <row r="87" spans="1:30" ht="15" customHeight="1" x14ac:dyDescent="0.25">
      <c r="A87" s="100" t="s">
        <v>5</v>
      </c>
      <c r="B87" s="51"/>
      <c r="C87" s="101" t="str">
        <f t="shared" si="3"/>
        <v>1,790</v>
      </c>
      <c r="D87" s="98">
        <f t="shared" si="4"/>
        <v>5.7919621749408901E-2</v>
      </c>
      <c r="E87" s="99">
        <f t="shared" si="5"/>
        <v>5.7919621749408901E-2</v>
      </c>
      <c r="F87" s="98">
        <f t="shared" si="6"/>
        <v>0.30466472303207004</v>
      </c>
      <c r="G87" s="99">
        <f t="shared" si="7"/>
        <v>0.30466472303207004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18</v>
      </c>
      <c r="X87" s="116">
        <v>20</v>
      </c>
      <c r="Y87" s="116">
        <v>26</v>
      </c>
      <c r="Z87" s="116">
        <v>27</v>
      </c>
    </row>
    <row r="88" spans="1:30" ht="15" customHeight="1" x14ac:dyDescent="0.25">
      <c r="A88" s="51" t="s">
        <v>6</v>
      </c>
      <c r="B88" s="51"/>
      <c r="C88" s="101" t="str">
        <f t="shared" si="3"/>
        <v>2,445</v>
      </c>
      <c r="D88" s="98">
        <f t="shared" si="4"/>
        <v>2.558724832214776E-2</v>
      </c>
      <c r="E88" s="99">
        <f t="shared" si="5"/>
        <v>2.558724832214776E-2</v>
      </c>
      <c r="F88" s="98">
        <f t="shared" si="6"/>
        <v>0.19268292682926824</v>
      </c>
      <c r="G88" s="99">
        <f t="shared" si="7"/>
        <v>0.19268292682926824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39</v>
      </c>
      <c r="X88" s="116">
        <v>38</v>
      </c>
      <c r="Y88" s="116">
        <v>42</v>
      </c>
      <c r="Z88" s="116">
        <v>41</v>
      </c>
    </row>
    <row r="89" spans="1:30" ht="15" customHeight="1" x14ac:dyDescent="0.25">
      <c r="A89" s="51" t="s">
        <v>102</v>
      </c>
      <c r="B89" s="51"/>
      <c r="C89" s="101" t="str">
        <f t="shared" si="3"/>
        <v>$29,073</v>
      </c>
      <c r="D89" s="98">
        <f t="shared" si="4"/>
        <v>1.9544193968283885E-3</v>
      </c>
      <c r="E89" s="99">
        <f t="shared" si="5"/>
        <v>1.9544193968283885E-3</v>
      </c>
      <c r="F89" s="98">
        <f t="shared" si="6"/>
        <v>4.6921137918617184E-2</v>
      </c>
      <c r="G89" s="99">
        <f t="shared" si="7"/>
        <v>4.6921137918617184E-2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82</v>
      </c>
      <c r="X89" s="116">
        <v>85</v>
      </c>
      <c r="Y89" s="116">
        <v>88</v>
      </c>
      <c r="Z89" s="116">
        <v>93</v>
      </c>
    </row>
    <row r="90" spans="1:30" ht="15" customHeight="1" x14ac:dyDescent="0.25">
      <c r="A90" s="51" t="s">
        <v>7</v>
      </c>
      <c r="B90" s="51"/>
      <c r="C90" s="101" t="str">
        <f t="shared" si="3"/>
        <v>$103.4 mil</v>
      </c>
      <c r="D90" s="98">
        <f t="shared" si="4"/>
        <v>5.391169857199829E-2</v>
      </c>
      <c r="E90" s="99">
        <f t="shared" si="5"/>
        <v>5.391169857199829E-2</v>
      </c>
      <c r="F90" s="98">
        <f t="shared" si="6"/>
        <v>0.30808606249102266</v>
      </c>
      <c r="G90" s="99">
        <f t="shared" si="7"/>
        <v>0.30808606249102266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209</v>
      </c>
      <c r="X90" s="116">
        <v>215</v>
      </c>
      <c r="Y90" s="116">
        <v>244</v>
      </c>
      <c r="Z90" s="116">
        <v>256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1115</v>
      </c>
      <c r="X91" s="116">
        <v>1155</v>
      </c>
      <c r="Y91" s="116">
        <v>1236</v>
      </c>
      <c r="Z91" s="116">
        <v>1283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82</v>
      </c>
      <c r="X93" s="116">
        <v>92</v>
      </c>
      <c r="Y93" s="116">
        <v>101</v>
      </c>
      <c r="Z93" s="116">
        <v>104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106</v>
      </c>
      <c r="X94" s="116">
        <v>121</v>
      </c>
      <c r="Y94" s="116">
        <v>115</v>
      </c>
      <c r="Z94" s="116">
        <v>110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25</v>
      </c>
      <c r="X95" s="116">
        <v>38</v>
      </c>
      <c r="Y95" s="116">
        <v>54</v>
      </c>
      <c r="Z95" s="116">
        <v>41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162</v>
      </c>
      <c r="X96" s="116">
        <v>174</v>
      </c>
      <c r="Y96" s="116">
        <v>185</v>
      </c>
      <c r="Z96" s="116">
        <v>181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113</v>
      </c>
      <c r="X97" s="116">
        <v>139</v>
      </c>
      <c r="Y97" s="116">
        <v>151</v>
      </c>
      <c r="Z97" s="116">
        <v>155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102</v>
      </c>
      <c r="X98" s="116">
        <v>116</v>
      </c>
      <c r="Y98" s="116">
        <v>119</v>
      </c>
      <c r="Z98" s="116">
        <v>111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11</v>
      </c>
      <c r="X99" s="116">
        <v>10</v>
      </c>
      <c r="Y99" s="116">
        <v>13</v>
      </c>
      <c r="Z99" s="116">
        <v>8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150</v>
      </c>
      <c r="X100" s="116">
        <v>147</v>
      </c>
      <c r="Y100" s="116">
        <v>149</v>
      </c>
      <c r="Z100" s="116">
        <v>181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985</v>
      </c>
      <c r="X101" s="116">
        <v>1084</v>
      </c>
      <c r="Y101" s="116">
        <v>1146</v>
      </c>
      <c r="Z101" s="116">
        <v>1166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2195</v>
      </c>
      <c r="X104" s="116">
        <v>2473</v>
      </c>
      <c r="Y104" s="116">
        <v>2557</v>
      </c>
      <c r="Z104" s="116">
        <v>2758</v>
      </c>
      <c r="AB104" s="113" t="str">
        <f>TEXT(Z104,"###,###")</f>
        <v>2,758</v>
      </c>
      <c r="AD104" s="134">
        <f>Z104/($Z$4)*100</f>
        <v>74.601027860427365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352</v>
      </c>
      <c r="X105" s="116">
        <v>394</v>
      </c>
      <c r="Y105" s="116">
        <v>368</v>
      </c>
      <c r="Z105" s="116">
        <v>409</v>
      </c>
      <c r="AB105" s="113" t="str">
        <f>TEXT(Z105,"###,###")</f>
        <v>409</v>
      </c>
      <c r="AD105" s="134">
        <f>Z105/($Z$4)*100</f>
        <v>11.063024073573168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2547</v>
      </c>
      <c r="X106" s="124">
        <v>2867</v>
      </c>
      <c r="Y106" s="124">
        <v>2925</v>
      </c>
      <c r="Z106" s="124">
        <v>3167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534</v>
      </c>
      <c r="X108" s="116">
        <v>659</v>
      </c>
      <c r="Y108" s="116">
        <v>740</v>
      </c>
      <c r="Z108" s="116">
        <v>675</v>
      </c>
      <c r="AB108" s="113" t="str">
        <f>TEXT(Z108,"###,###")</f>
        <v>675</v>
      </c>
      <c r="AD108" s="134">
        <f>Z108/($Z$4)*100</f>
        <v>18.258047065187991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737</v>
      </c>
      <c r="X109" s="116">
        <v>812</v>
      </c>
      <c r="Y109" s="116">
        <v>788</v>
      </c>
      <c r="Z109" s="116">
        <v>816</v>
      </c>
      <c r="AB109" s="113" t="str">
        <f>TEXT(Z109,"###,###")</f>
        <v>816</v>
      </c>
      <c r="AD109" s="134">
        <f>Z109/($Z$4)*100</f>
        <v>22.071950229916148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731</v>
      </c>
      <c r="X110" s="116">
        <v>790</v>
      </c>
      <c r="Y110" s="116">
        <v>735</v>
      </c>
      <c r="Z110" s="116">
        <v>844</v>
      </c>
      <c r="AB110" s="113" t="str">
        <f>TEXT(Z110,"###,###")</f>
        <v>844</v>
      </c>
      <c r="AD110" s="134">
        <f>Z110/($Z$4)*100</f>
        <v>22.829321071138761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548</v>
      </c>
      <c r="X111" s="116">
        <v>606</v>
      </c>
      <c r="Y111" s="116">
        <v>661</v>
      </c>
      <c r="Z111" s="116">
        <v>824</v>
      </c>
      <c r="AB111" s="113" t="str">
        <f>TEXT(Z111,"###,###")</f>
        <v>824</v>
      </c>
      <c r="AD111" s="134">
        <f>Z111/($Z$4)*100</f>
        <v>22.288341898836894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3028</v>
      </c>
      <c r="X112" s="116">
        <v>3346</v>
      </c>
      <c r="Y112" s="116">
        <v>3494</v>
      </c>
      <c r="Z112" s="116">
        <v>3698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44.53</v>
      </c>
      <c r="W118" s="135">
        <v>44.76</v>
      </c>
      <c r="X118" s="135">
        <v>45.72</v>
      </c>
      <c r="Y118" s="135">
        <v>45.61</v>
      </c>
      <c r="Z118" s="135">
        <v>45.07</v>
      </c>
      <c r="AB118" s="113" t="str">
        <f>TEXT(Z118,"##.0")</f>
        <v>45.1</v>
      </c>
    </row>
    <row r="120" spans="19:32" x14ac:dyDescent="0.25">
      <c r="S120" s="105" t="s">
        <v>104</v>
      </c>
      <c r="T120" s="116"/>
      <c r="U120" s="116"/>
      <c r="V120" s="116">
        <v>1515</v>
      </c>
      <c r="W120" s="116">
        <v>1580</v>
      </c>
      <c r="X120" s="116">
        <v>1673</v>
      </c>
      <c r="Y120" s="116">
        <v>1759</v>
      </c>
      <c r="Z120" s="116">
        <v>1831</v>
      </c>
      <c r="AB120" s="113" t="str">
        <f>TEXT(Z120,"###,###")</f>
        <v>1,831</v>
      </c>
    </row>
    <row r="121" spans="19:32" x14ac:dyDescent="0.25">
      <c r="S121" s="105" t="s">
        <v>105</v>
      </c>
      <c r="T121" s="116"/>
      <c r="U121" s="116"/>
      <c r="V121" s="116">
        <v>332</v>
      </c>
      <c r="W121" s="116">
        <v>307</v>
      </c>
      <c r="X121" s="116">
        <v>304</v>
      </c>
      <c r="Y121" s="116">
        <v>356</v>
      </c>
      <c r="Z121" s="116">
        <v>336</v>
      </c>
      <c r="AB121" s="113" t="str">
        <f>TEXT(Z121,"###,###")</f>
        <v>336</v>
      </c>
    </row>
    <row r="122" spans="19:32" x14ac:dyDescent="0.25">
      <c r="S122" s="105" t="s">
        <v>106</v>
      </c>
      <c r="T122" s="116"/>
      <c r="U122" s="116"/>
      <c r="V122" s="116">
        <v>203</v>
      </c>
      <c r="W122" s="116">
        <v>212</v>
      </c>
      <c r="X122" s="116">
        <v>262</v>
      </c>
      <c r="Y122" s="116">
        <v>275</v>
      </c>
      <c r="Z122" s="116">
        <v>275</v>
      </c>
      <c r="AB122" s="113" t="str">
        <f>TEXT(Z122,"###,###")</f>
        <v>275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1718</v>
      </c>
      <c r="W124" s="116">
        <v>1792</v>
      </c>
      <c r="X124" s="116">
        <v>1935</v>
      </c>
      <c r="Y124" s="116">
        <v>2034</v>
      </c>
      <c r="Z124" s="116">
        <v>2106</v>
      </c>
      <c r="AB124" s="113" t="str">
        <f>TEXT(Z124,"###,###")</f>
        <v>2,106</v>
      </c>
      <c r="AD124" s="131">
        <f>Z124/$Z$7*100</f>
        <v>86.134969325153378</v>
      </c>
    </row>
    <row r="125" spans="19:32" x14ac:dyDescent="0.25">
      <c r="S125" s="105" t="s">
        <v>108</v>
      </c>
      <c r="T125" s="116"/>
      <c r="U125" s="116"/>
      <c r="V125" s="116">
        <v>535</v>
      </c>
      <c r="W125" s="116">
        <v>519</v>
      </c>
      <c r="X125" s="116">
        <v>566</v>
      </c>
      <c r="Y125" s="116">
        <v>631</v>
      </c>
      <c r="Z125" s="116">
        <v>611</v>
      </c>
      <c r="AB125" s="113" t="str">
        <f>TEXT(Z125,"###,###")</f>
        <v>611</v>
      </c>
      <c r="AD125" s="131">
        <f>Z125/$Z$7*100</f>
        <v>24.989775051124745</v>
      </c>
    </row>
    <row r="127" spans="19:32" x14ac:dyDescent="0.25">
      <c r="S127" s="105" t="s">
        <v>109</v>
      </c>
      <c r="T127" s="116"/>
      <c r="U127" s="116"/>
      <c r="V127" s="116">
        <v>1095</v>
      </c>
      <c r="W127" s="116">
        <v>1119</v>
      </c>
      <c r="X127" s="116">
        <v>1155</v>
      </c>
      <c r="Y127" s="116">
        <v>1241</v>
      </c>
      <c r="Z127" s="116">
        <v>1284</v>
      </c>
      <c r="AB127" s="113" t="str">
        <f>TEXT(Z127,"###,###")</f>
        <v>1,284</v>
      </c>
      <c r="AD127" s="131">
        <f>Z127/$Z$7*100</f>
        <v>52.515337423312879</v>
      </c>
    </row>
    <row r="128" spans="19:32" x14ac:dyDescent="0.25">
      <c r="S128" s="105" t="s">
        <v>110</v>
      </c>
      <c r="T128" s="116"/>
      <c r="U128" s="116"/>
      <c r="V128" s="116">
        <v>954</v>
      </c>
      <c r="W128" s="116">
        <v>984</v>
      </c>
      <c r="X128" s="116">
        <v>1084</v>
      </c>
      <c r="Y128" s="116">
        <v>1145</v>
      </c>
      <c r="Z128" s="116">
        <v>1164</v>
      </c>
      <c r="AB128" s="113" t="str">
        <f>TEXT(Z128,"###,###")</f>
        <v>1,164</v>
      </c>
      <c r="AD128" s="131">
        <f>Z128/$Z$7*100</f>
        <v>47.607361963190186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FAC7E0-0C7E-4E10-AF10-853D149DA3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F39C1A58-1945-41D5-9360-CB07B6F8D7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AF7DB836-E431-49ED-B5B6-1E22030CFC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5C2057B1-C093-4E61-B6AF-735BE72F03A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4FB1-08C7-4A3F-A040-B008AB7D8658}">
  <sheetPr codeName="Sheet7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Glenorchy</v>
      </c>
      <c r="T1" s="103"/>
      <c r="U1" s="103"/>
      <c r="V1" s="103"/>
      <c r="W1" s="103"/>
      <c r="X1" s="103"/>
      <c r="Y1" s="104" t="str">
        <f>Y3</f>
        <v>12.14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126</v>
      </c>
      <c r="Y3" s="109" t="s">
        <v>168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12.14 Glenorchy,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30943</v>
      </c>
      <c r="W4" s="112">
        <v>31617</v>
      </c>
      <c r="X4" s="112">
        <v>33331</v>
      </c>
      <c r="Y4" s="112">
        <v>35697</v>
      </c>
      <c r="Z4" s="112">
        <v>37674</v>
      </c>
      <c r="AB4" s="113" t="str">
        <f>TEXT(Z4,"###,###")</f>
        <v>37,674</v>
      </c>
      <c r="AD4" s="114">
        <f>Z4/Y4-1</f>
        <v>5.5382805277754521E-2</v>
      </c>
      <c r="AF4" s="114">
        <f>Z4/V4-1</f>
        <v>0.2175290049445755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16018</v>
      </c>
      <c r="W5" s="112">
        <v>16292</v>
      </c>
      <c r="X5" s="112">
        <v>17220</v>
      </c>
      <c r="Y5" s="112">
        <v>18637</v>
      </c>
      <c r="Z5" s="112">
        <v>19950</v>
      </c>
      <c r="AB5" s="113" t="str">
        <f>TEXT(Z5,"###,###")</f>
        <v>19,950</v>
      </c>
      <c r="AD5" s="114">
        <f t="shared" ref="AD5:AD9" si="0">Z5/Y5-1</f>
        <v>7.0451252884047966E-2</v>
      </c>
      <c r="AF5" s="114">
        <f t="shared" ref="AF5:AF9" si="1">Z5/V5-1</f>
        <v>0.24547384192783128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14925</v>
      </c>
      <c r="W6" s="112">
        <v>15325</v>
      </c>
      <c r="X6" s="112">
        <v>16111</v>
      </c>
      <c r="Y6" s="112">
        <v>17060</v>
      </c>
      <c r="Z6" s="112">
        <v>17722</v>
      </c>
      <c r="AB6" s="113" t="str">
        <f>TEXT(Z6,"###,###")</f>
        <v>17,722</v>
      </c>
      <c r="AD6" s="114">
        <f t="shared" si="0"/>
        <v>3.8804220398593214E-2</v>
      </c>
      <c r="AF6" s="114">
        <f t="shared" si="1"/>
        <v>0.18740368509212724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22735</v>
      </c>
      <c r="W7" s="112">
        <v>23230</v>
      </c>
      <c r="X7" s="112">
        <v>23973</v>
      </c>
      <c r="Y7" s="112">
        <v>25058</v>
      </c>
      <c r="Z7" s="112">
        <v>26376</v>
      </c>
      <c r="AB7" s="113" t="str">
        <f>TEXT(Z7,"###,###")</f>
        <v>26,376</v>
      </c>
      <c r="AD7" s="114">
        <f t="shared" si="0"/>
        <v>5.2597972703328333E-2</v>
      </c>
      <c r="AF7" s="114">
        <f t="shared" si="1"/>
        <v>0.16014954915328783</v>
      </c>
    </row>
    <row r="8" spans="1:32" ht="17.25" customHeight="1" x14ac:dyDescent="0.25">
      <c r="A8" s="66" t="s">
        <v>13</v>
      </c>
      <c r="B8" s="67"/>
      <c r="C8" s="31"/>
      <c r="D8" s="68" t="str">
        <f>AB4</f>
        <v>37,674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26,376</v>
      </c>
      <c r="P8" s="69"/>
      <c r="S8" s="111" t="s">
        <v>87</v>
      </c>
      <c r="T8" s="112"/>
      <c r="U8" s="112"/>
      <c r="V8" s="112">
        <v>37972.94</v>
      </c>
      <c r="W8" s="112">
        <v>39064.11</v>
      </c>
      <c r="X8" s="112">
        <v>38392.5</v>
      </c>
      <c r="Y8" s="112">
        <v>38412</v>
      </c>
      <c r="Z8" s="112">
        <v>39560.65</v>
      </c>
      <c r="AB8" s="113" t="str">
        <f>TEXT(Z8,"$###,###")</f>
        <v>$39,561</v>
      </c>
      <c r="AD8" s="114">
        <f t="shared" si="0"/>
        <v>2.9903415599291883E-2</v>
      </c>
      <c r="AF8" s="114">
        <f t="shared" si="1"/>
        <v>4.1811616377346539E-2</v>
      </c>
    </row>
    <row r="9" spans="1:32" x14ac:dyDescent="0.25">
      <c r="A9" s="32" t="s">
        <v>15</v>
      </c>
      <c r="B9" s="73"/>
      <c r="C9" s="74"/>
      <c r="D9" s="75">
        <f>AD104</f>
        <v>76.381589425067688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52.206551410373066</v>
      </c>
      <c r="P9" s="76" t="s">
        <v>88</v>
      </c>
      <c r="S9" s="111" t="s">
        <v>7</v>
      </c>
      <c r="T9" s="112"/>
      <c r="U9" s="112"/>
      <c r="V9" s="112">
        <v>1014520267</v>
      </c>
      <c r="W9" s="112">
        <v>1068592272</v>
      </c>
      <c r="X9" s="112">
        <v>1116024780</v>
      </c>
      <c r="Y9" s="112">
        <v>1198266814</v>
      </c>
      <c r="Z9" s="112">
        <v>1298057254</v>
      </c>
      <c r="AB9" s="113" t="str">
        <f>TEXT(Z9/1000000,"$#,###.0")&amp;" mil"</f>
        <v>$1,298.1 mil</v>
      </c>
      <c r="AD9" s="114">
        <f t="shared" si="0"/>
        <v>8.3278981637556981E-2</v>
      </c>
      <c r="AF9" s="114">
        <f t="shared" si="1"/>
        <v>0.27947887905525692</v>
      </c>
    </row>
    <row r="10" spans="1:32" x14ac:dyDescent="0.25">
      <c r="A10" s="32" t="s">
        <v>18</v>
      </c>
      <c r="B10" s="73"/>
      <c r="C10" s="74"/>
      <c r="D10" s="75">
        <f>AD105</f>
        <v>18.115942028985508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47.774491962390051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94.377464361540802</v>
      </c>
      <c r="P11" s="76" t="s">
        <v>88</v>
      </c>
      <c r="S11" s="111" t="s">
        <v>30</v>
      </c>
      <c r="T11" s="116"/>
      <c r="U11" s="116"/>
      <c r="V11" s="116">
        <v>28371</v>
      </c>
      <c r="W11" s="116">
        <v>29017</v>
      </c>
      <c r="X11" s="116">
        <v>30645</v>
      </c>
      <c r="Y11" s="116">
        <v>32670</v>
      </c>
      <c r="Z11" s="116">
        <v>34507</v>
      </c>
    </row>
    <row r="12" spans="1:32" ht="28.5" customHeight="1" x14ac:dyDescent="0.25">
      <c r="A12" s="32" t="s">
        <v>20</v>
      </c>
      <c r="B12" s="74"/>
      <c r="C12" s="74"/>
      <c r="D12" s="75">
        <f>AD108</f>
        <v>11.846366194192282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12.026084319077949</v>
      </c>
      <c r="P12" s="76" t="s">
        <v>88</v>
      </c>
      <c r="S12" s="111" t="s">
        <v>31</v>
      </c>
      <c r="T12" s="116"/>
      <c r="U12" s="116"/>
      <c r="V12" s="116">
        <v>2569</v>
      </c>
      <c r="W12" s="116">
        <v>2601</v>
      </c>
      <c r="X12" s="116">
        <v>2686</v>
      </c>
      <c r="Y12" s="116">
        <v>3025</v>
      </c>
      <c r="Z12" s="116">
        <v>3171</v>
      </c>
    </row>
    <row r="13" spans="1:32" ht="15" customHeight="1" x14ac:dyDescent="0.25">
      <c r="A13" s="32" t="s">
        <v>21</v>
      </c>
      <c r="B13" s="74"/>
      <c r="C13" s="74"/>
      <c r="D13" s="75">
        <f>AD109</f>
        <v>13.285024154589372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39.8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26.118808727504376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18.538601547095404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43.236714975845409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81.461398452904604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1654</v>
      </c>
      <c r="Z15" s="116">
        <v>1529</v>
      </c>
      <c r="AB15" s="121">
        <f t="shared" ref="AB15:AB34" si="2">IF(Z15="np",0,Z15/$Z$34)</f>
        <v>4.0580710228780723E-2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43</v>
      </c>
      <c r="Z16" s="116">
        <v>53</v>
      </c>
      <c r="AB16" s="121">
        <f t="shared" si="2"/>
        <v>1.4066564042677424E-3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2198</v>
      </c>
      <c r="Z17" s="116">
        <v>2267</v>
      </c>
      <c r="AB17" s="121">
        <f t="shared" si="2"/>
        <v>6.0167737141037209E-2</v>
      </c>
    </row>
    <row r="18" spans="1:28" x14ac:dyDescent="0.25">
      <c r="A18" s="65" t="str">
        <f>$S$1&amp;" ("&amp;$V$2&amp;" to "&amp;$Z$2&amp;")"</f>
        <v>Glenorchy (2014-15 to 2018-19)</v>
      </c>
      <c r="B18" s="65"/>
      <c r="C18" s="65"/>
      <c r="D18" s="65"/>
      <c r="E18" s="65"/>
      <c r="F18" s="65"/>
      <c r="G18" s="65" t="str">
        <f>$S$1&amp;" ("&amp;$V$2&amp;" to "&amp;$Z$2&amp;")"</f>
        <v>Glenorchy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518</v>
      </c>
      <c r="Z18" s="116">
        <v>514</v>
      </c>
      <c r="AB18" s="121">
        <f t="shared" si="2"/>
        <v>1.3641913052709804E-2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2119</v>
      </c>
      <c r="Z19" s="116">
        <v>2283</v>
      </c>
      <c r="AB19" s="121">
        <f t="shared" si="2"/>
        <v>6.0592388131004829E-2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1085</v>
      </c>
      <c r="Z20" s="116">
        <v>1208</v>
      </c>
      <c r="AB20" s="121">
        <f t="shared" si="2"/>
        <v>3.2061149742555341E-2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3608</v>
      </c>
      <c r="Z21" s="116">
        <v>3805</v>
      </c>
      <c r="AB21" s="121">
        <f t="shared" si="2"/>
        <v>0.10098731355167472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3486</v>
      </c>
      <c r="Z22" s="116">
        <v>3539</v>
      </c>
      <c r="AB22" s="121">
        <f t="shared" si="2"/>
        <v>9.3927490843463024E-2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1495</v>
      </c>
      <c r="Z23" s="116">
        <v>1629</v>
      </c>
      <c r="AB23" s="121">
        <f t="shared" si="2"/>
        <v>4.3234778916078347E-2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447</v>
      </c>
      <c r="Z24" s="116">
        <v>455</v>
      </c>
      <c r="AB24" s="121">
        <f t="shared" si="2"/>
        <v>1.2076012527204204E-2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868</v>
      </c>
      <c r="Z25" s="116">
        <v>971</v>
      </c>
      <c r="AB25" s="121">
        <f t="shared" si="2"/>
        <v>2.5771006953659959E-2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482</v>
      </c>
      <c r="Z26" s="116">
        <v>547</v>
      </c>
      <c r="AB26" s="121">
        <f t="shared" si="2"/>
        <v>1.4517755719518022E-2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1501</v>
      </c>
      <c r="Z27" s="116">
        <v>1671</v>
      </c>
      <c r="AB27" s="121">
        <f t="shared" si="2"/>
        <v>4.4349487764743352E-2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3138</v>
      </c>
      <c r="Z28" s="116">
        <v>3406</v>
      </c>
      <c r="AB28" s="121">
        <f t="shared" si="2"/>
        <v>9.0397579489357185E-2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2371</v>
      </c>
      <c r="Z29" s="116">
        <v>2737</v>
      </c>
      <c r="AB29" s="121">
        <f t="shared" si="2"/>
        <v>7.2641859971336056E-2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2410</v>
      </c>
      <c r="Z30" s="116">
        <v>2573</v>
      </c>
      <c r="AB30" s="121">
        <f t="shared" si="2"/>
        <v>6.8289187324167944E-2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4800</v>
      </c>
      <c r="Z31" s="116">
        <v>5184</v>
      </c>
      <c r="AB31" s="121">
        <f t="shared" si="2"/>
        <v>0.13758692074950898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651</v>
      </c>
      <c r="Z32" s="116">
        <v>737</v>
      </c>
      <c r="AB32" s="121">
        <f t="shared" si="2"/>
        <v>1.9560486225383512E-2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1371</v>
      </c>
      <c r="Z33" s="116">
        <v>1454</v>
      </c>
      <c r="AB33" s="121">
        <f t="shared" si="2"/>
        <v>3.8590158713307503E-2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35697</v>
      </c>
      <c r="Z34" s="124">
        <v>37678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21483</v>
      </c>
      <c r="AB37" s="136">
        <f>Z37/Z40*100</f>
        <v>81.461398452904604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4889</v>
      </c>
      <c r="AB38" s="136">
        <f>Z38/Z40*100</f>
        <v>18.538601547095404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26372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11</v>
      </c>
      <c r="X44" s="116">
        <v>8</v>
      </c>
      <c r="Y44" s="116">
        <v>14</v>
      </c>
      <c r="Z44" s="116">
        <v>22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306</v>
      </c>
      <c r="X45" s="116">
        <v>309</v>
      </c>
      <c r="Y45" s="116">
        <v>306</v>
      </c>
      <c r="Z45" s="116">
        <v>281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951</v>
      </c>
      <c r="X46" s="116">
        <v>984</v>
      </c>
      <c r="Y46" s="116">
        <v>979</v>
      </c>
      <c r="Z46" s="116">
        <v>941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1633</v>
      </c>
      <c r="X47" s="116">
        <v>1705</v>
      </c>
      <c r="Y47" s="116">
        <v>1952</v>
      </c>
      <c r="Z47" s="116">
        <v>1946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2043</v>
      </c>
      <c r="X48" s="116">
        <v>2329</v>
      </c>
      <c r="Y48" s="116">
        <v>2703</v>
      </c>
      <c r="Z48" s="116">
        <v>3285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Glenorchy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2156</v>
      </c>
      <c r="X49" s="116">
        <v>2390</v>
      </c>
      <c r="Y49" s="116">
        <v>2753</v>
      </c>
      <c r="Z49" s="116">
        <v>3254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1667</v>
      </c>
      <c r="X50" s="116">
        <v>1760</v>
      </c>
      <c r="Y50" s="116">
        <v>1990</v>
      </c>
      <c r="Z50" s="116">
        <v>2258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1590</v>
      </c>
      <c r="X51" s="116">
        <v>1643</v>
      </c>
      <c r="Y51" s="116">
        <v>1710</v>
      </c>
      <c r="Z51" s="116">
        <v>1719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1588</v>
      </c>
      <c r="X52" s="116">
        <v>1634</v>
      </c>
      <c r="Y52" s="116">
        <v>1651</v>
      </c>
      <c r="Z52" s="116">
        <v>1657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1498</v>
      </c>
      <c r="X53" s="116">
        <v>1449</v>
      </c>
      <c r="Y53" s="116">
        <v>1495</v>
      </c>
      <c r="Z53" s="116">
        <v>1406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1358</v>
      </c>
      <c r="X54" s="116">
        <v>1400</v>
      </c>
      <c r="Y54" s="116">
        <v>1381</v>
      </c>
      <c r="Z54" s="116">
        <v>1456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884</v>
      </c>
      <c r="X55" s="116">
        <v>952</v>
      </c>
      <c r="Y55" s="116">
        <v>998</v>
      </c>
      <c r="Z55" s="116">
        <v>1052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368</v>
      </c>
      <c r="X56" s="116">
        <v>409</v>
      </c>
      <c r="Y56" s="116">
        <v>442</v>
      </c>
      <c r="Z56" s="116">
        <v>454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124</v>
      </c>
      <c r="X57" s="116">
        <v>141</v>
      </c>
      <c r="Y57" s="116">
        <v>133</v>
      </c>
      <c r="Z57" s="116">
        <v>130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58</v>
      </c>
      <c r="X58" s="116">
        <v>59</v>
      </c>
      <c r="Y58" s="116">
        <v>55</v>
      </c>
      <c r="Z58" s="116">
        <v>55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28</v>
      </c>
      <c r="X59" s="116">
        <v>30</v>
      </c>
      <c r="Y59" s="116">
        <v>31</v>
      </c>
      <c r="Z59" s="116">
        <v>20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23</v>
      </c>
      <c r="X60" s="116">
        <v>21</v>
      </c>
      <c r="Y60" s="116">
        <v>22</v>
      </c>
      <c r="Z60" s="116">
        <v>16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16292</v>
      </c>
      <c r="X61" s="116">
        <v>17220</v>
      </c>
      <c r="Y61" s="116">
        <v>18637</v>
      </c>
      <c r="Z61" s="116">
        <v>19952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19</v>
      </c>
      <c r="X63" s="116">
        <v>10</v>
      </c>
      <c r="Y63" s="116">
        <v>20</v>
      </c>
      <c r="Z63" s="116">
        <v>23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Glenorchy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404</v>
      </c>
      <c r="X64" s="116">
        <v>423</v>
      </c>
      <c r="Y64" s="116">
        <v>448</v>
      </c>
      <c r="Z64" s="116">
        <v>408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989</v>
      </c>
      <c r="X65" s="116">
        <v>986</v>
      </c>
      <c r="Y65" s="116">
        <v>1095</v>
      </c>
      <c r="Z65" s="116">
        <v>1017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1436</v>
      </c>
      <c r="X66" s="116">
        <v>1471</v>
      </c>
      <c r="Y66" s="116">
        <v>1606</v>
      </c>
      <c r="Z66" s="116">
        <v>1720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1917</v>
      </c>
      <c r="X67" s="116">
        <v>2185</v>
      </c>
      <c r="Y67" s="116">
        <v>2422</v>
      </c>
      <c r="Z67" s="116">
        <v>2661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1740</v>
      </c>
      <c r="X68" s="116">
        <v>1849</v>
      </c>
      <c r="Y68" s="116">
        <v>2090</v>
      </c>
      <c r="Z68" s="116">
        <v>2353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1542</v>
      </c>
      <c r="X69" s="116">
        <v>1638</v>
      </c>
      <c r="Y69" s="116">
        <v>1801</v>
      </c>
      <c r="Z69" s="116">
        <v>1867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1491</v>
      </c>
      <c r="X70" s="116">
        <v>1517</v>
      </c>
      <c r="Y70" s="116">
        <v>1520</v>
      </c>
      <c r="Z70" s="116">
        <v>1495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1525</v>
      </c>
      <c r="X71" s="116">
        <v>1644</v>
      </c>
      <c r="Y71" s="116">
        <v>1593</v>
      </c>
      <c r="Z71" s="116">
        <v>1586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1548</v>
      </c>
      <c r="X72" s="116">
        <v>1491</v>
      </c>
      <c r="Y72" s="116">
        <v>1520</v>
      </c>
      <c r="Z72" s="116">
        <v>1504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1349</v>
      </c>
      <c r="X73" s="116">
        <v>1442</v>
      </c>
      <c r="Y73" s="116">
        <v>1420</v>
      </c>
      <c r="Z73" s="116">
        <v>1432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844</v>
      </c>
      <c r="X74" s="116">
        <v>895</v>
      </c>
      <c r="Y74" s="116">
        <v>937</v>
      </c>
      <c r="Z74" s="116">
        <v>1045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313</v>
      </c>
      <c r="X75" s="116">
        <v>337</v>
      </c>
      <c r="Y75" s="116">
        <v>333</v>
      </c>
      <c r="Z75" s="116">
        <v>384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98</v>
      </c>
      <c r="X76" s="116">
        <v>117</v>
      </c>
      <c r="Y76" s="116">
        <v>139</v>
      </c>
      <c r="Z76" s="116">
        <v>126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40</v>
      </c>
      <c r="X77" s="116">
        <v>48</v>
      </c>
      <c r="Y77" s="116">
        <v>51</v>
      </c>
      <c r="Z77" s="116">
        <v>51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35</v>
      </c>
      <c r="X78" s="116">
        <v>37</v>
      </c>
      <c r="Y78" s="116">
        <v>31</v>
      </c>
      <c r="Z78" s="116">
        <v>28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22</v>
      </c>
      <c r="X79" s="116">
        <v>21</v>
      </c>
      <c r="Y79" s="116">
        <v>30</v>
      </c>
      <c r="Z79" s="116">
        <v>25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15325</v>
      </c>
      <c r="X80" s="116">
        <v>16111</v>
      </c>
      <c r="Y80" s="116">
        <v>17060</v>
      </c>
      <c r="Z80" s="116">
        <v>17720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Glenorchy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940</v>
      </c>
      <c r="X83" s="116">
        <v>1020</v>
      </c>
      <c r="Y83" s="116">
        <v>1052</v>
      </c>
      <c r="Z83" s="116">
        <v>1133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1058</v>
      </c>
      <c r="X84" s="116">
        <v>1143</v>
      </c>
      <c r="Y84" s="116">
        <v>1233</v>
      </c>
      <c r="Z84" s="116">
        <v>1317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37,674</v>
      </c>
      <c r="D85" s="98">
        <f t="shared" ref="D85:D90" si="4">AD4</f>
        <v>5.5382805277754521E-2</v>
      </c>
      <c r="E85" s="99">
        <f t="shared" ref="E85:E90" si="5">AD4</f>
        <v>5.5382805277754521E-2</v>
      </c>
      <c r="F85" s="98">
        <f t="shared" ref="F85:F90" si="6">AF4</f>
        <v>0.2175290049445755</v>
      </c>
      <c r="G85" s="99">
        <f t="shared" ref="G85:G90" si="7">AF4</f>
        <v>0.2175290049445755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2346</v>
      </c>
      <c r="X85" s="116">
        <v>2428</v>
      </c>
      <c r="Y85" s="116">
        <v>2512</v>
      </c>
      <c r="Z85" s="116">
        <v>2649</v>
      </c>
    </row>
    <row r="86" spans="1:30" ht="15" customHeight="1" x14ac:dyDescent="0.25">
      <c r="A86" s="100" t="s">
        <v>4</v>
      </c>
      <c r="B86" s="51"/>
      <c r="C86" s="101" t="str">
        <f t="shared" si="3"/>
        <v>19,950</v>
      </c>
      <c r="D86" s="98">
        <f t="shared" si="4"/>
        <v>7.0451252884047966E-2</v>
      </c>
      <c r="E86" s="99">
        <f t="shared" si="5"/>
        <v>7.0451252884047966E-2</v>
      </c>
      <c r="F86" s="98">
        <f t="shared" si="6"/>
        <v>0.24547384192783128</v>
      </c>
      <c r="G86" s="99">
        <f t="shared" si="7"/>
        <v>0.24547384192783128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899</v>
      </c>
      <c r="X86" s="116">
        <v>1012</v>
      </c>
      <c r="Y86" s="116">
        <v>1150</v>
      </c>
      <c r="Z86" s="116">
        <v>1239</v>
      </c>
    </row>
    <row r="87" spans="1:30" ht="15" customHeight="1" x14ac:dyDescent="0.25">
      <c r="A87" s="100" t="s">
        <v>5</v>
      </c>
      <c r="B87" s="51"/>
      <c r="C87" s="101" t="str">
        <f t="shared" si="3"/>
        <v>17,722</v>
      </c>
      <c r="D87" s="98">
        <f t="shared" si="4"/>
        <v>3.8804220398593214E-2</v>
      </c>
      <c r="E87" s="99">
        <f t="shared" si="5"/>
        <v>3.8804220398593214E-2</v>
      </c>
      <c r="F87" s="98">
        <f t="shared" si="6"/>
        <v>0.18740368509212724</v>
      </c>
      <c r="G87" s="99">
        <f t="shared" si="7"/>
        <v>0.18740368509212724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777</v>
      </c>
      <c r="X87" s="116">
        <v>799</v>
      </c>
      <c r="Y87" s="116">
        <v>792</v>
      </c>
      <c r="Z87" s="116">
        <v>837</v>
      </c>
    </row>
    <row r="88" spans="1:30" ht="15" customHeight="1" x14ac:dyDescent="0.25">
      <c r="A88" s="51" t="s">
        <v>6</v>
      </c>
      <c r="B88" s="51"/>
      <c r="C88" s="101" t="str">
        <f t="shared" si="3"/>
        <v>26,376</v>
      </c>
      <c r="D88" s="98">
        <f t="shared" si="4"/>
        <v>5.2597972703328333E-2</v>
      </c>
      <c r="E88" s="99">
        <f t="shared" si="5"/>
        <v>5.2597972703328333E-2</v>
      </c>
      <c r="F88" s="98">
        <f t="shared" si="6"/>
        <v>0.16014954915328783</v>
      </c>
      <c r="G88" s="99">
        <f t="shared" si="7"/>
        <v>0.16014954915328783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759</v>
      </c>
      <c r="X88" s="116">
        <v>783</v>
      </c>
      <c r="Y88" s="116">
        <v>855</v>
      </c>
      <c r="Z88" s="116">
        <v>939</v>
      </c>
    </row>
    <row r="89" spans="1:30" ht="15" customHeight="1" x14ac:dyDescent="0.25">
      <c r="A89" s="51" t="s">
        <v>102</v>
      </c>
      <c r="B89" s="51"/>
      <c r="C89" s="101" t="str">
        <f t="shared" si="3"/>
        <v>$39,561</v>
      </c>
      <c r="D89" s="98">
        <f t="shared" si="4"/>
        <v>2.9903415599291883E-2</v>
      </c>
      <c r="E89" s="99">
        <f t="shared" si="5"/>
        <v>2.9903415599291883E-2</v>
      </c>
      <c r="F89" s="98">
        <f t="shared" si="6"/>
        <v>4.1811616377346539E-2</v>
      </c>
      <c r="G89" s="99">
        <f t="shared" si="7"/>
        <v>4.1811616377346539E-2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1057</v>
      </c>
      <c r="X89" s="116">
        <v>1077</v>
      </c>
      <c r="Y89" s="116">
        <v>1112</v>
      </c>
      <c r="Z89" s="116">
        <v>1214</v>
      </c>
    </row>
    <row r="90" spans="1:30" ht="15" customHeight="1" x14ac:dyDescent="0.25">
      <c r="A90" s="51" t="s">
        <v>7</v>
      </c>
      <c r="B90" s="51"/>
      <c r="C90" s="101" t="str">
        <f t="shared" si="3"/>
        <v>$1,298.1 mil</v>
      </c>
      <c r="D90" s="98">
        <f t="shared" si="4"/>
        <v>8.3278981637556981E-2</v>
      </c>
      <c r="E90" s="99">
        <f t="shared" si="5"/>
        <v>8.3278981637556981E-2</v>
      </c>
      <c r="F90" s="98">
        <f t="shared" si="6"/>
        <v>0.27947887905525692</v>
      </c>
      <c r="G90" s="99">
        <f t="shared" si="7"/>
        <v>0.27947887905525692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1645</v>
      </c>
      <c r="X90" s="116">
        <v>1800</v>
      </c>
      <c r="Y90" s="116">
        <v>2009</v>
      </c>
      <c r="Z90" s="116">
        <v>2266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11993</v>
      </c>
      <c r="X91" s="116">
        <v>12363</v>
      </c>
      <c r="Y91" s="116">
        <v>12995</v>
      </c>
      <c r="Z91" s="116">
        <v>13770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780</v>
      </c>
      <c r="X93" s="116">
        <v>822</v>
      </c>
      <c r="Y93" s="116">
        <v>906</v>
      </c>
      <c r="Z93" s="116">
        <v>942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1451</v>
      </c>
      <c r="X94" s="116">
        <v>1537</v>
      </c>
      <c r="Y94" s="116">
        <v>1635</v>
      </c>
      <c r="Z94" s="116">
        <v>1787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435</v>
      </c>
      <c r="X95" s="116">
        <v>434</v>
      </c>
      <c r="Y95" s="116">
        <v>447</v>
      </c>
      <c r="Z95" s="116">
        <v>460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1963</v>
      </c>
      <c r="X96" s="116">
        <v>2163</v>
      </c>
      <c r="Y96" s="116">
        <v>2316</v>
      </c>
      <c r="Z96" s="116">
        <v>2544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2131</v>
      </c>
      <c r="X97" s="116">
        <v>2349</v>
      </c>
      <c r="Y97" s="116">
        <v>2334</v>
      </c>
      <c r="Z97" s="116">
        <v>2411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1268</v>
      </c>
      <c r="X98" s="116">
        <v>1334</v>
      </c>
      <c r="Y98" s="116">
        <v>1391</v>
      </c>
      <c r="Z98" s="116">
        <v>1461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111</v>
      </c>
      <c r="X99" s="116">
        <v>126</v>
      </c>
      <c r="Y99" s="116">
        <v>136</v>
      </c>
      <c r="Z99" s="116">
        <v>120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1093</v>
      </c>
      <c r="X100" s="116">
        <v>1139</v>
      </c>
      <c r="Y100" s="116">
        <v>1307</v>
      </c>
      <c r="Z100" s="116">
        <v>1378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11237</v>
      </c>
      <c r="X101" s="116">
        <v>11610</v>
      </c>
      <c r="Y101" s="116">
        <v>12063</v>
      </c>
      <c r="Z101" s="116">
        <v>12605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22609</v>
      </c>
      <c r="X104" s="116">
        <v>24841</v>
      </c>
      <c r="Y104" s="116">
        <v>26920</v>
      </c>
      <c r="Z104" s="116">
        <v>28776</v>
      </c>
      <c r="AB104" s="113" t="str">
        <f>TEXT(Z104,"###,###")</f>
        <v>28,776</v>
      </c>
      <c r="AD104" s="134">
        <f>Z104/($Z$4)*100</f>
        <v>76.381589425067688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6600</v>
      </c>
      <c r="X105" s="116">
        <v>6455</v>
      </c>
      <c r="Y105" s="116">
        <v>6479</v>
      </c>
      <c r="Z105" s="116">
        <v>6825</v>
      </c>
      <c r="AB105" s="113" t="str">
        <f>TEXT(Z105,"###,###")</f>
        <v>6,825</v>
      </c>
      <c r="AD105" s="134">
        <f>Z105/($Z$4)*100</f>
        <v>18.115942028985508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29209</v>
      </c>
      <c r="X106" s="124">
        <v>31296</v>
      </c>
      <c r="Y106" s="124">
        <v>33399</v>
      </c>
      <c r="Z106" s="124">
        <v>35601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3140</v>
      </c>
      <c r="X108" s="116">
        <v>3532</v>
      </c>
      <c r="Y108" s="116">
        <v>4481</v>
      </c>
      <c r="Z108" s="116">
        <v>4463</v>
      </c>
      <c r="AB108" s="113" t="str">
        <f>TEXT(Z108,"###,###")</f>
        <v>4,463</v>
      </c>
      <c r="AD108" s="134">
        <f>Z108/($Z$4)*100</f>
        <v>11.846366194192282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4364</v>
      </c>
      <c r="X109" s="116">
        <v>4665</v>
      </c>
      <c r="Y109" s="116">
        <v>4818</v>
      </c>
      <c r="Z109" s="116">
        <v>5005</v>
      </c>
      <c r="AB109" s="113" t="str">
        <f>TEXT(Z109,"###,###")</f>
        <v>5,005</v>
      </c>
      <c r="AD109" s="134">
        <f>Z109/($Z$4)*100</f>
        <v>13.285024154589372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8022</v>
      </c>
      <c r="X110" s="116">
        <v>8512</v>
      </c>
      <c r="Y110" s="116">
        <v>8786</v>
      </c>
      <c r="Z110" s="116">
        <v>9840</v>
      </c>
      <c r="AB110" s="113" t="str">
        <f>TEXT(Z110,"###,###")</f>
        <v>9,840</v>
      </c>
      <c r="AD110" s="134">
        <f>Z110/($Z$4)*100</f>
        <v>26.118808727504376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13680</v>
      </c>
      <c r="X111" s="116">
        <v>14587</v>
      </c>
      <c r="Y111" s="116">
        <v>15312</v>
      </c>
      <c r="Z111" s="116">
        <v>16289</v>
      </c>
      <c r="AB111" s="113" t="str">
        <f>TEXT(Z111,"###,###")</f>
        <v>16,289</v>
      </c>
      <c r="AD111" s="134">
        <f>Z111/($Z$4)*100</f>
        <v>43.236714975845409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31617</v>
      </c>
      <c r="X112" s="116">
        <v>33331</v>
      </c>
      <c r="Y112" s="116">
        <v>35697</v>
      </c>
      <c r="Z112" s="116">
        <v>37677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42.44</v>
      </c>
      <c r="W118" s="135">
        <v>37.450000000000003</v>
      </c>
      <c r="X118" s="135">
        <v>40.4</v>
      </c>
      <c r="Y118" s="135">
        <v>40.159999999999997</v>
      </c>
      <c r="Z118" s="135">
        <v>39.75</v>
      </c>
      <c r="AB118" s="113" t="str">
        <f>TEXT(Z118,"##.0")</f>
        <v>39.8</v>
      </c>
    </row>
    <row r="120" spans="19:32" x14ac:dyDescent="0.25">
      <c r="S120" s="105" t="s">
        <v>104</v>
      </c>
      <c r="T120" s="116"/>
      <c r="U120" s="116"/>
      <c r="V120" s="116">
        <v>20163</v>
      </c>
      <c r="W120" s="116">
        <v>20630</v>
      </c>
      <c r="X120" s="116">
        <v>21287</v>
      </c>
      <c r="Y120" s="116">
        <v>22031</v>
      </c>
      <c r="Z120" s="116">
        <v>23209</v>
      </c>
      <c r="AB120" s="113" t="str">
        <f>TEXT(Z120,"###,###")</f>
        <v>23,209</v>
      </c>
    </row>
    <row r="121" spans="19:32" x14ac:dyDescent="0.25">
      <c r="S121" s="105" t="s">
        <v>105</v>
      </c>
      <c r="T121" s="116"/>
      <c r="U121" s="116"/>
      <c r="V121" s="116">
        <v>1345</v>
      </c>
      <c r="W121" s="116">
        <v>1373</v>
      </c>
      <c r="X121" s="116">
        <v>1372</v>
      </c>
      <c r="Y121" s="116">
        <v>1473</v>
      </c>
      <c r="Z121" s="116">
        <v>1488</v>
      </c>
      <c r="AB121" s="113" t="str">
        <f>TEXT(Z121,"###,###")</f>
        <v>1,488</v>
      </c>
    </row>
    <row r="122" spans="19:32" x14ac:dyDescent="0.25">
      <c r="S122" s="105" t="s">
        <v>106</v>
      </c>
      <c r="T122" s="116"/>
      <c r="U122" s="116"/>
      <c r="V122" s="116">
        <v>1225</v>
      </c>
      <c r="W122" s="116">
        <v>1228</v>
      </c>
      <c r="X122" s="116">
        <v>1314</v>
      </c>
      <c r="Y122" s="116">
        <v>1552</v>
      </c>
      <c r="Z122" s="116">
        <v>1684</v>
      </c>
      <c r="AB122" s="113" t="str">
        <f>TEXT(Z122,"###,###")</f>
        <v>1,684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21388</v>
      </c>
      <c r="W124" s="116">
        <v>21858</v>
      </c>
      <c r="X124" s="116">
        <v>22601</v>
      </c>
      <c r="Y124" s="116">
        <v>23583</v>
      </c>
      <c r="Z124" s="116">
        <v>24893</v>
      </c>
      <c r="AB124" s="113" t="str">
        <f>TEXT(Z124,"###,###")</f>
        <v>24,893</v>
      </c>
      <c r="AD124" s="131">
        <f>Z124/$Z$7*100</f>
        <v>94.377464361540802</v>
      </c>
    </row>
    <row r="125" spans="19:32" x14ac:dyDescent="0.25">
      <c r="S125" s="105" t="s">
        <v>108</v>
      </c>
      <c r="T125" s="116"/>
      <c r="U125" s="116"/>
      <c r="V125" s="116">
        <v>2570</v>
      </c>
      <c r="W125" s="116">
        <v>2601</v>
      </c>
      <c r="X125" s="116">
        <v>2686</v>
      </c>
      <c r="Y125" s="116">
        <v>3025</v>
      </c>
      <c r="Z125" s="116">
        <v>3172</v>
      </c>
      <c r="AB125" s="113" t="str">
        <f>TEXT(Z125,"###,###")</f>
        <v>3,172</v>
      </c>
      <c r="AD125" s="131">
        <f>Z125/$Z$7*100</f>
        <v>12.026084319077949</v>
      </c>
    </row>
    <row r="127" spans="19:32" x14ac:dyDescent="0.25">
      <c r="S127" s="105" t="s">
        <v>109</v>
      </c>
      <c r="T127" s="116"/>
      <c r="U127" s="116"/>
      <c r="V127" s="116">
        <v>11699</v>
      </c>
      <c r="W127" s="116">
        <v>11993</v>
      </c>
      <c r="X127" s="116">
        <v>12363</v>
      </c>
      <c r="Y127" s="116">
        <v>12995</v>
      </c>
      <c r="Z127" s="116">
        <v>13770</v>
      </c>
      <c r="AB127" s="113" t="str">
        <f>TEXT(Z127,"###,###")</f>
        <v>13,770</v>
      </c>
      <c r="AD127" s="131">
        <f>Z127/$Z$7*100</f>
        <v>52.206551410373066</v>
      </c>
    </row>
    <row r="128" spans="19:32" x14ac:dyDescent="0.25">
      <c r="S128" s="105" t="s">
        <v>110</v>
      </c>
      <c r="T128" s="116"/>
      <c r="U128" s="116"/>
      <c r="V128" s="116">
        <v>11036</v>
      </c>
      <c r="W128" s="116">
        <v>11237</v>
      </c>
      <c r="X128" s="116">
        <v>11610</v>
      </c>
      <c r="Y128" s="116">
        <v>12063</v>
      </c>
      <c r="Z128" s="116">
        <v>12601</v>
      </c>
      <c r="AB128" s="113" t="str">
        <f>TEXT(Z128,"###,###")</f>
        <v>12,601</v>
      </c>
      <c r="AD128" s="131">
        <f>Z128/$Z$7*100</f>
        <v>47.774491962390051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EE006B-05AD-4B2B-99D3-D386676130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BA92B508-48DF-44A0-AFE9-CD940C81E7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9577D651-CD80-41D2-9620-7EE91631A1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851661B8-0E74-49BE-87FE-354B116975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28DC-BACD-477D-8E27-F50FD22BF647}">
  <sheetPr codeName="Sheet7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Hobart</v>
      </c>
      <c r="T1" s="103"/>
      <c r="U1" s="103"/>
      <c r="V1" s="103"/>
      <c r="W1" s="103"/>
      <c r="X1" s="103"/>
      <c r="Y1" s="104" t="str">
        <f>Y3</f>
        <v>12.15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127</v>
      </c>
      <c r="Y3" s="109" t="s">
        <v>169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12.15 Hobart,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44000</v>
      </c>
      <c r="W4" s="112">
        <v>44028</v>
      </c>
      <c r="X4" s="112">
        <v>45684</v>
      </c>
      <c r="Y4" s="112">
        <v>47819</v>
      </c>
      <c r="Z4" s="112">
        <v>48967</v>
      </c>
      <c r="AB4" s="113" t="str">
        <f>TEXT(Z4,"###,###")</f>
        <v>48,967</v>
      </c>
      <c r="AD4" s="114">
        <f>Z4/Y4-1</f>
        <v>2.4007193793261994E-2</v>
      </c>
      <c r="AF4" s="114">
        <f>Z4/V4-1</f>
        <v>0.11288636363636373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21823</v>
      </c>
      <c r="W5" s="112">
        <v>21546</v>
      </c>
      <c r="X5" s="112">
        <v>22308</v>
      </c>
      <c r="Y5" s="112">
        <v>23473</v>
      </c>
      <c r="Z5" s="112">
        <v>24077</v>
      </c>
      <c r="AB5" s="113" t="str">
        <f>TEXT(Z5,"###,###")</f>
        <v>24,077</v>
      </c>
      <c r="AD5" s="114">
        <f t="shared" ref="AD5:AD9" si="0">Z5/Y5-1</f>
        <v>2.5731691730924933E-2</v>
      </c>
      <c r="AF5" s="114">
        <f t="shared" ref="AF5:AF9" si="1">Z5/V5-1</f>
        <v>0.1032855244466846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22177</v>
      </c>
      <c r="W6" s="112">
        <v>22482</v>
      </c>
      <c r="X6" s="112">
        <v>23376</v>
      </c>
      <c r="Y6" s="112">
        <v>24344</v>
      </c>
      <c r="Z6" s="112">
        <v>24897</v>
      </c>
      <c r="AB6" s="113" t="str">
        <f>TEXT(Z6,"###,###")</f>
        <v>24,897</v>
      </c>
      <c r="AD6" s="114">
        <f t="shared" si="0"/>
        <v>2.271606966809081E-2</v>
      </c>
      <c r="AF6" s="114">
        <f t="shared" si="1"/>
        <v>0.12264959191955627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29867</v>
      </c>
      <c r="W7" s="112">
        <v>30049</v>
      </c>
      <c r="X7" s="112">
        <v>30778</v>
      </c>
      <c r="Y7" s="112">
        <v>31967</v>
      </c>
      <c r="Z7" s="112">
        <v>32655</v>
      </c>
      <c r="AB7" s="113" t="str">
        <f>TEXT(Z7,"###,###")</f>
        <v>32,655</v>
      </c>
      <c r="AD7" s="114">
        <f t="shared" si="0"/>
        <v>2.1522194763349711E-2</v>
      </c>
      <c r="AF7" s="114">
        <f t="shared" si="1"/>
        <v>9.334717246459312E-2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48,967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32,655</v>
      </c>
      <c r="P8" s="69"/>
      <c r="S8" s="111" t="s">
        <v>87</v>
      </c>
      <c r="T8" s="112"/>
      <c r="U8" s="112"/>
      <c r="V8" s="112">
        <v>34573.68</v>
      </c>
      <c r="W8" s="112">
        <v>35529</v>
      </c>
      <c r="X8" s="112">
        <v>34587.85</v>
      </c>
      <c r="Y8" s="112">
        <v>34059.11</v>
      </c>
      <c r="Z8" s="112">
        <v>35799</v>
      </c>
      <c r="AB8" s="113" t="str">
        <f>TEXT(Z8,"$###,###")</f>
        <v>$35,799</v>
      </c>
      <c r="AD8" s="114">
        <f t="shared" si="0"/>
        <v>5.1084423521342792E-2</v>
      </c>
      <c r="AF8" s="114">
        <f t="shared" si="1"/>
        <v>3.5440832448266901E-2</v>
      </c>
    </row>
    <row r="9" spans="1:32" x14ac:dyDescent="0.25">
      <c r="A9" s="32" t="s">
        <v>15</v>
      </c>
      <c r="B9" s="73"/>
      <c r="C9" s="74"/>
      <c r="D9" s="75">
        <f>AD104</f>
        <v>66.575448771621708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49.444189251263204</v>
      </c>
      <c r="P9" s="76" t="s">
        <v>88</v>
      </c>
      <c r="S9" s="111" t="s">
        <v>7</v>
      </c>
      <c r="T9" s="112"/>
      <c r="U9" s="112"/>
      <c r="V9" s="112">
        <v>1729059027</v>
      </c>
      <c r="W9" s="112">
        <v>1767389521</v>
      </c>
      <c r="X9" s="112">
        <v>1822697052</v>
      </c>
      <c r="Y9" s="112">
        <v>1925350749</v>
      </c>
      <c r="Z9" s="112">
        <v>2023427504</v>
      </c>
      <c r="AB9" s="113" t="str">
        <f>TEXT(Z9/1000000,"$#,###.0")&amp;" mil"</f>
        <v>$2,023.4 mil</v>
      </c>
      <c r="AD9" s="114">
        <f t="shared" si="0"/>
        <v>5.0939682055822555E-2</v>
      </c>
      <c r="AF9" s="114">
        <f t="shared" si="1"/>
        <v>0.17024778934860496</v>
      </c>
    </row>
    <row r="10" spans="1:32" x14ac:dyDescent="0.25">
      <c r="A10" s="32" t="s">
        <v>18</v>
      </c>
      <c r="B10" s="73"/>
      <c r="C10" s="74"/>
      <c r="D10" s="75">
        <f>AD105</f>
        <v>26.266669389588909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50.531312203337933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92.261521972132911</v>
      </c>
      <c r="P11" s="76" t="s">
        <v>88</v>
      </c>
      <c r="S11" s="111" t="s">
        <v>30</v>
      </c>
      <c r="T11" s="116"/>
      <c r="U11" s="116"/>
      <c r="V11" s="116">
        <v>39147</v>
      </c>
      <c r="W11" s="116">
        <v>39005</v>
      </c>
      <c r="X11" s="116">
        <v>40450</v>
      </c>
      <c r="Y11" s="116">
        <v>42205</v>
      </c>
      <c r="Z11" s="116">
        <v>43269</v>
      </c>
    </row>
    <row r="12" spans="1:32" ht="28.5" customHeight="1" x14ac:dyDescent="0.25">
      <c r="A12" s="32" t="s">
        <v>20</v>
      </c>
      <c r="B12" s="74"/>
      <c r="C12" s="74"/>
      <c r="D12" s="75">
        <f>AD108</f>
        <v>15.206159250107214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17.452151278517839</v>
      </c>
      <c r="P12" s="76" t="s">
        <v>88</v>
      </c>
      <c r="S12" s="111" t="s">
        <v>31</v>
      </c>
      <c r="T12" s="116"/>
      <c r="U12" s="116"/>
      <c r="V12" s="116">
        <v>4855</v>
      </c>
      <c r="W12" s="116">
        <v>5023</v>
      </c>
      <c r="X12" s="116">
        <v>5234</v>
      </c>
      <c r="Y12" s="116">
        <v>5614</v>
      </c>
      <c r="Z12" s="116">
        <v>5700</v>
      </c>
    </row>
    <row r="13" spans="1:32" ht="15" customHeight="1" x14ac:dyDescent="0.25">
      <c r="A13" s="32" t="s">
        <v>21</v>
      </c>
      <c r="B13" s="74"/>
      <c r="C13" s="74"/>
      <c r="D13" s="75">
        <f>AD109</f>
        <v>14.934547756652439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40.6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22.114893703923048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20.870470764801372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40.596728408928463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79.129529235198632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2004</v>
      </c>
      <c r="Z15" s="116">
        <v>1842</v>
      </c>
      <c r="AB15" s="121">
        <f t="shared" ref="AB15:AB34" si="2">IF(Z15="np",0,Z15/$Z$34)</f>
        <v>3.7614098139715342E-2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62</v>
      </c>
      <c r="Z16" s="116">
        <v>74</v>
      </c>
      <c r="AB16" s="121">
        <f t="shared" si="2"/>
        <v>1.5110984051785752E-3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1430</v>
      </c>
      <c r="Z17" s="116">
        <v>1561</v>
      </c>
      <c r="AB17" s="121">
        <f t="shared" si="2"/>
        <v>3.1876008249780485E-2</v>
      </c>
    </row>
    <row r="18" spans="1:28" x14ac:dyDescent="0.25">
      <c r="A18" s="65" t="str">
        <f>$S$1&amp;" ("&amp;$V$2&amp;" to "&amp;$Z$2&amp;")"</f>
        <v>Hobart (2014-15 to 2018-19)</v>
      </c>
      <c r="B18" s="65"/>
      <c r="C18" s="65"/>
      <c r="D18" s="65"/>
      <c r="E18" s="65"/>
      <c r="F18" s="65"/>
      <c r="G18" s="65" t="str">
        <f>$S$1&amp;" ("&amp;$V$2&amp;" to "&amp;$Z$2&amp;")"</f>
        <v>Hobart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580</v>
      </c>
      <c r="Z18" s="116">
        <v>618</v>
      </c>
      <c r="AB18" s="121">
        <f t="shared" si="2"/>
        <v>1.2619713708112965E-2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1353</v>
      </c>
      <c r="Z19" s="116">
        <v>1502</v>
      </c>
      <c r="AB19" s="121">
        <f t="shared" si="2"/>
        <v>3.0671213575381349E-2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768</v>
      </c>
      <c r="Z20" s="116">
        <v>798</v>
      </c>
      <c r="AB20" s="121">
        <f t="shared" si="2"/>
        <v>1.6295358477466257E-2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3700</v>
      </c>
      <c r="Z21" s="116">
        <v>3761</v>
      </c>
      <c r="AB21" s="121">
        <f t="shared" si="2"/>
        <v>7.6800555430765152E-2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5852</v>
      </c>
      <c r="Z22" s="116">
        <v>5660</v>
      </c>
      <c r="AB22" s="121">
        <f t="shared" si="2"/>
        <v>0.11557860774744236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1307</v>
      </c>
      <c r="Z23" s="116">
        <v>1109</v>
      </c>
      <c r="AB23" s="121">
        <f t="shared" si="2"/>
        <v>2.2646055828959996E-2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796</v>
      </c>
      <c r="Z24" s="116">
        <v>894</v>
      </c>
      <c r="AB24" s="121">
        <f t="shared" si="2"/>
        <v>1.8255702354454676E-2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1170</v>
      </c>
      <c r="Z25" s="116">
        <v>1311</v>
      </c>
      <c r="AB25" s="121">
        <f t="shared" si="2"/>
        <v>2.6770946070123133E-2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719</v>
      </c>
      <c r="Z26" s="116">
        <v>660</v>
      </c>
      <c r="AB26" s="121">
        <f t="shared" si="2"/>
        <v>1.34773641542954E-2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3897</v>
      </c>
      <c r="Z27" s="116">
        <v>4167</v>
      </c>
      <c r="AB27" s="121">
        <f t="shared" si="2"/>
        <v>8.5091176410528685E-2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3123</v>
      </c>
      <c r="Z28" s="116">
        <v>3409</v>
      </c>
      <c r="AB28" s="121">
        <f t="shared" si="2"/>
        <v>6.9612627881807596E-2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3443</v>
      </c>
      <c r="Z29" s="116">
        <v>3985</v>
      </c>
      <c r="AB29" s="121">
        <f t="shared" si="2"/>
        <v>8.1374691143738132E-2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6018</v>
      </c>
      <c r="Z30" s="116">
        <v>6137</v>
      </c>
      <c r="AB30" s="121">
        <f t="shared" si="2"/>
        <v>0.12531906638622858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6603</v>
      </c>
      <c r="Z31" s="116">
        <v>6730</v>
      </c>
      <c r="AB31" s="121">
        <f t="shared" si="2"/>
        <v>0.13742827387637582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1378</v>
      </c>
      <c r="Z32" s="116">
        <v>1426</v>
      </c>
      <c r="AB32" s="121">
        <f t="shared" si="2"/>
        <v>2.9119274672765514E-2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1493</v>
      </c>
      <c r="Z33" s="116">
        <v>1565</v>
      </c>
      <c r="AB33" s="121">
        <f t="shared" si="2"/>
        <v>3.1957689244655002E-2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47819</v>
      </c>
      <c r="Z34" s="124">
        <v>48971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25835</v>
      </c>
      <c r="AB37" s="136">
        <f>Z37/Z40*100</f>
        <v>79.129529235198632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6814</v>
      </c>
      <c r="AB38" s="136">
        <f>Z38/Z40*100</f>
        <v>20.870470764801372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32649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24</v>
      </c>
      <c r="X44" s="116">
        <v>25</v>
      </c>
      <c r="Y44" s="116">
        <v>12</v>
      </c>
      <c r="Z44" s="116">
        <v>17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241</v>
      </c>
      <c r="X45" s="116">
        <v>278</v>
      </c>
      <c r="Y45" s="116">
        <v>268</v>
      </c>
      <c r="Z45" s="116">
        <v>254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1065</v>
      </c>
      <c r="X46" s="116">
        <v>1026</v>
      </c>
      <c r="Y46" s="116">
        <v>1045</v>
      </c>
      <c r="Z46" s="116">
        <v>1074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2476</v>
      </c>
      <c r="X47" s="116">
        <v>2344</v>
      </c>
      <c r="Y47" s="116">
        <v>2375</v>
      </c>
      <c r="Z47" s="116">
        <v>2316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3289</v>
      </c>
      <c r="X48" s="116">
        <v>3461</v>
      </c>
      <c r="Y48" s="116">
        <v>4098</v>
      </c>
      <c r="Z48" s="116">
        <v>4247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Hobart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2478</v>
      </c>
      <c r="X49" s="116">
        <v>2860</v>
      </c>
      <c r="Y49" s="116">
        <v>3115</v>
      </c>
      <c r="Z49" s="116">
        <v>3475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2000</v>
      </c>
      <c r="X50" s="116">
        <v>2197</v>
      </c>
      <c r="Y50" s="116">
        <v>2312</v>
      </c>
      <c r="Z50" s="116">
        <v>2468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1897</v>
      </c>
      <c r="X51" s="116">
        <v>1820</v>
      </c>
      <c r="Y51" s="116">
        <v>1841</v>
      </c>
      <c r="Z51" s="116">
        <v>1981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1924</v>
      </c>
      <c r="X52" s="116">
        <v>2022</v>
      </c>
      <c r="Y52" s="116">
        <v>2019</v>
      </c>
      <c r="Z52" s="116">
        <v>1900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1759</v>
      </c>
      <c r="X53" s="116">
        <v>1763</v>
      </c>
      <c r="Y53" s="116">
        <v>1734</v>
      </c>
      <c r="Z53" s="116">
        <v>1754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1614</v>
      </c>
      <c r="X54" s="116">
        <v>1675</v>
      </c>
      <c r="Y54" s="116">
        <v>1745</v>
      </c>
      <c r="Z54" s="116">
        <v>1677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1405</v>
      </c>
      <c r="X55" s="116">
        <v>1406</v>
      </c>
      <c r="Y55" s="116">
        <v>1325</v>
      </c>
      <c r="Z55" s="116">
        <v>1386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813</v>
      </c>
      <c r="X56" s="116">
        <v>804</v>
      </c>
      <c r="Y56" s="116">
        <v>880</v>
      </c>
      <c r="Z56" s="116">
        <v>860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319</v>
      </c>
      <c r="X57" s="116">
        <v>370</v>
      </c>
      <c r="Y57" s="116">
        <v>405</v>
      </c>
      <c r="Z57" s="116">
        <v>404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142</v>
      </c>
      <c r="X58" s="116">
        <v>150</v>
      </c>
      <c r="Y58" s="116">
        <v>137</v>
      </c>
      <c r="Z58" s="116">
        <v>144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67</v>
      </c>
      <c r="X59" s="116">
        <v>59</v>
      </c>
      <c r="Y59" s="116">
        <v>64</v>
      </c>
      <c r="Z59" s="116">
        <v>76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47</v>
      </c>
      <c r="X60" s="116">
        <v>48</v>
      </c>
      <c r="Y60" s="116">
        <v>47</v>
      </c>
      <c r="Z60" s="116">
        <v>41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21546</v>
      </c>
      <c r="X61" s="116">
        <v>22308</v>
      </c>
      <c r="Y61" s="116">
        <v>23473</v>
      </c>
      <c r="Z61" s="116">
        <v>24075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15</v>
      </c>
      <c r="X63" s="116">
        <v>20</v>
      </c>
      <c r="Y63" s="116">
        <v>23</v>
      </c>
      <c r="Z63" s="116">
        <v>27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Hobart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372</v>
      </c>
      <c r="X64" s="116">
        <v>386</v>
      </c>
      <c r="Y64" s="116">
        <v>365</v>
      </c>
      <c r="Z64" s="116">
        <v>413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1416</v>
      </c>
      <c r="X65" s="116">
        <v>1410</v>
      </c>
      <c r="Y65" s="116">
        <v>1345</v>
      </c>
      <c r="Z65" s="116">
        <v>1193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2587</v>
      </c>
      <c r="X66" s="116">
        <v>2663</v>
      </c>
      <c r="Y66" s="116">
        <v>2730</v>
      </c>
      <c r="Z66" s="116">
        <v>2685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3281</v>
      </c>
      <c r="X67" s="116">
        <v>3550</v>
      </c>
      <c r="Y67" s="116">
        <v>3999</v>
      </c>
      <c r="Z67" s="116">
        <v>4089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2356</v>
      </c>
      <c r="X68" s="116">
        <v>2555</v>
      </c>
      <c r="Y68" s="116">
        <v>2926</v>
      </c>
      <c r="Z68" s="116">
        <v>3383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1961</v>
      </c>
      <c r="X69" s="116">
        <v>2090</v>
      </c>
      <c r="Y69" s="116">
        <v>2183</v>
      </c>
      <c r="Z69" s="116">
        <v>2392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2172</v>
      </c>
      <c r="X70" s="116">
        <v>2070</v>
      </c>
      <c r="Y70" s="116">
        <v>2054</v>
      </c>
      <c r="Z70" s="116">
        <v>2011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2033</v>
      </c>
      <c r="X71" s="116">
        <v>2088</v>
      </c>
      <c r="Y71" s="116">
        <v>2224</v>
      </c>
      <c r="Z71" s="116">
        <v>2205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2027</v>
      </c>
      <c r="X72" s="116">
        <v>2039</v>
      </c>
      <c r="Y72" s="116">
        <v>1924</v>
      </c>
      <c r="Z72" s="116">
        <v>1906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1900</v>
      </c>
      <c r="X73" s="116">
        <v>1991</v>
      </c>
      <c r="Y73" s="116">
        <v>1974</v>
      </c>
      <c r="Z73" s="116">
        <v>1924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1288</v>
      </c>
      <c r="X74" s="116">
        <v>1348</v>
      </c>
      <c r="Y74" s="116">
        <v>1375</v>
      </c>
      <c r="Z74" s="116">
        <v>1419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634</v>
      </c>
      <c r="X75" s="116">
        <v>692</v>
      </c>
      <c r="Y75" s="116">
        <v>705</v>
      </c>
      <c r="Z75" s="116">
        <v>726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194</v>
      </c>
      <c r="X76" s="116">
        <v>244</v>
      </c>
      <c r="Y76" s="116">
        <v>277</v>
      </c>
      <c r="Z76" s="116">
        <v>302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122</v>
      </c>
      <c r="X77" s="116">
        <v>98</v>
      </c>
      <c r="Y77" s="116">
        <v>88</v>
      </c>
      <c r="Z77" s="116">
        <v>98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57</v>
      </c>
      <c r="X78" s="116">
        <v>57</v>
      </c>
      <c r="Y78" s="116">
        <v>65</v>
      </c>
      <c r="Z78" s="116">
        <v>63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61</v>
      </c>
      <c r="X79" s="116">
        <v>75</v>
      </c>
      <c r="Y79" s="116">
        <v>67</v>
      </c>
      <c r="Z79" s="116">
        <v>67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22482</v>
      </c>
      <c r="X80" s="116">
        <v>23376</v>
      </c>
      <c r="Y80" s="116">
        <v>24344</v>
      </c>
      <c r="Z80" s="116">
        <v>24896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Hobart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1793</v>
      </c>
      <c r="X83" s="116">
        <v>1844</v>
      </c>
      <c r="Y83" s="116">
        <v>1921</v>
      </c>
      <c r="Z83" s="116">
        <v>1947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3991</v>
      </c>
      <c r="X84" s="116">
        <v>4070</v>
      </c>
      <c r="Y84" s="116">
        <v>4217</v>
      </c>
      <c r="Z84" s="116">
        <v>4277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48,967</v>
      </c>
      <c r="D85" s="98">
        <f t="shared" ref="D85:D90" si="4">AD4</f>
        <v>2.4007193793261994E-2</v>
      </c>
      <c r="E85" s="99">
        <f t="shared" ref="E85:E90" si="5">AD4</f>
        <v>2.4007193793261994E-2</v>
      </c>
      <c r="F85" s="98">
        <f t="shared" ref="F85:F90" si="6">AF4</f>
        <v>0.11288636363636373</v>
      </c>
      <c r="G85" s="99">
        <f t="shared" ref="G85:G90" si="7">AF4</f>
        <v>0.11288636363636373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1438</v>
      </c>
      <c r="X85" s="116">
        <v>1462</v>
      </c>
      <c r="Y85" s="116">
        <v>1552</v>
      </c>
      <c r="Z85" s="116">
        <v>1646</v>
      </c>
    </row>
    <row r="86" spans="1:30" ht="15" customHeight="1" x14ac:dyDescent="0.25">
      <c r="A86" s="100" t="s">
        <v>4</v>
      </c>
      <c r="B86" s="51"/>
      <c r="C86" s="101" t="str">
        <f t="shared" si="3"/>
        <v>24,077</v>
      </c>
      <c r="D86" s="98">
        <f t="shared" si="4"/>
        <v>2.5731691730924933E-2</v>
      </c>
      <c r="E86" s="99">
        <f t="shared" si="5"/>
        <v>2.5731691730924933E-2</v>
      </c>
      <c r="F86" s="98">
        <f t="shared" si="6"/>
        <v>0.1032855244466846</v>
      </c>
      <c r="G86" s="99">
        <f t="shared" si="7"/>
        <v>0.1032855244466846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1188</v>
      </c>
      <c r="X86" s="116">
        <v>1289</v>
      </c>
      <c r="Y86" s="116">
        <v>1395</v>
      </c>
      <c r="Z86" s="116">
        <v>1452</v>
      </c>
    </row>
    <row r="87" spans="1:30" ht="15" customHeight="1" x14ac:dyDescent="0.25">
      <c r="A87" s="100" t="s">
        <v>5</v>
      </c>
      <c r="B87" s="51"/>
      <c r="C87" s="101" t="str">
        <f t="shared" si="3"/>
        <v>24,897</v>
      </c>
      <c r="D87" s="98">
        <f t="shared" si="4"/>
        <v>2.271606966809081E-2</v>
      </c>
      <c r="E87" s="99">
        <f t="shared" si="5"/>
        <v>2.271606966809081E-2</v>
      </c>
      <c r="F87" s="98">
        <f t="shared" si="6"/>
        <v>0.12264959191955627</v>
      </c>
      <c r="G87" s="99">
        <f t="shared" si="7"/>
        <v>0.12264959191955627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902</v>
      </c>
      <c r="X87" s="116">
        <v>951</v>
      </c>
      <c r="Y87" s="116">
        <v>998</v>
      </c>
      <c r="Z87" s="116">
        <v>1010</v>
      </c>
    </row>
    <row r="88" spans="1:30" ht="15" customHeight="1" x14ac:dyDescent="0.25">
      <c r="A88" s="51" t="s">
        <v>6</v>
      </c>
      <c r="B88" s="51"/>
      <c r="C88" s="101" t="str">
        <f t="shared" si="3"/>
        <v>32,655</v>
      </c>
      <c r="D88" s="98">
        <f t="shared" si="4"/>
        <v>2.1522194763349711E-2</v>
      </c>
      <c r="E88" s="99">
        <f t="shared" si="5"/>
        <v>2.1522194763349711E-2</v>
      </c>
      <c r="F88" s="98">
        <f t="shared" si="6"/>
        <v>9.334717246459312E-2</v>
      </c>
      <c r="G88" s="99">
        <f t="shared" si="7"/>
        <v>9.334717246459312E-2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800</v>
      </c>
      <c r="X88" s="116">
        <v>757</v>
      </c>
      <c r="Y88" s="116">
        <v>829</v>
      </c>
      <c r="Z88" s="116">
        <v>834</v>
      </c>
    </row>
    <row r="89" spans="1:30" ht="15" customHeight="1" x14ac:dyDescent="0.25">
      <c r="A89" s="51" t="s">
        <v>102</v>
      </c>
      <c r="B89" s="51"/>
      <c r="C89" s="101" t="str">
        <f t="shared" si="3"/>
        <v>$35,799</v>
      </c>
      <c r="D89" s="98">
        <f t="shared" si="4"/>
        <v>5.1084423521342792E-2</v>
      </c>
      <c r="E89" s="99">
        <f t="shared" si="5"/>
        <v>5.1084423521342792E-2</v>
      </c>
      <c r="F89" s="98">
        <f t="shared" si="6"/>
        <v>3.5440832448266901E-2</v>
      </c>
      <c r="G89" s="99">
        <f t="shared" si="7"/>
        <v>3.5440832448266901E-2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303</v>
      </c>
      <c r="X89" s="116">
        <v>337</v>
      </c>
      <c r="Y89" s="116">
        <v>359</v>
      </c>
      <c r="Z89" s="116">
        <v>394</v>
      </c>
    </row>
    <row r="90" spans="1:30" ht="15" customHeight="1" x14ac:dyDescent="0.25">
      <c r="A90" s="51" t="s">
        <v>7</v>
      </c>
      <c r="B90" s="51"/>
      <c r="C90" s="101" t="str">
        <f t="shared" si="3"/>
        <v>$2,023.4 mil</v>
      </c>
      <c r="D90" s="98">
        <f t="shared" si="4"/>
        <v>5.0939682055822555E-2</v>
      </c>
      <c r="E90" s="99">
        <f t="shared" si="5"/>
        <v>5.0939682055822555E-2</v>
      </c>
      <c r="F90" s="98">
        <f t="shared" si="6"/>
        <v>0.17024778934860496</v>
      </c>
      <c r="G90" s="99">
        <f t="shared" si="7"/>
        <v>0.17024778934860496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1099</v>
      </c>
      <c r="X90" s="116">
        <v>1181</v>
      </c>
      <c r="Y90" s="116">
        <v>1388</v>
      </c>
      <c r="Z90" s="116">
        <v>1470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14989</v>
      </c>
      <c r="X91" s="116">
        <v>15245</v>
      </c>
      <c r="Y91" s="116">
        <v>15895</v>
      </c>
      <c r="Z91" s="116">
        <v>16151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1346</v>
      </c>
      <c r="X93" s="116">
        <v>1425</v>
      </c>
      <c r="Y93" s="116">
        <v>1460</v>
      </c>
      <c r="Z93" s="116">
        <v>1509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4640</v>
      </c>
      <c r="X94" s="116">
        <v>4791</v>
      </c>
      <c r="Y94" s="116">
        <v>5026</v>
      </c>
      <c r="Z94" s="116">
        <v>5201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399</v>
      </c>
      <c r="X95" s="116">
        <v>404</v>
      </c>
      <c r="Y95" s="116">
        <v>426</v>
      </c>
      <c r="Z95" s="116">
        <v>453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1761</v>
      </c>
      <c r="X96" s="116">
        <v>1961</v>
      </c>
      <c r="Y96" s="116">
        <v>2093</v>
      </c>
      <c r="Z96" s="116">
        <v>2158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2119</v>
      </c>
      <c r="X97" s="116">
        <v>2269</v>
      </c>
      <c r="Y97" s="116">
        <v>2318</v>
      </c>
      <c r="Z97" s="116">
        <v>2358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1094</v>
      </c>
      <c r="X98" s="116">
        <v>1098</v>
      </c>
      <c r="Y98" s="116">
        <v>1168</v>
      </c>
      <c r="Z98" s="116">
        <v>1194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27</v>
      </c>
      <c r="X99" s="116">
        <v>39</v>
      </c>
      <c r="Y99" s="116">
        <v>55</v>
      </c>
      <c r="Z99" s="116">
        <v>62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619</v>
      </c>
      <c r="X100" s="116">
        <v>699</v>
      </c>
      <c r="Y100" s="116">
        <v>801</v>
      </c>
      <c r="Z100" s="116">
        <v>889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15060</v>
      </c>
      <c r="X101" s="116">
        <v>15533</v>
      </c>
      <c r="Y101" s="116">
        <v>16070</v>
      </c>
      <c r="Z101" s="116">
        <v>16504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27178</v>
      </c>
      <c r="X104" s="116">
        <v>29861</v>
      </c>
      <c r="Y104" s="116">
        <v>31574</v>
      </c>
      <c r="Z104" s="116">
        <v>32600</v>
      </c>
      <c r="AB104" s="113" t="str">
        <f>TEXT(Z104,"###,###")</f>
        <v>32,600</v>
      </c>
      <c r="AD104" s="134">
        <f>Z104/($Z$4)*100</f>
        <v>66.575448771621708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12855</v>
      </c>
      <c r="X105" s="116">
        <v>12448</v>
      </c>
      <c r="Y105" s="116">
        <v>12611</v>
      </c>
      <c r="Z105" s="116">
        <v>12862</v>
      </c>
      <c r="AB105" s="113" t="str">
        <f>TEXT(Z105,"###,###")</f>
        <v>12,862</v>
      </c>
      <c r="AD105" s="134">
        <f>Z105/($Z$4)*100</f>
        <v>26.266669389588909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40033</v>
      </c>
      <c r="X106" s="124">
        <v>42309</v>
      </c>
      <c r="Y106" s="124">
        <v>44185</v>
      </c>
      <c r="Z106" s="124">
        <v>45462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5718</v>
      </c>
      <c r="X108" s="116">
        <v>6405</v>
      </c>
      <c r="Y108" s="116">
        <v>7809</v>
      </c>
      <c r="Z108" s="116">
        <v>7446</v>
      </c>
      <c r="AB108" s="113" t="str">
        <f>TEXT(Z108,"###,###")</f>
        <v>7,446</v>
      </c>
      <c r="AD108" s="134">
        <f>Z108/($Z$4)*100</f>
        <v>15.206159250107214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6221</v>
      </c>
      <c r="X109" s="116">
        <v>6744</v>
      </c>
      <c r="Y109" s="116">
        <v>6978</v>
      </c>
      <c r="Z109" s="116">
        <v>7313</v>
      </c>
      <c r="AB109" s="113" t="str">
        <f>TEXT(Z109,"###,###")</f>
        <v>7,313</v>
      </c>
      <c r="AD109" s="134">
        <f>Z109/($Z$4)*100</f>
        <v>14.934547756652439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10256</v>
      </c>
      <c r="X110" s="116">
        <v>10670</v>
      </c>
      <c r="Y110" s="116">
        <v>10488</v>
      </c>
      <c r="Z110" s="116">
        <v>10829</v>
      </c>
      <c r="AB110" s="113" t="str">
        <f>TEXT(Z110,"###,###")</f>
        <v>10,829</v>
      </c>
      <c r="AD110" s="134">
        <f>Z110/($Z$4)*100</f>
        <v>22.114893703923048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17835</v>
      </c>
      <c r="X111" s="116">
        <v>18490</v>
      </c>
      <c r="Y111" s="116">
        <v>18908</v>
      </c>
      <c r="Z111" s="116">
        <v>19879</v>
      </c>
      <c r="AB111" s="113" t="str">
        <f>TEXT(Z111,"###,###")</f>
        <v>19,879</v>
      </c>
      <c r="AD111" s="134">
        <f>Z111/($Z$4)*100</f>
        <v>40.596728408928463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44028</v>
      </c>
      <c r="X112" s="116">
        <v>45684</v>
      </c>
      <c r="Y112" s="116">
        <v>47819</v>
      </c>
      <c r="Z112" s="116">
        <v>48969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43.17</v>
      </c>
      <c r="W118" s="135">
        <v>39.08</v>
      </c>
      <c r="X118" s="135">
        <v>41.08</v>
      </c>
      <c r="Y118" s="135">
        <v>40.880000000000003</v>
      </c>
      <c r="Z118" s="135">
        <v>40.64</v>
      </c>
      <c r="AB118" s="113" t="str">
        <f>TEXT(Z118,"##.0")</f>
        <v>40.6</v>
      </c>
    </row>
    <row r="120" spans="19:32" x14ac:dyDescent="0.25">
      <c r="S120" s="105" t="s">
        <v>104</v>
      </c>
      <c r="T120" s="116"/>
      <c r="U120" s="116"/>
      <c r="V120" s="116">
        <v>25014</v>
      </c>
      <c r="W120" s="116">
        <v>25026</v>
      </c>
      <c r="X120" s="116">
        <v>25544</v>
      </c>
      <c r="Y120" s="116">
        <v>26353</v>
      </c>
      <c r="Z120" s="116">
        <v>26953</v>
      </c>
      <c r="AB120" s="113" t="str">
        <f>TEXT(Z120,"###,###")</f>
        <v>26,953</v>
      </c>
    </row>
    <row r="121" spans="19:32" x14ac:dyDescent="0.25">
      <c r="S121" s="105" t="s">
        <v>105</v>
      </c>
      <c r="T121" s="116"/>
      <c r="U121" s="116"/>
      <c r="V121" s="116">
        <v>2238</v>
      </c>
      <c r="W121" s="116">
        <v>2373</v>
      </c>
      <c r="X121" s="116">
        <v>2401</v>
      </c>
      <c r="Y121" s="116">
        <v>2501</v>
      </c>
      <c r="Z121" s="116">
        <v>2524</v>
      </c>
      <c r="AB121" s="113" t="str">
        <f>TEXT(Z121,"###,###")</f>
        <v>2,524</v>
      </c>
    </row>
    <row r="122" spans="19:32" x14ac:dyDescent="0.25">
      <c r="S122" s="105" t="s">
        <v>106</v>
      </c>
      <c r="T122" s="116"/>
      <c r="U122" s="116"/>
      <c r="V122" s="116">
        <v>2609</v>
      </c>
      <c r="W122" s="116">
        <v>2651</v>
      </c>
      <c r="X122" s="116">
        <v>2833</v>
      </c>
      <c r="Y122" s="116">
        <v>3111</v>
      </c>
      <c r="Z122" s="116">
        <v>3175</v>
      </c>
      <c r="AB122" s="113" t="str">
        <f>TEXT(Z122,"###,###")</f>
        <v>3,175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27623</v>
      </c>
      <c r="W124" s="116">
        <v>27677</v>
      </c>
      <c r="X124" s="116">
        <v>28377</v>
      </c>
      <c r="Y124" s="116">
        <v>29464</v>
      </c>
      <c r="Z124" s="116">
        <v>30128</v>
      </c>
      <c r="AB124" s="113" t="str">
        <f>TEXT(Z124,"###,###")</f>
        <v>30,128</v>
      </c>
      <c r="AD124" s="131">
        <f>Z124/$Z$7*100</f>
        <v>92.261521972132911</v>
      </c>
    </row>
    <row r="125" spans="19:32" x14ac:dyDescent="0.25">
      <c r="S125" s="105" t="s">
        <v>108</v>
      </c>
      <c r="T125" s="116"/>
      <c r="U125" s="116"/>
      <c r="V125" s="116">
        <v>4847</v>
      </c>
      <c r="W125" s="116">
        <v>5024</v>
      </c>
      <c r="X125" s="116">
        <v>5234</v>
      </c>
      <c r="Y125" s="116">
        <v>5612</v>
      </c>
      <c r="Z125" s="116">
        <v>5699</v>
      </c>
      <c r="AB125" s="113" t="str">
        <f>TEXT(Z125,"###,###")</f>
        <v>5,699</v>
      </c>
      <c r="AD125" s="131">
        <f>Z125/$Z$7*100</f>
        <v>17.452151278517839</v>
      </c>
    </row>
    <row r="127" spans="19:32" x14ac:dyDescent="0.25">
      <c r="S127" s="105" t="s">
        <v>109</v>
      </c>
      <c r="T127" s="116"/>
      <c r="U127" s="116"/>
      <c r="V127" s="116">
        <v>14939</v>
      </c>
      <c r="W127" s="116">
        <v>14989</v>
      </c>
      <c r="X127" s="116">
        <v>15245</v>
      </c>
      <c r="Y127" s="116">
        <v>15895</v>
      </c>
      <c r="Z127" s="116">
        <v>16146</v>
      </c>
      <c r="AB127" s="113" t="str">
        <f>TEXT(Z127,"###,###")</f>
        <v>16,146</v>
      </c>
      <c r="AD127" s="131">
        <f>Z127/$Z$7*100</f>
        <v>49.444189251263204</v>
      </c>
    </row>
    <row r="128" spans="19:32" x14ac:dyDescent="0.25">
      <c r="S128" s="105" t="s">
        <v>110</v>
      </c>
      <c r="T128" s="116"/>
      <c r="U128" s="116"/>
      <c r="V128" s="116">
        <v>14928</v>
      </c>
      <c r="W128" s="116">
        <v>15060</v>
      </c>
      <c r="X128" s="116">
        <v>15533</v>
      </c>
      <c r="Y128" s="116">
        <v>16070</v>
      </c>
      <c r="Z128" s="116">
        <v>16501</v>
      </c>
      <c r="AB128" s="113" t="str">
        <f>TEXT(Z128,"###,###")</f>
        <v>16,501</v>
      </c>
      <c r="AD128" s="131">
        <f>Z128/$Z$7*100</f>
        <v>50.531312203337933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8B08644-D1F4-44CB-A9EA-2F3F5375FA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EBD93133-CF65-4F6A-9664-48D135E67F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0590A212-A495-4C18-BE72-AC5F37BF3E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90396FBA-C940-4848-AFCF-FA078B611D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22C1-0908-4E88-A317-3EC87F5EEFE2}">
  <sheetPr codeName="Sheet8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Huon Valley</v>
      </c>
      <c r="T1" s="103"/>
      <c r="U1" s="103"/>
      <c r="V1" s="103"/>
      <c r="W1" s="103"/>
      <c r="X1" s="103"/>
      <c r="Y1" s="104" t="str">
        <f>Y3</f>
        <v>12.16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128</v>
      </c>
      <c r="Y3" s="109" t="s">
        <v>170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12.16 Huon Valley,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11635</v>
      </c>
      <c r="W4" s="112">
        <v>11738</v>
      </c>
      <c r="X4" s="112">
        <v>12275</v>
      </c>
      <c r="Y4" s="112">
        <v>13159</v>
      </c>
      <c r="Z4" s="112">
        <v>12863</v>
      </c>
      <c r="AB4" s="113" t="str">
        <f>TEXT(Z4,"###,###")</f>
        <v>12,863</v>
      </c>
      <c r="AD4" s="114">
        <f>Z4/Y4-1</f>
        <v>-2.2494110494718389E-2</v>
      </c>
      <c r="AF4" s="114">
        <f>Z4/V4-1</f>
        <v>0.10554361839278048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6125</v>
      </c>
      <c r="W5" s="112">
        <v>6166</v>
      </c>
      <c r="X5" s="112">
        <v>6402</v>
      </c>
      <c r="Y5" s="112">
        <v>6972</v>
      </c>
      <c r="Z5" s="112">
        <v>6737</v>
      </c>
      <c r="AB5" s="113" t="str">
        <f>TEXT(Z5,"###,###")</f>
        <v>6,737</v>
      </c>
      <c r="AD5" s="114">
        <f t="shared" ref="AD5:AD9" si="0">Z5/Y5-1</f>
        <v>-3.3706253585771617E-2</v>
      </c>
      <c r="AF5" s="114">
        <f t="shared" ref="AF5:AF9" si="1">Z5/V5-1</f>
        <v>9.9918367346938819E-2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5510</v>
      </c>
      <c r="W6" s="112">
        <v>5573</v>
      </c>
      <c r="X6" s="112">
        <v>5873</v>
      </c>
      <c r="Y6" s="112">
        <v>6185</v>
      </c>
      <c r="Z6" s="112">
        <v>6126</v>
      </c>
      <c r="AB6" s="113" t="str">
        <f>TEXT(Z6,"###,###")</f>
        <v>6,126</v>
      </c>
      <c r="AD6" s="114">
        <f t="shared" si="0"/>
        <v>-9.5392077607113768E-3</v>
      </c>
      <c r="AF6" s="114">
        <f t="shared" si="1"/>
        <v>0.11179673321234129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8065</v>
      </c>
      <c r="W7" s="112">
        <v>8129</v>
      </c>
      <c r="X7" s="112">
        <v>8524</v>
      </c>
      <c r="Y7" s="112">
        <v>9096</v>
      </c>
      <c r="Z7" s="112">
        <v>9090</v>
      </c>
      <c r="AB7" s="113" t="str">
        <f>TEXT(Z7,"###,###")</f>
        <v>9,090</v>
      </c>
      <c r="AD7" s="114">
        <f t="shared" si="0"/>
        <v>-6.5963060686013986E-4</v>
      </c>
      <c r="AF7" s="114">
        <f t="shared" si="1"/>
        <v>0.12709237445753252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12,863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9,090</v>
      </c>
      <c r="P8" s="69"/>
      <c r="S8" s="111" t="s">
        <v>87</v>
      </c>
      <c r="T8" s="112"/>
      <c r="U8" s="112"/>
      <c r="V8" s="112">
        <v>32722.799999999999</v>
      </c>
      <c r="W8" s="112">
        <v>34195.660000000003</v>
      </c>
      <c r="X8" s="112">
        <v>34006.44</v>
      </c>
      <c r="Y8" s="112">
        <v>33981.5</v>
      </c>
      <c r="Z8" s="112">
        <v>38341.040000000001</v>
      </c>
      <c r="AB8" s="113" t="str">
        <f>TEXT(Z8,"$###,###")</f>
        <v>$38,341</v>
      </c>
      <c r="AD8" s="114">
        <f t="shared" si="0"/>
        <v>0.12829157041331318</v>
      </c>
      <c r="AF8" s="114">
        <f t="shared" si="1"/>
        <v>0.17169190900534193</v>
      </c>
    </row>
    <row r="9" spans="1:32" x14ac:dyDescent="0.25">
      <c r="A9" s="32" t="s">
        <v>15</v>
      </c>
      <c r="B9" s="73"/>
      <c r="C9" s="74"/>
      <c r="D9" s="75">
        <f>AD104</f>
        <v>72.486978154396326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53.014301430143021</v>
      </c>
      <c r="P9" s="76" t="s">
        <v>88</v>
      </c>
      <c r="S9" s="111" t="s">
        <v>7</v>
      </c>
      <c r="T9" s="112"/>
      <c r="U9" s="112"/>
      <c r="V9" s="112">
        <v>333350973</v>
      </c>
      <c r="W9" s="112">
        <v>347947253</v>
      </c>
      <c r="X9" s="112">
        <v>368003729</v>
      </c>
      <c r="Y9" s="112">
        <v>400013338</v>
      </c>
      <c r="Z9" s="112">
        <v>424495109</v>
      </c>
      <c r="AB9" s="113" t="str">
        <f>TEXT(Z9/1000000,"$#,###.0")&amp;" mil"</f>
        <v>$424.5 mil</v>
      </c>
      <c r="AD9" s="114">
        <f t="shared" si="0"/>
        <v>6.1202386706415313E-2</v>
      </c>
      <c r="AF9" s="114">
        <f t="shared" si="1"/>
        <v>0.27341793899608624</v>
      </c>
    </row>
    <row r="10" spans="1:32" x14ac:dyDescent="0.25">
      <c r="A10" s="32" t="s">
        <v>18</v>
      </c>
      <c r="B10" s="73"/>
      <c r="C10" s="74"/>
      <c r="D10" s="75">
        <f>AD105</f>
        <v>16.769027443053719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46.974697469746971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87.491749174917487</v>
      </c>
      <c r="P11" s="76" t="s">
        <v>88</v>
      </c>
      <c r="S11" s="111" t="s">
        <v>30</v>
      </c>
      <c r="T11" s="116"/>
      <c r="U11" s="116"/>
      <c r="V11" s="116">
        <v>9869</v>
      </c>
      <c r="W11" s="116">
        <v>9933</v>
      </c>
      <c r="X11" s="116">
        <v>10396</v>
      </c>
      <c r="Y11" s="116">
        <v>11191</v>
      </c>
      <c r="Z11" s="116">
        <v>10908</v>
      </c>
    </row>
    <row r="12" spans="1:32" ht="28.5" customHeight="1" x14ac:dyDescent="0.25">
      <c r="A12" s="32" t="s">
        <v>20</v>
      </c>
      <c r="B12" s="74"/>
      <c r="C12" s="74"/>
      <c r="D12" s="75">
        <f>AD108</f>
        <v>16.356992925445073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21.52915291529153</v>
      </c>
      <c r="P12" s="76" t="s">
        <v>88</v>
      </c>
      <c r="S12" s="111" t="s">
        <v>31</v>
      </c>
      <c r="T12" s="116"/>
      <c r="U12" s="116"/>
      <c r="V12" s="116">
        <v>1772</v>
      </c>
      <c r="W12" s="116">
        <v>1806</v>
      </c>
      <c r="X12" s="116">
        <v>1879</v>
      </c>
      <c r="Y12" s="116">
        <v>1966</v>
      </c>
      <c r="Z12" s="116">
        <v>1958</v>
      </c>
    </row>
    <row r="13" spans="1:32" ht="15" customHeight="1" x14ac:dyDescent="0.25">
      <c r="A13" s="32" t="s">
        <v>21</v>
      </c>
      <c r="B13" s="74"/>
      <c r="C13" s="74"/>
      <c r="D13" s="75">
        <f>AD109</f>
        <v>15.074243955531369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43.2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24.208971468553216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15.141851770398066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33.615797247920391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84.858148229601937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2470</v>
      </c>
      <c r="Z15" s="116">
        <v>2082</v>
      </c>
      <c r="AB15" s="121">
        <f t="shared" ref="AB15:AB34" si="2">IF(Z15="np",0,Z15/$Z$34)</f>
        <v>0.16184701492537312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42</v>
      </c>
      <c r="Z16" s="116">
        <v>38</v>
      </c>
      <c r="AB16" s="121">
        <f t="shared" si="2"/>
        <v>2.9539800995024876E-3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878</v>
      </c>
      <c r="Z17" s="116">
        <v>875</v>
      </c>
      <c r="AB17" s="121">
        <f t="shared" si="2"/>
        <v>6.8019278606965175E-2</v>
      </c>
    </row>
    <row r="18" spans="1:28" x14ac:dyDescent="0.25">
      <c r="A18" s="65" t="str">
        <f>$S$1&amp;" ("&amp;$V$2&amp;" to "&amp;$Z$2&amp;")"</f>
        <v>Huon Valley (2014-15 to 2018-19)</v>
      </c>
      <c r="B18" s="65"/>
      <c r="C18" s="65"/>
      <c r="D18" s="65"/>
      <c r="E18" s="65"/>
      <c r="F18" s="65"/>
      <c r="G18" s="65" t="str">
        <f>$S$1&amp;" ("&amp;$V$2&amp;" to "&amp;$Z$2&amp;")"</f>
        <v>Huon Valley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89</v>
      </c>
      <c r="Z18" s="116">
        <v>94</v>
      </c>
      <c r="AB18" s="121">
        <f t="shared" si="2"/>
        <v>7.3072139303482584E-3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807</v>
      </c>
      <c r="Z19" s="116">
        <v>934</v>
      </c>
      <c r="AB19" s="121">
        <f t="shared" si="2"/>
        <v>7.2605721393034825E-2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336</v>
      </c>
      <c r="Z20" s="116">
        <v>337</v>
      </c>
      <c r="AB20" s="121">
        <f t="shared" si="2"/>
        <v>2.6197139303482588E-2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925</v>
      </c>
      <c r="Z21" s="116">
        <v>896</v>
      </c>
      <c r="AB21" s="121">
        <f t="shared" si="2"/>
        <v>6.965174129353234E-2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627</v>
      </c>
      <c r="Z22" s="116">
        <v>613</v>
      </c>
      <c r="AB22" s="121">
        <f t="shared" si="2"/>
        <v>4.7652363184079602E-2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369</v>
      </c>
      <c r="Z23" s="116">
        <v>317</v>
      </c>
      <c r="AB23" s="121">
        <f t="shared" si="2"/>
        <v>2.4642412935323384E-2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140</v>
      </c>
      <c r="Z24" s="116">
        <v>150</v>
      </c>
      <c r="AB24" s="121">
        <f t="shared" si="2"/>
        <v>1.1660447761194031E-2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274</v>
      </c>
      <c r="Z25" s="116">
        <v>289</v>
      </c>
      <c r="AB25" s="121">
        <f t="shared" si="2"/>
        <v>2.2465796019900498E-2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215</v>
      </c>
      <c r="Z26" s="116">
        <v>179</v>
      </c>
      <c r="AB26" s="121">
        <f t="shared" si="2"/>
        <v>1.3914800995024876E-2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609</v>
      </c>
      <c r="Z27" s="116">
        <v>621</v>
      </c>
      <c r="AB27" s="121">
        <f t="shared" si="2"/>
        <v>4.8274253731343281E-2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951</v>
      </c>
      <c r="Z28" s="116">
        <v>913</v>
      </c>
      <c r="AB28" s="121">
        <f t="shared" si="2"/>
        <v>7.097325870646766E-2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722</v>
      </c>
      <c r="Z29" s="116">
        <v>823</v>
      </c>
      <c r="AB29" s="121">
        <f t="shared" si="2"/>
        <v>6.3976990049751242E-2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889</v>
      </c>
      <c r="Z30" s="116">
        <v>988</v>
      </c>
      <c r="AB30" s="121">
        <f t="shared" si="2"/>
        <v>7.6803482587064681E-2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1281</v>
      </c>
      <c r="Z31" s="116">
        <v>1333</v>
      </c>
      <c r="AB31" s="121">
        <f t="shared" si="2"/>
        <v>0.10362251243781094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180</v>
      </c>
      <c r="Z32" s="116">
        <v>202</v>
      </c>
      <c r="AB32" s="121">
        <f t="shared" si="2"/>
        <v>1.5702736318407962E-2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422</v>
      </c>
      <c r="Z33" s="116">
        <v>397</v>
      </c>
      <c r="AB33" s="121">
        <f t="shared" si="2"/>
        <v>3.0861318407960199E-2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13159</v>
      </c>
      <c r="Z34" s="124">
        <v>12864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7717</v>
      </c>
      <c r="AB37" s="136">
        <f>Z37/Z40*100</f>
        <v>84.858148229601937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1377</v>
      </c>
      <c r="AB38" s="136">
        <f>Z38/Z40*100</f>
        <v>15.141851770398066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9094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4</v>
      </c>
      <c r="Y44" s="116">
        <v>8</v>
      </c>
      <c r="Z44" s="116">
        <v>8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89</v>
      </c>
      <c r="X45" s="116">
        <v>113</v>
      </c>
      <c r="Y45" s="116">
        <v>140</v>
      </c>
      <c r="Z45" s="116">
        <v>120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323</v>
      </c>
      <c r="X46" s="116">
        <v>347</v>
      </c>
      <c r="Y46" s="116">
        <v>391</v>
      </c>
      <c r="Z46" s="116">
        <v>326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624</v>
      </c>
      <c r="X47" s="116">
        <v>528</v>
      </c>
      <c r="Y47" s="116">
        <v>714</v>
      </c>
      <c r="Z47" s="116">
        <v>642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712</v>
      </c>
      <c r="X48" s="116">
        <v>760</v>
      </c>
      <c r="Y48" s="116">
        <v>875</v>
      </c>
      <c r="Z48" s="116">
        <v>768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Huon Valley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612</v>
      </c>
      <c r="X49" s="116">
        <v>666</v>
      </c>
      <c r="Y49" s="116">
        <v>735</v>
      </c>
      <c r="Z49" s="116">
        <v>700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536</v>
      </c>
      <c r="X50" s="116">
        <v>592</v>
      </c>
      <c r="Y50" s="116">
        <v>630</v>
      </c>
      <c r="Z50" s="116">
        <v>627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597</v>
      </c>
      <c r="X51" s="116">
        <v>574</v>
      </c>
      <c r="Y51" s="116">
        <v>601</v>
      </c>
      <c r="Z51" s="116">
        <v>578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645</v>
      </c>
      <c r="X52" s="116">
        <v>684</v>
      </c>
      <c r="Y52" s="116">
        <v>683</v>
      </c>
      <c r="Z52" s="116">
        <v>719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576</v>
      </c>
      <c r="X53" s="116">
        <v>602</v>
      </c>
      <c r="Y53" s="116">
        <v>603</v>
      </c>
      <c r="Z53" s="116">
        <v>638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606</v>
      </c>
      <c r="X54" s="116">
        <v>659</v>
      </c>
      <c r="Y54" s="116">
        <v>652</v>
      </c>
      <c r="Z54" s="116">
        <v>590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449</v>
      </c>
      <c r="X55" s="116">
        <v>469</v>
      </c>
      <c r="Y55" s="116">
        <v>508</v>
      </c>
      <c r="Z55" s="116">
        <v>551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258</v>
      </c>
      <c r="X56" s="116">
        <v>223</v>
      </c>
      <c r="Y56" s="116">
        <v>252</v>
      </c>
      <c r="Z56" s="116">
        <v>252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76</v>
      </c>
      <c r="X57" s="116">
        <v>122</v>
      </c>
      <c r="Y57" s="116">
        <v>130</v>
      </c>
      <c r="Z57" s="116">
        <v>151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34</v>
      </c>
      <c r="X58" s="116">
        <v>35</v>
      </c>
      <c r="Y58" s="116">
        <v>32</v>
      </c>
      <c r="Z58" s="116">
        <v>41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9</v>
      </c>
      <c r="X59" s="116">
        <v>14</v>
      </c>
      <c r="Y59" s="116">
        <v>19</v>
      </c>
      <c r="Z59" s="116">
        <v>19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17</v>
      </c>
      <c r="X60" s="116">
        <v>11</v>
      </c>
      <c r="Y60" s="116">
        <v>13</v>
      </c>
      <c r="Z60" s="116">
        <v>9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6163</v>
      </c>
      <c r="X61" s="116">
        <v>6402</v>
      </c>
      <c r="Y61" s="116">
        <v>6976</v>
      </c>
      <c r="Z61" s="116">
        <v>6738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8</v>
      </c>
      <c r="X63" s="116">
        <v>0</v>
      </c>
      <c r="Y63" s="116">
        <v>5</v>
      </c>
      <c r="Z63" s="116">
        <v>7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Huon Valley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122</v>
      </c>
      <c r="X64" s="116">
        <v>122</v>
      </c>
      <c r="Y64" s="116">
        <v>110</v>
      </c>
      <c r="Z64" s="116">
        <v>101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314</v>
      </c>
      <c r="X65" s="116">
        <v>320</v>
      </c>
      <c r="Y65" s="116">
        <v>358</v>
      </c>
      <c r="Z65" s="116">
        <v>310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435</v>
      </c>
      <c r="X66" s="116">
        <v>441</v>
      </c>
      <c r="Y66" s="116">
        <v>554</v>
      </c>
      <c r="Z66" s="116">
        <v>446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656</v>
      </c>
      <c r="X67" s="116">
        <v>723</v>
      </c>
      <c r="Y67" s="116">
        <v>722</v>
      </c>
      <c r="Z67" s="116">
        <v>637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574</v>
      </c>
      <c r="X68" s="116">
        <v>549</v>
      </c>
      <c r="Y68" s="116">
        <v>627</v>
      </c>
      <c r="Z68" s="116">
        <v>671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516</v>
      </c>
      <c r="X69" s="116">
        <v>556</v>
      </c>
      <c r="Y69" s="116">
        <v>545</v>
      </c>
      <c r="Z69" s="116">
        <v>575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537</v>
      </c>
      <c r="X70" s="116">
        <v>530</v>
      </c>
      <c r="Y70" s="116">
        <v>567</v>
      </c>
      <c r="Z70" s="116">
        <v>646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659</v>
      </c>
      <c r="X71" s="116">
        <v>674</v>
      </c>
      <c r="Y71" s="116">
        <v>650</v>
      </c>
      <c r="Z71" s="116">
        <v>621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583</v>
      </c>
      <c r="X72" s="116">
        <v>667</v>
      </c>
      <c r="Y72" s="116">
        <v>668</v>
      </c>
      <c r="Z72" s="116">
        <v>708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567</v>
      </c>
      <c r="X73" s="116">
        <v>596</v>
      </c>
      <c r="Y73" s="116">
        <v>636</v>
      </c>
      <c r="Z73" s="116">
        <v>655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341</v>
      </c>
      <c r="X74" s="116">
        <v>400</v>
      </c>
      <c r="Y74" s="116">
        <v>397</v>
      </c>
      <c r="Z74" s="116">
        <v>404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172</v>
      </c>
      <c r="X75" s="116">
        <v>202</v>
      </c>
      <c r="Y75" s="116">
        <v>224</v>
      </c>
      <c r="Z75" s="116">
        <v>222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51</v>
      </c>
      <c r="X76" s="116">
        <v>55</v>
      </c>
      <c r="Y76" s="116">
        <v>79</v>
      </c>
      <c r="Z76" s="116">
        <v>85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21</v>
      </c>
      <c r="X77" s="116">
        <v>22</v>
      </c>
      <c r="Y77" s="116">
        <v>30</v>
      </c>
      <c r="Z77" s="116">
        <v>24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11</v>
      </c>
      <c r="X78" s="116">
        <v>10</v>
      </c>
      <c r="Y78" s="116">
        <v>4</v>
      </c>
      <c r="Z78" s="116">
        <v>8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6</v>
      </c>
      <c r="X79" s="116">
        <v>11</v>
      </c>
      <c r="Y79" s="116">
        <v>16</v>
      </c>
      <c r="Z79" s="116">
        <v>8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5575</v>
      </c>
      <c r="X80" s="116">
        <v>5873</v>
      </c>
      <c r="Y80" s="116">
        <v>6186</v>
      </c>
      <c r="Z80" s="116">
        <v>6130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Huon Valley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394</v>
      </c>
      <c r="X83" s="116">
        <v>430</v>
      </c>
      <c r="Y83" s="116">
        <v>430</v>
      </c>
      <c r="Z83" s="116">
        <v>453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408</v>
      </c>
      <c r="X84" s="116">
        <v>434</v>
      </c>
      <c r="Y84" s="116">
        <v>436</v>
      </c>
      <c r="Z84" s="116">
        <v>466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12,863</v>
      </c>
      <c r="D85" s="98">
        <f t="shared" ref="D85:D90" si="4">AD4</f>
        <v>-2.2494110494718389E-2</v>
      </c>
      <c r="E85" s="99">
        <f t="shared" ref="E85:E90" si="5">AD4</f>
        <v>-2.2494110494718389E-2</v>
      </c>
      <c r="F85" s="98">
        <f t="shared" ref="F85:F90" si="6">AF4</f>
        <v>0.10554361839278048</v>
      </c>
      <c r="G85" s="99">
        <f t="shared" ref="G85:G90" si="7">AF4</f>
        <v>0.10554361839278048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699</v>
      </c>
      <c r="X85" s="116">
        <v>731</v>
      </c>
      <c r="Y85" s="116">
        <v>810</v>
      </c>
      <c r="Z85" s="116">
        <v>857</v>
      </c>
    </row>
    <row r="86" spans="1:30" ht="15" customHeight="1" x14ac:dyDescent="0.25">
      <c r="A86" s="100" t="s">
        <v>4</v>
      </c>
      <c r="B86" s="51"/>
      <c r="C86" s="101" t="str">
        <f t="shared" si="3"/>
        <v>6,737</v>
      </c>
      <c r="D86" s="98">
        <f t="shared" si="4"/>
        <v>-3.3706253585771617E-2</v>
      </c>
      <c r="E86" s="99">
        <f t="shared" si="5"/>
        <v>-3.3706253585771617E-2</v>
      </c>
      <c r="F86" s="98">
        <f t="shared" si="6"/>
        <v>9.9918367346938819E-2</v>
      </c>
      <c r="G86" s="99">
        <f t="shared" si="7"/>
        <v>9.9918367346938819E-2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197</v>
      </c>
      <c r="X86" s="116">
        <v>199</v>
      </c>
      <c r="Y86" s="116">
        <v>222</v>
      </c>
      <c r="Z86" s="116">
        <v>221</v>
      </c>
    </row>
    <row r="87" spans="1:30" ht="15" customHeight="1" x14ac:dyDescent="0.25">
      <c r="A87" s="100" t="s">
        <v>5</v>
      </c>
      <c r="B87" s="51"/>
      <c r="C87" s="101" t="str">
        <f t="shared" si="3"/>
        <v>6,126</v>
      </c>
      <c r="D87" s="98">
        <f t="shared" si="4"/>
        <v>-9.5392077607113768E-3</v>
      </c>
      <c r="E87" s="99">
        <f t="shared" si="5"/>
        <v>-9.5392077607113768E-3</v>
      </c>
      <c r="F87" s="98">
        <f t="shared" si="6"/>
        <v>0.11179673321234129</v>
      </c>
      <c r="G87" s="99">
        <f t="shared" si="7"/>
        <v>0.11179673321234129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148</v>
      </c>
      <c r="X87" s="116">
        <v>149</v>
      </c>
      <c r="Y87" s="116">
        <v>162</v>
      </c>
      <c r="Z87" s="116">
        <v>187</v>
      </c>
    </row>
    <row r="88" spans="1:30" ht="15" customHeight="1" x14ac:dyDescent="0.25">
      <c r="A88" s="51" t="s">
        <v>6</v>
      </c>
      <c r="B88" s="51"/>
      <c r="C88" s="101" t="str">
        <f t="shared" si="3"/>
        <v>9,090</v>
      </c>
      <c r="D88" s="98">
        <f t="shared" si="4"/>
        <v>-6.5963060686013986E-4</v>
      </c>
      <c r="E88" s="99">
        <f t="shared" si="5"/>
        <v>-6.5963060686013986E-4</v>
      </c>
      <c r="F88" s="98">
        <f t="shared" si="6"/>
        <v>0.12709237445753252</v>
      </c>
      <c r="G88" s="99">
        <f t="shared" si="7"/>
        <v>0.12709237445753252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140</v>
      </c>
      <c r="X88" s="116">
        <v>166</v>
      </c>
      <c r="Y88" s="116">
        <v>176</v>
      </c>
      <c r="Z88" s="116">
        <v>170</v>
      </c>
    </row>
    <row r="89" spans="1:30" ht="15" customHeight="1" x14ac:dyDescent="0.25">
      <c r="A89" s="51" t="s">
        <v>102</v>
      </c>
      <c r="B89" s="51"/>
      <c r="C89" s="101" t="str">
        <f t="shared" si="3"/>
        <v>$38,341</v>
      </c>
      <c r="D89" s="98">
        <f t="shared" si="4"/>
        <v>0.12829157041331318</v>
      </c>
      <c r="E89" s="99">
        <f t="shared" si="5"/>
        <v>0.12829157041331318</v>
      </c>
      <c r="F89" s="98">
        <f t="shared" si="6"/>
        <v>0.17169190900534193</v>
      </c>
      <c r="G89" s="99">
        <f t="shared" si="7"/>
        <v>0.17169190900534193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322</v>
      </c>
      <c r="X89" s="116">
        <v>338</v>
      </c>
      <c r="Y89" s="116">
        <v>364</v>
      </c>
      <c r="Z89" s="116">
        <v>374</v>
      </c>
    </row>
    <row r="90" spans="1:30" ht="15" customHeight="1" x14ac:dyDescent="0.25">
      <c r="A90" s="51" t="s">
        <v>7</v>
      </c>
      <c r="B90" s="51"/>
      <c r="C90" s="101" t="str">
        <f t="shared" si="3"/>
        <v>$424.5 mil</v>
      </c>
      <c r="D90" s="98">
        <f t="shared" si="4"/>
        <v>6.1202386706415313E-2</v>
      </c>
      <c r="E90" s="99">
        <f t="shared" si="5"/>
        <v>6.1202386706415313E-2</v>
      </c>
      <c r="F90" s="98">
        <f t="shared" si="6"/>
        <v>0.27341793899608624</v>
      </c>
      <c r="G90" s="99">
        <f t="shared" si="7"/>
        <v>0.27341793899608624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805</v>
      </c>
      <c r="X90" s="116">
        <v>857</v>
      </c>
      <c r="Y90" s="116">
        <v>912</v>
      </c>
      <c r="Z90" s="116">
        <v>900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4299</v>
      </c>
      <c r="X91" s="116">
        <v>4494</v>
      </c>
      <c r="Y91" s="116">
        <v>4847</v>
      </c>
      <c r="Z91" s="116">
        <v>4818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253</v>
      </c>
      <c r="X93" s="116">
        <v>286</v>
      </c>
      <c r="Y93" s="116">
        <v>297</v>
      </c>
      <c r="Z93" s="116">
        <v>322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590</v>
      </c>
      <c r="X94" s="116">
        <v>603</v>
      </c>
      <c r="Y94" s="116">
        <v>630</v>
      </c>
      <c r="Z94" s="116">
        <v>724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141</v>
      </c>
      <c r="X95" s="116">
        <v>136</v>
      </c>
      <c r="Y95" s="116">
        <v>147</v>
      </c>
      <c r="Z95" s="116">
        <v>146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548</v>
      </c>
      <c r="X96" s="116">
        <v>615</v>
      </c>
      <c r="Y96" s="116">
        <v>662</v>
      </c>
      <c r="Z96" s="116">
        <v>691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577</v>
      </c>
      <c r="X97" s="116">
        <v>665</v>
      </c>
      <c r="Y97" s="116">
        <v>667</v>
      </c>
      <c r="Z97" s="116">
        <v>672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319</v>
      </c>
      <c r="X98" s="116">
        <v>339</v>
      </c>
      <c r="Y98" s="116">
        <v>365</v>
      </c>
      <c r="Z98" s="116">
        <v>400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25</v>
      </c>
      <c r="X99" s="116">
        <v>24</v>
      </c>
      <c r="Y99" s="116">
        <v>25</v>
      </c>
      <c r="Z99" s="116">
        <v>23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465</v>
      </c>
      <c r="X100" s="116">
        <v>458</v>
      </c>
      <c r="Y100" s="116">
        <v>475</v>
      </c>
      <c r="Z100" s="116">
        <v>455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3833</v>
      </c>
      <c r="X101" s="116">
        <v>4030</v>
      </c>
      <c r="Y101" s="116">
        <v>4245</v>
      </c>
      <c r="Z101" s="116">
        <v>4271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8129</v>
      </c>
      <c r="X104" s="116">
        <v>8883</v>
      </c>
      <c r="Y104" s="116">
        <v>9691</v>
      </c>
      <c r="Z104" s="116">
        <v>9324</v>
      </c>
      <c r="AB104" s="113" t="str">
        <f>TEXT(Z104,"###,###")</f>
        <v>9,324</v>
      </c>
      <c r="AD104" s="134">
        <f>Z104/($Z$4)*100</f>
        <v>72.486978154396326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1984</v>
      </c>
      <c r="X105" s="116">
        <v>2030</v>
      </c>
      <c r="Y105" s="116">
        <v>2013</v>
      </c>
      <c r="Z105" s="116">
        <v>2157</v>
      </c>
      <c r="AB105" s="113" t="str">
        <f>TEXT(Z105,"###,###")</f>
        <v>2,157</v>
      </c>
      <c r="AD105" s="134">
        <f>Z105/($Z$4)*100</f>
        <v>16.769027443053719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10113</v>
      </c>
      <c r="X106" s="124">
        <v>10913</v>
      </c>
      <c r="Y106" s="124">
        <v>11704</v>
      </c>
      <c r="Z106" s="124">
        <v>11481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1678</v>
      </c>
      <c r="X108" s="116">
        <v>1886</v>
      </c>
      <c r="Y108" s="116">
        <v>2298</v>
      </c>
      <c r="Z108" s="116">
        <v>2104</v>
      </c>
      <c r="AB108" s="113" t="str">
        <f>TEXT(Z108,"###,###")</f>
        <v>2,104</v>
      </c>
      <c r="AD108" s="134">
        <f>Z108/($Z$4)*100</f>
        <v>16.356992925445073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1693</v>
      </c>
      <c r="X109" s="116">
        <v>2005</v>
      </c>
      <c r="Y109" s="116">
        <v>2151</v>
      </c>
      <c r="Z109" s="116">
        <v>1939</v>
      </c>
      <c r="AB109" s="113" t="str">
        <f>TEXT(Z109,"###,###")</f>
        <v>1,939</v>
      </c>
      <c r="AD109" s="134">
        <f>Z109/($Z$4)*100</f>
        <v>15.074243955531369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2918</v>
      </c>
      <c r="X110" s="116">
        <v>3107</v>
      </c>
      <c r="Y110" s="116">
        <v>3209</v>
      </c>
      <c r="Z110" s="116">
        <v>3114</v>
      </c>
      <c r="AB110" s="113" t="str">
        <f>TEXT(Z110,"###,###")</f>
        <v>3,114</v>
      </c>
      <c r="AD110" s="134">
        <f>Z110/($Z$4)*100</f>
        <v>24.208971468553216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3824</v>
      </c>
      <c r="X111" s="116">
        <v>3915</v>
      </c>
      <c r="Y111" s="116">
        <v>4047</v>
      </c>
      <c r="Z111" s="116">
        <v>4324</v>
      </c>
      <c r="AB111" s="113" t="str">
        <f>TEXT(Z111,"###,###")</f>
        <v>4,324</v>
      </c>
      <c r="AD111" s="134">
        <f>Z111/($Z$4)*100</f>
        <v>33.615797247920391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11738</v>
      </c>
      <c r="X112" s="116">
        <v>12275</v>
      </c>
      <c r="Y112" s="116">
        <v>13159</v>
      </c>
      <c r="Z112" s="116">
        <v>12864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43.73</v>
      </c>
      <c r="W118" s="135">
        <v>44.83</v>
      </c>
      <c r="X118" s="135">
        <v>43.1</v>
      </c>
      <c r="Y118" s="135">
        <v>42.82</v>
      </c>
      <c r="Z118" s="135">
        <v>43.21</v>
      </c>
      <c r="AB118" s="113" t="str">
        <f>TEXT(Z118,"##.0")</f>
        <v>43.2</v>
      </c>
    </row>
    <row r="120" spans="19:32" x14ac:dyDescent="0.25">
      <c r="S120" s="105" t="s">
        <v>104</v>
      </c>
      <c r="T120" s="116"/>
      <c r="U120" s="116"/>
      <c r="V120" s="116">
        <v>6300</v>
      </c>
      <c r="W120" s="116">
        <v>6329</v>
      </c>
      <c r="X120" s="116">
        <v>6645</v>
      </c>
      <c r="Y120" s="116">
        <v>7125</v>
      </c>
      <c r="Z120" s="116">
        <v>7131</v>
      </c>
      <c r="AB120" s="113" t="str">
        <f>TEXT(Z120,"###,###")</f>
        <v>7,131</v>
      </c>
    </row>
    <row r="121" spans="19:32" x14ac:dyDescent="0.25">
      <c r="S121" s="105" t="s">
        <v>105</v>
      </c>
      <c r="T121" s="116"/>
      <c r="U121" s="116"/>
      <c r="V121" s="116">
        <v>1019</v>
      </c>
      <c r="W121" s="116">
        <v>1027</v>
      </c>
      <c r="X121" s="116">
        <v>1103</v>
      </c>
      <c r="Y121" s="116">
        <v>1124</v>
      </c>
      <c r="Z121" s="116">
        <v>1135</v>
      </c>
      <c r="AB121" s="113" t="str">
        <f>TEXT(Z121,"###,###")</f>
        <v>1,135</v>
      </c>
    </row>
    <row r="122" spans="19:32" x14ac:dyDescent="0.25">
      <c r="S122" s="105" t="s">
        <v>106</v>
      </c>
      <c r="T122" s="116"/>
      <c r="U122" s="116"/>
      <c r="V122" s="116">
        <v>749</v>
      </c>
      <c r="W122" s="116">
        <v>778</v>
      </c>
      <c r="X122" s="116">
        <v>776</v>
      </c>
      <c r="Y122" s="116">
        <v>847</v>
      </c>
      <c r="Z122" s="116">
        <v>822</v>
      </c>
      <c r="AB122" s="113" t="str">
        <f>TEXT(Z122,"###,###")</f>
        <v>822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7049</v>
      </c>
      <c r="W124" s="116">
        <v>7107</v>
      </c>
      <c r="X124" s="116">
        <v>7421</v>
      </c>
      <c r="Y124" s="116">
        <v>7972</v>
      </c>
      <c r="Z124" s="116">
        <v>7953</v>
      </c>
      <c r="AB124" s="113" t="str">
        <f>TEXT(Z124,"###,###")</f>
        <v>7,953</v>
      </c>
      <c r="AD124" s="131">
        <f>Z124/$Z$7*100</f>
        <v>87.491749174917487</v>
      </c>
    </row>
    <row r="125" spans="19:32" x14ac:dyDescent="0.25">
      <c r="S125" s="105" t="s">
        <v>108</v>
      </c>
      <c r="T125" s="116"/>
      <c r="U125" s="116"/>
      <c r="V125" s="116">
        <v>1768</v>
      </c>
      <c r="W125" s="116">
        <v>1805</v>
      </c>
      <c r="X125" s="116">
        <v>1879</v>
      </c>
      <c r="Y125" s="116">
        <v>1971</v>
      </c>
      <c r="Z125" s="116">
        <v>1957</v>
      </c>
      <c r="AB125" s="113" t="str">
        <f>TEXT(Z125,"###,###")</f>
        <v>1,957</v>
      </c>
      <c r="AD125" s="131">
        <f>Z125/$Z$7*100</f>
        <v>21.52915291529153</v>
      </c>
    </row>
    <row r="127" spans="19:32" x14ac:dyDescent="0.25">
      <c r="S127" s="105" t="s">
        <v>109</v>
      </c>
      <c r="T127" s="116"/>
      <c r="U127" s="116"/>
      <c r="V127" s="116">
        <v>4268</v>
      </c>
      <c r="W127" s="116">
        <v>4301</v>
      </c>
      <c r="X127" s="116">
        <v>4494</v>
      </c>
      <c r="Y127" s="116">
        <v>4847</v>
      </c>
      <c r="Z127" s="116">
        <v>4819</v>
      </c>
      <c r="AB127" s="113" t="str">
        <f>TEXT(Z127,"###,###")</f>
        <v>4,819</v>
      </c>
      <c r="AD127" s="131">
        <f>Z127/$Z$7*100</f>
        <v>53.014301430143021</v>
      </c>
    </row>
    <row r="128" spans="19:32" x14ac:dyDescent="0.25">
      <c r="S128" s="105" t="s">
        <v>110</v>
      </c>
      <c r="T128" s="116"/>
      <c r="U128" s="116"/>
      <c r="V128" s="116">
        <v>3800</v>
      </c>
      <c r="W128" s="116">
        <v>3829</v>
      </c>
      <c r="X128" s="116">
        <v>4030</v>
      </c>
      <c r="Y128" s="116">
        <v>4248</v>
      </c>
      <c r="Z128" s="116">
        <v>4270</v>
      </c>
      <c r="AB128" s="113" t="str">
        <f>TEXT(Z128,"###,###")</f>
        <v>4,270</v>
      </c>
      <c r="AD128" s="131">
        <f>Z128/$Z$7*100</f>
        <v>46.974697469746971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9A36829-2514-4CA1-A229-1C7DBE570F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F364C131-6578-4213-B4A9-34FF437A53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8901AA52-C481-401C-A0DE-0C78E3C265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A53B5527-9F16-4331-8E7C-B1E30B13AF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692C-FC2B-4A4F-B23D-FC6B43BCF61D}">
  <sheetPr codeName="Sheet8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Kentish</v>
      </c>
      <c r="T1" s="103"/>
      <c r="U1" s="103"/>
      <c r="V1" s="103"/>
      <c r="W1" s="103"/>
      <c r="X1" s="103"/>
      <c r="Y1" s="104" t="str">
        <f>Y3</f>
        <v>12.17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129</v>
      </c>
      <c r="Y3" s="109" t="s">
        <v>171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12.17 Kentish,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4322</v>
      </c>
      <c r="W4" s="112">
        <v>4273</v>
      </c>
      <c r="X4" s="112">
        <v>4559</v>
      </c>
      <c r="Y4" s="112">
        <v>4673</v>
      </c>
      <c r="Z4" s="112">
        <v>4669</v>
      </c>
      <c r="AB4" s="113" t="str">
        <f>TEXT(Z4,"###,###")</f>
        <v>4,669</v>
      </c>
      <c r="AD4" s="114">
        <f>Z4/Y4-1</f>
        <v>-8.5598116841434368E-4</v>
      </c>
      <c r="AF4" s="114">
        <f>Z4/V4-1</f>
        <v>8.0286904211013477E-2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2328</v>
      </c>
      <c r="W5" s="112">
        <v>2262</v>
      </c>
      <c r="X5" s="112">
        <v>2416</v>
      </c>
      <c r="Y5" s="112">
        <v>2539</v>
      </c>
      <c r="Z5" s="112">
        <v>2460</v>
      </c>
      <c r="AB5" s="113" t="str">
        <f>TEXT(Z5,"###,###")</f>
        <v>2,460</v>
      </c>
      <c r="AD5" s="114">
        <f t="shared" ref="AD5:AD9" si="0">Z5/Y5-1</f>
        <v>-3.1114612051988955E-2</v>
      </c>
      <c r="AF5" s="114">
        <f t="shared" ref="AF5:AF9" si="1">Z5/V5-1</f>
        <v>5.6701030927835072E-2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1991</v>
      </c>
      <c r="W6" s="112">
        <v>2008</v>
      </c>
      <c r="X6" s="112">
        <v>2143</v>
      </c>
      <c r="Y6" s="112">
        <v>2134</v>
      </c>
      <c r="Z6" s="112">
        <v>2210</v>
      </c>
      <c r="AB6" s="113" t="str">
        <f>TEXT(Z6,"###,###")</f>
        <v>2,210</v>
      </c>
      <c r="AD6" s="114">
        <f t="shared" si="0"/>
        <v>3.5613870665416991E-2</v>
      </c>
      <c r="AF6" s="114">
        <f t="shared" si="1"/>
        <v>0.10999497739829223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3099</v>
      </c>
      <c r="W7" s="112">
        <v>3085</v>
      </c>
      <c r="X7" s="112">
        <v>3193</v>
      </c>
      <c r="Y7" s="112">
        <v>3319</v>
      </c>
      <c r="Z7" s="112">
        <v>3338</v>
      </c>
      <c r="AB7" s="113" t="str">
        <f>TEXT(Z7,"###,###")</f>
        <v>3,338</v>
      </c>
      <c r="AD7" s="114">
        <f t="shared" si="0"/>
        <v>5.7246158481469855E-3</v>
      </c>
      <c r="AF7" s="114">
        <f t="shared" si="1"/>
        <v>7.7121652145853536E-2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4,669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3,338</v>
      </c>
      <c r="P8" s="69"/>
      <c r="S8" s="111" t="s">
        <v>87</v>
      </c>
      <c r="T8" s="112"/>
      <c r="U8" s="112"/>
      <c r="V8" s="112">
        <v>34704.74</v>
      </c>
      <c r="W8" s="112">
        <v>36158</v>
      </c>
      <c r="X8" s="112">
        <v>36099</v>
      </c>
      <c r="Y8" s="112">
        <v>37988</v>
      </c>
      <c r="Z8" s="112">
        <v>40014</v>
      </c>
      <c r="AB8" s="113" t="str">
        <f>TEXT(Z8,"$###,###")</f>
        <v>$40,014</v>
      </c>
      <c r="AD8" s="114">
        <f t="shared" si="0"/>
        <v>5.3332631357270621E-2</v>
      </c>
      <c r="AF8" s="114">
        <f t="shared" si="1"/>
        <v>0.1529837134639247</v>
      </c>
    </row>
    <row r="9" spans="1:32" x14ac:dyDescent="0.25">
      <c r="A9" s="32" t="s">
        <v>15</v>
      </c>
      <c r="B9" s="73"/>
      <c r="C9" s="74"/>
      <c r="D9" s="75">
        <f>AD104</f>
        <v>72.178196615977726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54.014379868184534</v>
      </c>
      <c r="P9" s="76" t="s">
        <v>88</v>
      </c>
      <c r="S9" s="111" t="s">
        <v>7</v>
      </c>
      <c r="T9" s="112"/>
      <c r="U9" s="112"/>
      <c r="V9" s="112">
        <v>128690447</v>
      </c>
      <c r="W9" s="112">
        <v>128981410</v>
      </c>
      <c r="X9" s="112">
        <v>136144652</v>
      </c>
      <c r="Y9" s="112">
        <v>146369670</v>
      </c>
      <c r="Z9" s="112">
        <v>151485509</v>
      </c>
      <c r="AB9" s="113" t="str">
        <f>TEXT(Z9/1000000,"$#,###.0")&amp;" mil"</f>
        <v>$151.5 mil</v>
      </c>
      <c r="AD9" s="114">
        <f t="shared" si="0"/>
        <v>3.4951496440485341E-2</v>
      </c>
      <c r="AF9" s="114">
        <f t="shared" si="1"/>
        <v>0.17713095673682755</v>
      </c>
    </row>
    <row r="10" spans="1:32" x14ac:dyDescent="0.25">
      <c r="A10" s="32" t="s">
        <v>18</v>
      </c>
      <c r="B10" s="73"/>
      <c r="C10" s="74"/>
      <c r="D10" s="75">
        <f>AD105</f>
        <v>13.407581923324052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46.075494307968846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86.518873576992206</v>
      </c>
      <c r="P11" s="76" t="s">
        <v>88</v>
      </c>
      <c r="S11" s="111" t="s">
        <v>30</v>
      </c>
      <c r="T11" s="116"/>
      <c r="U11" s="116"/>
      <c r="V11" s="116">
        <v>3565</v>
      </c>
      <c r="W11" s="116">
        <v>3503</v>
      </c>
      <c r="X11" s="116">
        <v>3741</v>
      </c>
      <c r="Y11" s="116">
        <v>3802</v>
      </c>
      <c r="Z11" s="116">
        <v>3827</v>
      </c>
    </row>
    <row r="12" spans="1:32" ht="28.5" customHeight="1" x14ac:dyDescent="0.25">
      <c r="A12" s="32" t="s">
        <v>20</v>
      </c>
      <c r="B12" s="74"/>
      <c r="C12" s="74"/>
      <c r="D12" s="75">
        <f>AD108</f>
        <v>16.66309702291711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25.224685440383464</v>
      </c>
      <c r="P12" s="76" t="s">
        <v>88</v>
      </c>
      <c r="S12" s="111" t="s">
        <v>31</v>
      </c>
      <c r="T12" s="116"/>
      <c r="U12" s="116"/>
      <c r="V12" s="116">
        <v>763</v>
      </c>
      <c r="W12" s="116">
        <v>767</v>
      </c>
      <c r="X12" s="116">
        <v>818</v>
      </c>
      <c r="Y12" s="116">
        <v>867</v>
      </c>
      <c r="Z12" s="116">
        <v>838</v>
      </c>
    </row>
    <row r="13" spans="1:32" ht="15" customHeight="1" x14ac:dyDescent="0.25">
      <c r="A13" s="32" t="s">
        <v>21</v>
      </c>
      <c r="B13" s="74"/>
      <c r="C13" s="74"/>
      <c r="D13" s="75">
        <f>AD109</f>
        <v>14.863996573142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43.9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24.844720496894411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14.405510631925727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29.021203683872347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85.594489368074278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439</v>
      </c>
      <c r="Z15" s="116">
        <v>460</v>
      </c>
      <c r="AB15" s="121">
        <f t="shared" ref="AB15:AB34" si="2">IF(Z15="np",0,Z15/$Z$34)</f>
        <v>9.8564388257981569E-2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71</v>
      </c>
      <c r="Z16" s="116">
        <v>69</v>
      </c>
      <c r="AB16" s="121">
        <f t="shared" si="2"/>
        <v>1.4784658238697236E-2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366</v>
      </c>
      <c r="Z17" s="116">
        <v>318</v>
      </c>
      <c r="AB17" s="121">
        <f t="shared" si="2"/>
        <v>6.8137990143561172E-2</v>
      </c>
    </row>
    <row r="18" spans="1:28" x14ac:dyDescent="0.25">
      <c r="A18" s="65" t="str">
        <f>$S$1&amp;" ("&amp;$V$2&amp;" to "&amp;$Z$2&amp;")"</f>
        <v>Kentish (2014-15 to 2018-19)</v>
      </c>
      <c r="B18" s="65"/>
      <c r="C18" s="65"/>
      <c r="D18" s="65"/>
      <c r="E18" s="65"/>
      <c r="F18" s="65"/>
      <c r="G18" s="65" t="str">
        <f>$S$1&amp;" ("&amp;$V$2&amp;" to "&amp;$Z$2&amp;")"</f>
        <v>Kentish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54</v>
      </c>
      <c r="Z18" s="116">
        <v>53</v>
      </c>
      <c r="AB18" s="121">
        <f t="shared" si="2"/>
        <v>1.1356331690593529E-2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352</v>
      </c>
      <c r="Z19" s="116">
        <v>364</v>
      </c>
      <c r="AB19" s="121">
        <f t="shared" si="2"/>
        <v>7.7994428969359333E-2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120</v>
      </c>
      <c r="Z20" s="116">
        <v>122</v>
      </c>
      <c r="AB20" s="121">
        <f t="shared" si="2"/>
        <v>2.6140989929290766E-2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305</v>
      </c>
      <c r="Z21" s="116">
        <v>310</v>
      </c>
      <c r="AB21" s="121">
        <f t="shared" si="2"/>
        <v>6.6423826869509317E-2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400</v>
      </c>
      <c r="Z22" s="116">
        <v>442</v>
      </c>
      <c r="AB22" s="121">
        <f t="shared" si="2"/>
        <v>9.4707520891364902E-2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249</v>
      </c>
      <c r="Z23" s="116">
        <v>215</v>
      </c>
      <c r="AB23" s="121">
        <f t="shared" si="2"/>
        <v>4.6068137990143559E-2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20</v>
      </c>
      <c r="Z24" s="116">
        <v>17</v>
      </c>
      <c r="AB24" s="121">
        <f t="shared" si="2"/>
        <v>3.6425969573601886E-3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66</v>
      </c>
      <c r="Z25" s="116">
        <v>68</v>
      </c>
      <c r="AB25" s="121">
        <f t="shared" si="2"/>
        <v>1.4570387829440755E-2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64</v>
      </c>
      <c r="Z26" s="116">
        <v>38</v>
      </c>
      <c r="AB26" s="121">
        <f t="shared" si="2"/>
        <v>8.1422755517463041E-3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204</v>
      </c>
      <c r="Z27" s="116">
        <v>202</v>
      </c>
      <c r="AB27" s="121">
        <f t="shared" si="2"/>
        <v>4.3282622669809298E-2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339</v>
      </c>
      <c r="Z28" s="116">
        <v>323</v>
      </c>
      <c r="AB28" s="121">
        <f t="shared" si="2"/>
        <v>6.9209342189843578E-2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169</v>
      </c>
      <c r="Z29" s="116">
        <v>200</v>
      </c>
      <c r="AB29" s="121">
        <f t="shared" si="2"/>
        <v>4.2854081851296334E-2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264</v>
      </c>
      <c r="Z30" s="116">
        <v>258</v>
      </c>
      <c r="AB30" s="121">
        <f t="shared" si="2"/>
        <v>5.5281765588172271E-2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445</v>
      </c>
      <c r="Z31" s="116">
        <v>481</v>
      </c>
      <c r="AB31" s="121">
        <f t="shared" si="2"/>
        <v>0.10306406685236769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68</v>
      </c>
      <c r="Z32" s="116">
        <v>65</v>
      </c>
      <c r="AB32" s="121">
        <f t="shared" si="2"/>
        <v>1.3927576601671309E-2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173</v>
      </c>
      <c r="Z33" s="116">
        <v>177</v>
      </c>
      <c r="AB33" s="121">
        <f t="shared" si="2"/>
        <v>3.7925862438397261E-2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4671</v>
      </c>
      <c r="Z34" s="124">
        <v>4667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2858</v>
      </c>
      <c r="AB37" s="136">
        <f>Z37/Z40*100</f>
        <v>85.594489368074278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481</v>
      </c>
      <c r="AB38" s="136">
        <f>Z38/Z40*100</f>
        <v>14.405510631925727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3339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6</v>
      </c>
      <c r="X44" s="116">
        <v>3</v>
      </c>
      <c r="Y44" s="116">
        <v>6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61</v>
      </c>
      <c r="X45" s="116">
        <v>54</v>
      </c>
      <c r="Y45" s="116">
        <v>58</v>
      </c>
      <c r="Z45" s="116">
        <v>55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133</v>
      </c>
      <c r="X46" s="116">
        <v>151</v>
      </c>
      <c r="Y46" s="116">
        <v>169</v>
      </c>
      <c r="Z46" s="116">
        <v>165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186</v>
      </c>
      <c r="X47" s="116">
        <v>174</v>
      </c>
      <c r="Y47" s="116">
        <v>179</v>
      </c>
      <c r="Z47" s="116">
        <v>202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202</v>
      </c>
      <c r="X48" s="116">
        <v>198</v>
      </c>
      <c r="Y48" s="116">
        <v>209</v>
      </c>
      <c r="Z48" s="116">
        <v>195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Kentish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185</v>
      </c>
      <c r="X49" s="116">
        <v>208</v>
      </c>
      <c r="Y49" s="116">
        <v>197</v>
      </c>
      <c r="Z49" s="116">
        <v>205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146</v>
      </c>
      <c r="X50" s="116">
        <v>188</v>
      </c>
      <c r="Y50" s="116">
        <v>175</v>
      </c>
      <c r="Z50" s="116">
        <v>221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173</v>
      </c>
      <c r="X51" s="116">
        <v>180</v>
      </c>
      <c r="Y51" s="116">
        <v>201</v>
      </c>
      <c r="Z51" s="116">
        <v>177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274</v>
      </c>
      <c r="X52" s="116">
        <v>298</v>
      </c>
      <c r="Y52" s="116">
        <v>300</v>
      </c>
      <c r="Z52" s="116">
        <v>246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316</v>
      </c>
      <c r="X53" s="116">
        <v>327</v>
      </c>
      <c r="Y53" s="116">
        <v>316</v>
      </c>
      <c r="Z53" s="116">
        <v>274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266</v>
      </c>
      <c r="X54" s="116">
        <v>283</v>
      </c>
      <c r="Y54" s="116">
        <v>321</v>
      </c>
      <c r="Z54" s="116">
        <v>329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173</v>
      </c>
      <c r="X55" s="116">
        <v>186</v>
      </c>
      <c r="Y55" s="116">
        <v>217</v>
      </c>
      <c r="Z55" s="116">
        <v>212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84</v>
      </c>
      <c r="X56" s="116">
        <v>99</v>
      </c>
      <c r="Y56" s="116">
        <v>109</v>
      </c>
      <c r="Z56" s="116">
        <v>104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32</v>
      </c>
      <c r="X57" s="116">
        <v>33</v>
      </c>
      <c r="Y57" s="116">
        <v>49</v>
      </c>
      <c r="Z57" s="116">
        <v>42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18</v>
      </c>
      <c r="X58" s="116">
        <v>18</v>
      </c>
      <c r="Y58" s="116">
        <v>16</v>
      </c>
      <c r="Z58" s="116">
        <v>17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7</v>
      </c>
      <c r="X59" s="116">
        <v>7</v>
      </c>
      <c r="Y59" s="116">
        <v>9</v>
      </c>
      <c r="Z59" s="116">
        <v>11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3</v>
      </c>
      <c r="X60" s="116">
        <v>8</v>
      </c>
      <c r="Y60" s="116">
        <v>10</v>
      </c>
      <c r="Z60" s="116">
        <v>8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2262</v>
      </c>
      <c r="X61" s="116">
        <v>2416</v>
      </c>
      <c r="Y61" s="116">
        <v>2541</v>
      </c>
      <c r="Z61" s="116">
        <v>2462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Kentish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68</v>
      </c>
      <c r="X64" s="116">
        <v>72</v>
      </c>
      <c r="Y64" s="116">
        <v>58</v>
      </c>
      <c r="Z64" s="116">
        <v>48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133</v>
      </c>
      <c r="X65" s="116">
        <v>135</v>
      </c>
      <c r="Y65" s="116">
        <v>155</v>
      </c>
      <c r="Z65" s="116">
        <v>149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133</v>
      </c>
      <c r="X66" s="116">
        <v>145</v>
      </c>
      <c r="Y66" s="116">
        <v>134</v>
      </c>
      <c r="Z66" s="116">
        <v>164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194</v>
      </c>
      <c r="X67" s="116">
        <v>185</v>
      </c>
      <c r="Y67" s="116">
        <v>177</v>
      </c>
      <c r="Z67" s="116">
        <v>218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146</v>
      </c>
      <c r="X68" s="116">
        <v>144</v>
      </c>
      <c r="Y68" s="116">
        <v>161</v>
      </c>
      <c r="Z68" s="116">
        <v>162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155</v>
      </c>
      <c r="X69" s="116">
        <v>160</v>
      </c>
      <c r="Y69" s="116">
        <v>165</v>
      </c>
      <c r="Z69" s="116">
        <v>186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226</v>
      </c>
      <c r="X70" s="116">
        <v>232</v>
      </c>
      <c r="Y70" s="116">
        <v>191</v>
      </c>
      <c r="Z70" s="116">
        <v>197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253</v>
      </c>
      <c r="X71" s="116">
        <v>281</v>
      </c>
      <c r="Y71" s="116">
        <v>283</v>
      </c>
      <c r="Z71" s="116">
        <v>254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285</v>
      </c>
      <c r="X72" s="116">
        <v>308</v>
      </c>
      <c r="Y72" s="116">
        <v>280</v>
      </c>
      <c r="Z72" s="116">
        <v>284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192</v>
      </c>
      <c r="X73" s="116">
        <v>238</v>
      </c>
      <c r="Y73" s="116">
        <v>257</v>
      </c>
      <c r="Z73" s="116">
        <v>253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118</v>
      </c>
      <c r="X74" s="116">
        <v>129</v>
      </c>
      <c r="Y74" s="116">
        <v>136</v>
      </c>
      <c r="Z74" s="116">
        <v>161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61</v>
      </c>
      <c r="X75" s="116">
        <v>67</v>
      </c>
      <c r="Y75" s="116">
        <v>77</v>
      </c>
      <c r="Z75" s="116">
        <v>67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28</v>
      </c>
      <c r="X76" s="116">
        <v>31</v>
      </c>
      <c r="Y76" s="116">
        <v>34</v>
      </c>
      <c r="Z76" s="116">
        <v>35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11</v>
      </c>
      <c r="X77" s="116">
        <v>10</v>
      </c>
      <c r="Y77" s="116">
        <v>7</v>
      </c>
      <c r="Z77" s="116">
        <v>7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3</v>
      </c>
      <c r="Y78" s="116">
        <v>8</v>
      </c>
      <c r="Z78" s="116">
        <v>5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2007</v>
      </c>
      <c r="X80" s="116">
        <v>2143</v>
      </c>
      <c r="Y80" s="116">
        <v>2137</v>
      </c>
      <c r="Z80" s="116">
        <v>2209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Kentish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150</v>
      </c>
      <c r="X83" s="116">
        <v>158</v>
      </c>
      <c r="Y83" s="116">
        <v>162</v>
      </c>
      <c r="Z83" s="116">
        <v>165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107</v>
      </c>
      <c r="X84" s="116">
        <v>107</v>
      </c>
      <c r="Y84" s="116">
        <v>114</v>
      </c>
      <c r="Z84" s="116">
        <v>102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4,669</v>
      </c>
      <c r="D85" s="98">
        <f t="shared" ref="D85:D90" si="4">AD4</f>
        <v>-8.5598116841434368E-4</v>
      </c>
      <c r="E85" s="99">
        <f t="shared" ref="E85:E90" si="5">AD4</f>
        <v>-8.5598116841434368E-4</v>
      </c>
      <c r="F85" s="98">
        <f t="shared" ref="F85:F90" si="6">AF4</f>
        <v>8.0286904211013477E-2</v>
      </c>
      <c r="G85" s="99">
        <f t="shared" ref="G85:G90" si="7">AF4</f>
        <v>8.0286904211013477E-2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337</v>
      </c>
      <c r="X85" s="116">
        <v>355</v>
      </c>
      <c r="Y85" s="116">
        <v>402</v>
      </c>
      <c r="Z85" s="116">
        <v>408</v>
      </c>
    </row>
    <row r="86" spans="1:30" ht="15" customHeight="1" x14ac:dyDescent="0.25">
      <c r="A86" s="100" t="s">
        <v>4</v>
      </c>
      <c r="B86" s="51"/>
      <c r="C86" s="101" t="str">
        <f t="shared" si="3"/>
        <v>2,460</v>
      </c>
      <c r="D86" s="98">
        <f t="shared" si="4"/>
        <v>-3.1114612051988955E-2</v>
      </c>
      <c r="E86" s="99">
        <f t="shared" si="5"/>
        <v>-3.1114612051988955E-2</v>
      </c>
      <c r="F86" s="98">
        <f t="shared" si="6"/>
        <v>5.6701030927835072E-2</v>
      </c>
      <c r="G86" s="99">
        <f t="shared" si="7"/>
        <v>5.6701030927835072E-2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84</v>
      </c>
      <c r="X86" s="116">
        <v>85</v>
      </c>
      <c r="Y86" s="116">
        <v>88</v>
      </c>
      <c r="Z86" s="116">
        <v>95</v>
      </c>
    </row>
    <row r="87" spans="1:30" ht="15" customHeight="1" x14ac:dyDescent="0.25">
      <c r="A87" s="100" t="s">
        <v>5</v>
      </c>
      <c r="B87" s="51"/>
      <c r="C87" s="101" t="str">
        <f t="shared" si="3"/>
        <v>2,210</v>
      </c>
      <c r="D87" s="98">
        <f t="shared" si="4"/>
        <v>3.5613870665416991E-2</v>
      </c>
      <c r="E87" s="99">
        <f t="shared" si="5"/>
        <v>3.5613870665416991E-2</v>
      </c>
      <c r="F87" s="98">
        <f t="shared" si="6"/>
        <v>0.10999497739829223</v>
      </c>
      <c r="G87" s="99">
        <f t="shared" si="7"/>
        <v>0.10999497739829223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42</v>
      </c>
      <c r="X87" s="116">
        <v>44</v>
      </c>
      <c r="Y87" s="116">
        <v>47</v>
      </c>
      <c r="Z87" s="116">
        <v>45</v>
      </c>
    </row>
    <row r="88" spans="1:30" ht="15" customHeight="1" x14ac:dyDescent="0.25">
      <c r="A88" s="51" t="s">
        <v>6</v>
      </c>
      <c r="B88" s="51"/>
      <c r="C88" s="101" t="str">
        <f t="shared" si="3"/>
        <v>3,338</v>
      </c>
      <c r="D88" s="98">
        <f t="shared" si="4"/>
        <v>5.7246158481469855E-3</v>
      </c>
      <c r="E88" s="99">
        <f t="shared" si="5"/>
        <v>5.7246158481469855E-3</v>
      </c>
      <c r="F88" s="98">
        <f t="shared" si="6"/>
        <v>7.7121652145853536E-2</v>
      </c>
      <c r="G88" s="99">
        <f t="shared" si="7"/>
        <v>7.7121652145853536E-2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58</v>
      </c>
      <c r="X88" s="116">
        <v>53</v>
      </c>
      <c r="Y88" s="116">
        <v>56</v>
      </c>
      <c r="Z88" s="116">
        <v>56</v>
      </c>
    </row>
    <row r="89" spans="1:30" ht="15" customHeight="1" x14ac:dyDescent="0.25">
      <c r="A89" s="51" t="s">
        <v>102</v>
      </c>
      <c r="B89" s="51"/>
      <c r="C89" s="101" t="str">
        <f t="shared" si="3"/>
        <v>$40,014</v>
      </c>
      <c r="D89" s="98">
        <f t="shared" si="4"/>
        <v>5.3332631357270621E-2</v>
      </c>
      <c r="E89" s="99">
        <f t="shared" si="5"/>
        <v>5.3332631357270621E-2</v>
      </c>
      <c r="F89" s="98">
        <f t="shared" si="6"/>
        <v>0.1529837134639247</v>
      </c>
      <c r="G89" s="99">
        <f t="shared" si="7"/>
        <v>0.1529837134639247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220</v>
      </c>
      <c r="X89" s="116">
        <v>226</v>
      </c>
      <c r="Y89" s="116">
        <v>244</v>
      </c>
      <c r="Z89" s="116">
        <v>242</v>
      </c>
    </row>
    <row r="90" spans="1:30" ht="15" customHeight="1" x14ac:dyDescent="0.25">
      <c r="A90" s="51" t="s">
        <v>7</v>
      </c>
      <c r="B90" s="51"/>
      <c r="C90" s="101" t="str">
        <f t="shared" si="3"/>
        <v>$151.5 mil</v>
      </c>
      <c r="D90" s="98">
        <f t="shared" si="4"/>
        <v>3.4951496440485341E-2</v>
      </c>
      <c r="E90" s="99">
        <f t="shared" si="5"/>
        <v>3.4951496440485341E-2</v>
      </c>
      <c r="F90" s="98">
        <f t="shared" si="6"/>
        <v>0.17713095673682755</v>
      </c>
      <c r="G90" s="99">
        <f t="shared" si="7"/>
        <v>0.17713095673682755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255</v>
      </c>
      <c r="X90" s="116">
        <v>274</v>
      </c>
      <c r="Y90" s="116">
        <v>277</v>
      </c>
      <c r="Z90" s="116">
        <v>272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1653</v>
      </c>
      <c r="X91" s="116">
        <v>1725</v>
      </c>
      <c r="Y91" s="116">
        <v>1815</v>
      </c>
      <c r="Z91" s="116">
        <v>1806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70</v>
      </c>
      <c r="X93" s="116">
        <v>68</v>
      </c>
      <c r="Y93" s="116">
        <v>86</v>
      </c>
      <c r="Z93" s="116">
        <v>94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202</v>
      </c>
      <c r="X94" s="116">
        <v>210</v>
      </c>
      <c r="Y94" s="116">
        <v>218</v>
      </c>
      <c r="Z94" s="116">
        <v>228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52</v>
      </c>
      <c r="X95" s="116">
        <v>62</v>
      </c>
      <c r="Y95" s="116">
        <v>67</v>
      </c>
      <c r="Z95" s="116">
        <v>66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231</v>
      </c>
      <c r="X96" s="116">
        <v>260</v>
      </c>
      <c r="Y96" s="116">
        <v>254</v>
      </c>
      <c r="Z96" s="116">
        <v>271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209</v>
      </c>
      <c r="X97" s="116">
        <v>219</v>
      </c>
      <c r="Y97" s="116">
        <v>193</v>
      </c>
      <c r="Z97" s="116">
        <v>212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146</v>
      </c>
      <c r="X98" s="116">
        <v>140</v>
      </c>
      <c r="Y98" s="116">
        <v>145</v>
      </c>
      <c r="Z98" s="116">
        <v>141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23</v>
      </c>
      <c r="X99" s="116">
        <v>19</v>
      </c>
      <c r="Y99" s="116">
        <v>13</v>
      </c>
      <c r="Z99" s="116">
        <v>16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163</v>
      </c>
      <c r="X100" s="116">
        <v>169</v>
      </c>
      <c r="Y100" s="116">
        <v>210</v>
      </c>
      <c r="Z100" s="116">
        <v>220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1435</v>
      </c>
      <c r="X101" s="116">
        <v>1468</v>
      </c>
      <c r="Y101" s="116">
        <v>1501</v>
      </c>
      <c r="Z101" s="116">
        <v>1537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3013</v>
      </c>
      <c r="X104" s="116">
        <v>3277</v>
      </c>
      <c r="Y104" s="116">
        <v>3375</v>
      </c>
      <c r="Z104" s="116">
        <v>3370</v>
      </c>
      <c r="AB104" s="113" t="str">
        <f>TEXT(Z104,"###,###")</f>
        <v>3,370</v>
      </c>
      <c r="AD104" s="134">
        <f>Z104/($Z$4)*100</f>
        <v>72.178196615977726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617</v>
      </c>
      <c r="X105" s="116">
        <v>655</v>
      </c>
      <c r="Y105" s="116">
        <v>603</v>
      </c>
      <c r="Z105" s="116">
        <v>626</v>
      </c>
      <c r="AB105" s="113" t="str">
        <f>TEXT(Z105,"###,###")</f>
        <v>626</v>
      </c>
      <c r="AD105" s="134">
        <f>Z105/($Z$4)*100</f>
        <v>13.407581923324052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3630</v>
      </c>
      <c r="X106" s="124">
        <v>3932</v>
      </c>
      <c r="Y106" s="124">
        <v>3978</v>
      </c>
      <c r="Z106" s="124">
        <v>3996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708</v>
      </c>
      <c r="X108" s="116">
        <v>822</v>
      </c>
      <c r="Y108" s="116">
        <v>822</v>
      </c>
      <c r="Z108" s="116">
        <v>778</v>
      </c>
      <c r="AB108" s="113" t="str">
        <f>TEXT(Z108,"###,###")</f>
        <v>778</v>
      </c>
      <c r="AD108" s="134">
        <f>Z108/($Z$4)*100</f>
        <v>16.66309702291711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737</v>
      </c>
      <c r="X109" s="116">
        <v>758</v>
      </c>
      <c r="Y109" s="116">
        <v>854</v>
      </c>
      <c r="Z109" s="116">
        <v>694</v>
      </c>
      <c r="AB109" s="113" t="str">
        <f>TEXT(Z109,"###,###")</f>
        <v>694</v>
      </c>
      <c r="AD109" s="134">
        <f>Z109/($Z$4)*100</f>
        <v>14.863996573142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876</v>
      </c>
      <c r="X110" s="116">
        <v>994</v>
      </c>
      <c r="Y110" s="116">
        <v>961</v>
      </c>
      <c r="Z110" s="116">
        <v>1160</v>
      </c>
      <c r="AB110" s="113" t="str">
        <f>TEXT(Z110,"###,###")</f>
        <v>1,160</v>
      </c>
      <c r="AD110" s="134">
        <f>Z110/($Z$4)*100</f>
        <v>24.844720496894411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1310</v>
      </c>
      <c r="X111" s="116">
        <v>1358</v>
      </c>
      <c r="Y111" s="116">
        <v>1334</v>
      </c>
      <c r="Z111" s="116">
        <v>1355</v>
      </c>
      <c r="AB111" s="113" t="str">
        <f>TEXT(Z111,"###,###")</f>
        <v>1,355</v>
      </c>
      <c r="AD111" s="134">
        <f>Z111/($Z$4)*100</f>
        <v>29.021203683872347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4271</v>
      </c>
      <c r="X112" s="116">
        <v>4559</v>
      </c>
      <c r="Y112" s="116">
        <v>4670</v>
      </c>
      <c r="Z112" s="116">
        <v>4669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41.47</v>
      </c>
      <c r="W118" s="135">
        <v>42.5</v>
      </c>
      <c r="X118" s="135">
        <v>43.8</v>
      </c>
      <c r="Y118" s="135">
        <v>44.29</v>
      </c>
      <c r="Z118" s="135">
        <v>43.91</v>
      </c>
      <c r="AB118" s="113" t="str">
        <f>TEXT(Z118,"##.0")</f>
        <v>43.9</v>
      </c>
    </row>
    <row r="120" spans="19:32" x14ac:dyDescent="0.25">
      <c r="S120" s="105" t="s">
        <v>104</v>
      </c>
      <c r="T120" s="116"/>
      <c r="U120" s="116"/>
      <c r="V120" s="116">
        <v>2334</v>
      </c>
      <c r="W120" s="116">
        <v>2318</v>
      </c>
      <c r="X120" s="116">
        <v>2375</v>
      </c>
      <c r="Y120" s="116">
        <v>2451</v>
      </c>
      <c r="Z120" s="116">
        <v>2499</v>
      </c>
      <c r="AB120" s="113" t="str">
        <f>TEXT(Z120,"###,###")</f>
        <v>2,499</v>
      </c>
    </row>
    <row r="121" spans="19:32" x14ac:dyDescent="0.25">
      <c r="S121" s="105" t="s">
        <v>105</v>
      </c>
      <c r="T121" s="116"/>
      <c r="U121" s="116"/>
      <c r="V121" s="116">
        <v>408</v>
      </c>
      <c r="W121" s="116">
        <v>425</v>
      </c>
      <c r="X121" s="116">
        <v>443</v>
      </c>
      <c r="Y121" s="116">
        <v>482</v>
      </c>
      <c r="Z121" s="116">
        <v>453</v>
      </c>
      <c r="AB121" s="113" t="str">
        <f>TEXT(Z121,"###,###")</f>
        <v>453</v>
      </c>
    </row>
    <row r="122" spans="19:32" x14ac:dyDescent="0.25">
      <c r="S122" s="105" t="s">
        <v>106</v>
      </c>
      <c r="T122" s="116"/>
      <c r="U122" s="116"/>
      <c r="V122" s="116">
        <v>354</v>
      </c>
      <c r="W122" s="116">
        <v>345</v>
      </c>
      <c r="X122" s="116">
        <v>375</v>
      </c>
      <c r="Y122" s="116">
        <v>387</v>
      </c>
      <c r="Z122" s="116">
        <v>389</v>
      </c>
      <c r="AB122" s="113" t="str">
        <f>TEXT(Z122,"###,###")</f>
        <v>389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2688</v>
      </c>
      <c r="W124" s="116">
        <v>2663</v>
      </c>
      <c r="X124" s="116">
        <v>2750</v>
      </c>
      <c r="Y124" s="116">
        <v>2838</v>
      </c>
      <c r="Z124" s="116">
        <v>2888</v>
      </c>
      <c r="AB124" s="113" t="str">
        <f>TEXT(Z124,"###,###")</f>
        <v>2,888</v>
      </c>
      <c r="AD124" s="131">
        <f>Z124/$Z$7*100</f>
        <v>86.518873576992206</v>
      </c>
    </row>
    <row r="125" spans="19:32" x14ac:dyDescent="0.25">
      <c r="S125" s="105" t="s">
        <v>108</v>
      </c>
      <c r="T125" s="116"/>
      <c r="U125" s="116"/>
      <c r="V125" s="116">
        <v>762</v>
      </c>
      <c r="W125" s="116">
        <v>770</v>
      </c>
      <c r="X125" s="116">
        <v>818</v>
      </c>
      <c r="Y125" s="116">
        <v>869</v>
      </c>
      <c r="Z125" s="116">
        <v>842</v>
      </c>
      <c r="AB125" s="113" t="str">
        <f>TEXT(Z125,"###,###")</f>
        <v>842</v>
      </c>
      <c r="AD125" s="131">
        <f>Z125/$Z$7*100</f>
        <v>25.224685440383464</v>
      </c>
    </row>
    <row r="127" spans="19:32" x14ac:dyDescent="0.25">
      <c r="S127" s="105" t="s">
        <v>109</v>
      </c>
      <c r="T127" s="116"/>
      <c r="U127" s="116"/>
      <c r="V127" s="116">
        <v>1663</v>
      </c>
      <c r="W127" s="116">
        <v>1652</v>
      </c>
      <c r="X127" s="116">
        <v>1725</v>
      </c>
      <c r="Y127" s="116">
        <v>1811</v>
      </c>
      <c r="Z127" s="116">
        <v>1803</v>
      </c>
      <c r="AB127" s="113" t="str">
        <f>TEXT(Z127,"###,###")</f>
        <v>1,803</v>
      </c>
      <c r="AD127" s="131">
        <f>Z127/$Z$7*100</f>
        <v>54.014379868184534</v>
      </c>
    </row>
    <row r="128" spans="19:32" x14ac:dyDescent="0.25">
      <c r="S128" s="105" t="s">
        <v>110</v>
      </c>
      <c r="T128" s="116"/>
      <c r="U128" s="116"/>
      <c r="V128" s="116">
        <v>1431</v>
      </c>
      <c r="W128" s="116">
        <v>1436</v>
      </c>
      <c r="X128" s="116">
        <v>1468</v>
      </c>
      <c r="Y128" s="116">
        <v>1500</v>
      </c>
      <c r="Z128" s="116">
        <v>1538</v>
      </c>
      <c r="AB128" s="113" t="str">
        <f>TEXT(Z128,"###,###")</f>
        <v>1,538</v>
      </c>
      <c r="AD128" s="131">
        <f>Z128/$Z$7*100</f>
        <v>46.075494307968846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84F876-7CF3-49F4-A2FA-3F47DB19AA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021D34BB-A3F2-4277-B7F5-5FDC9D1860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944A8E05-8ADB-4758-AFDC-C9E0B00B9E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2BB852C9-EE0B-4DE5-9203-5F79471F95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B8B-5FD1-4A99-B82C-6172003634A5}">
  <sheetPr codeName="Sheet8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King Island</v>
      </c>
      <c r="T1" s="103"/>
      <c r="U1" s="103"/>
      <c r="V1" s="103"/>
      <c r="W1" s="103"/>
      <c r="X1" s="103"/>
      <c r="Y1" s="104" t="str">
        <f>Y3</f>
        <v>12.18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130</v>
      </c>
      <c r="Y3" s="109" t="s">
        <v>172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12.18 King Island,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1386</v>
      </c>
      <c r="W4" s="112">
        <v>1354</v>
      </c>
      <c r="X4" s="112">
        <v>1445</v>
      </c>
      <c r="Y4" s="112">
        <v>1525</v>
      </c>
      <c r="Z4" s="112">
        <v>1555</v>
      </c>
      <c r="AB4" s="113" t="str">
        <f>TEXT(Z4,"###,###")</f>
        <v>1,555</v>
      </c>
      <c r="AD4" s="114">
        <f>Z4/Y4-1</f>
        <v>1.9672131147540961E-2</v>
      </c>
      <c r="AF4" s="114">
        <f>Z4/V4-1</f>
        <v>0.12193362193362201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748</v>
      </c>
      <c r="W5" s="112">
        <v>707</v>
      </c>
      <c r="X5" s="112">
        <v>727</v>
      </c>
      <c r="Y5" s="112">
        <v>783</v>
      </c>
      <c r="Z5" s="112">
        <v>802</v>
      </c>
      <c r="AB5" s="113" t="str">
        <f>TEXT(Z5,"###,###")</f>
        <v>802</v>
      </c>
      <c r="AD5" s="114">
        <f t="shared" ref="AD5:AD9" si="0">Z5/Y5-1</f>
        <v>2.4265644955300036E-2</v>
      </c>
      <c r="AF5" s="114">
        <f t="shared" ref="AF5:AF9" si="1">Z5/V5-1</f>
        <v>7.2192513368984024E-2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633</v>
      </c>
      <c r="W6" s="112">
        <v>649</v>
      </c>
      <c r="X6" s="112">
        <v>718</v>
      </c>
      <c r="Y6" s="112">
        <v>738</v>
      </c>
      <c r="Z6" s="112">
        <v>750</v>
      </c>
      <c r="AB6" s="113" t="str">
        <f>TEXT(Z6,"###,###")</f>
        <v>750</v>
      </c>
      <c r="AD6" s="114">
        <f t="shared" si="0"/>
        <v>1.6260162601626105E-2</v>
      </c>
      <c r="AF6" s="114">
        <f t="shared" si="1"/>
        <v>0.18483412322274884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902</v>
      </c>
      <c r="W7" s="112">
        <v>903</v>
      </c>
      <c r="X7" s="112">
        <v>944</v>
      </c>
      <c r="Y7" s="112">
        <v>995</v>
      </c>
      <c r="Z7" s="112">
        <v>1013</v>
      </c>
      <c r="AB7" s="113" t="str">
        <f>TEXT(Z7,"###,###")</f>
        <v>1,013</v>
      </c>
      <c r="AD7" s="114">
        <f t="shared" si="0"/>
        <v>1.8090452261306567E-2</v>
      </c>
      <c r="AF7" s="114">
        <f t="shared" si="1"/>
        <v>0.12305986696230597</v>
      </c>
    </row>
    <row r="8" spans="1:32" ht="17.25" customHeight="1" x14ac:dyDescent="0.25">
      <c r="A8" s="66" t="s">
        <v>13</v>
      </c>
      <c r="B8" s="67"/>
      <c r="C8" s="31"/>
      <c r="D8" s="68" t="str">
        <f>AB4</f>
        <v>1,555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1,013</v>
      </c>
      <c r="P8" s="69"/>
      <c r="S8" s="111" t="s">
        <v>87</v>
      </c>
      <c r="T8" s="112"/>
      <c r="U8" s="112"/>
      <c r="V8" s="112">
        <v>34848.5</v>
      </c>
      <c r="W8" s="112">
        <v>37587.449999999997</v>
      </c>
      <c r="X8" s="112">
        <v>32895.629999999997</v>
      </c>
      <c r="Y8" s="112">
        <v>32258</v>
      </c>
      <c r="Z8" s="112">
        <v>36557.17</v>
      </c>
      <c r="AB8" s="113" t="str">
        <f>TEXT(Z8,"$###,###")</f>
        <v>$36,557</v>
      </c>
      <c r="AD8" s="114">
        <f t="shared" si="0"/>
        <v>0.13327453654907306</v>
      </c>
      <c r="AF8" s="114">
        <f t="shared" si="1"/>
        <v>4.903137868200913E-2</v>
      </c>
    </row>
    <row r="9" spans="1:32" x14ac:dyDescent="0.25">
      <c r="A9" s="32" t="s">
        <v>15</v>
      </c>
      <c r="B9" s="73"/>
      <c r="C9" s="74"/>
      <c r="D9" s="75">
        <f>AD104</f>
        <v>66.173633440514465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53.208292201382037</v>
      </c>
      <c r="P9" s="76" t="s">
        <v>88</v>
      </c>
      <c r="S9" s="111" t="s">
        <v>7</v>
      </c>
      <c r="T9" s="112"/>
      <c r="U9" s="112"/>
      <c r="V9" s="112">
        <v>41822954</v>
      </c>
      <c r="W9" s="112">
        <v>50875988</v>
      </c>
      <c r="X9" s="112">
        <v>47183467</v>
      </c>
      <c r="Y9" s="112">
        <v>48969015</v>
      </c>
      <c r="Z9" s="112">
        <v>51473949</v>
      </c>
      <c r="AB9" s="113" t="str">
        <f>TEXT(Z9/1000000,"$#,###.0")&amp;" mil"</f>
        <v>$51.5 mil</v>
      </c>
      <c r="AD9" s="114">
        <f t="shared" si="0"/>
        <v>5.1153448767552234E-2</v>
      </c>
      <c r="AF9" s="114">
        <f t="shared" si="1"/>
        <v>0.23075832950489339</v>
      </c>
    </row>
    <row r="10" spans="1:32" x14ac:dyDescent="0.25">
      <c r="A10" s="32" t="s">
        <v>18</v>
      </c>
      <c r="B10" s="73"/>
      <c r="C10" s="74"/>
      <c r="D10" s="75">
        <f>AD105</f>
        <v>15.241157556270096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46.396841066140176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82.132280355380061</v>
      </c>
      <c r="P11" s="76" t="s">
        <v>88</v>
      </c>
      <c r="S11" s="111" t="s">
        <v>30</v>
      </c>
      <c r="T11" s="116"/>
      <c r="U11" s="116"/>
      <c r="V11" s="116">
        <v>1019</v>
      </c>
      <c r="W11" s="116">
        <v>991</v>
      </c>
      <c r="X11" s="116">
        <v>1082</v>
      </c>
      <c r="Y11" s="116">
        <v>1137</v>
      </c>
      <c r="Z11" s="116">
        <v>1187</v>
      </c>
    </row>
    <row r="12" spans="1:32" ht="28.5" customHeight="1" x14ac:dyDescent="0.25">
      <c r="A12" s="32" t="s">
        <v>20</v>
      </c>
      <c r="B12" s="74"/>
      <c r="C12" s="74"/>
      <c r="D12" s="75">
        <f>AD108</f>
        <v>23.34405144694534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36.130306021717672</v>
      </c>
      <c r="P12" s="76" t="s">
        <v>88</v>
      </c>
      <c r="S12" s="111" t="s">
        <v>31</v>
      </c>
      <c r="T12" s="116"/>
      <c r="U12" s="116"/>
      <c r="V12" s="116">
        <v>369</v>
      </c>
      <c r="W12" s="116">
        <v>361</v>
      </c>
      <c r="X12" s="116">
        <v>363</v>
      </c>
      <c r="Y12" s="116">
        <v>385</v>
      </c>
      <c r="Z12" s="116">
        <v>373</v>
      </c>
    </row>
    <row r="13" spans="1:32" ht="15" customHeight="1" x14ac:dyDescent="0.25">
      <c r="A13" s="32" t="s">
        <v>21</v>
      </c>
      <c r="B13" s="74"/>
      <c r="C13" s="74"/>
      <c r="D13" s="75">
        <f>AD109</f>
        <v>14.469453376205788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45.3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17.29903536977492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20.969337289812067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26.816720257234728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79.03066271018794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228</v>
      </c>
      <c r="Z15" s="116">
        <v>267</v>
      </c>
      <c r="AB15" s="121">
        <f t="shared" ref="AB15:AB34" si="2">IF(Z15="np",0,Z15/$Z$34)</f>
        <v>0.1718146718146718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5</v>
      </c>
      <c r="Z16" s="116">
        <v>13</v>
      </c>
      <c r="AB16" s="121">
        <f t="shared" si="2"/>
        <v>8.3655083655083656E-3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88</v>
      </c>
      <c r="Z17" s="116">
        <v>134</v>
      </c>
      <c r="AB17" s="121">
        <f t="shared" si="2"/>
        <v>8.6229086229086233E-2</v>
      </c>
    </row>
    <row r="18" spans="1:28" x14ac:dyDescent="0.25">
      <c r="A18" s="65" t="str">
        <f>$S$1&amp;" ("&amp;$V$2&amp;" to "&amp;$Z$2&amp;")"</f>
        <v>King Island (2014-15 to 2018-19)</v>
      </c>
      <c r="B18" s="65"/>
      <c r="C18" s="65"/>
      <c r="D18" s="65"/>
      <c r="E18" s="65"/>
      <c r="F18" s="65"/>
      <c r="G18" s="65" t="str">
        <f>$S$1&amp;" ("&amp;$V$2&amp;" to "&amp;$Z$2&amp;")"</f>
        <v>King Island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14</v>
      </c>
      <c r="Z18" s="116">
        <v>19</v>
      </c>
      <c r="AB18" s="121">
        <f t="shared" si="2"/>
        <v>1.2226512226512226E-2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90</v>
      </c>
      <c r="Z19" s="116">
        <v>78</v>
      </c>
      <c r="AB19" s="121">
        <f t="shared" si="2"/>
        <v>5.019305019305019E-2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21</v>
      </c>
      <c r="Z20" s="116">
        <v>19</v>
      </c>
      <c r="AB20" s="121">
        <f t="shared" si="2"/>
        <v>1.2226512226512226E-2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86</v>
      </c>
      <c r="Z21" s="116">
        <v>76</v>
      </c>
      <c r="AB21" s="121">
        <f t="shared" si="2"/>
        <v>4.8906048906048903E-2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100</v>
      </c>
      <c r="Z22" s="116">
        <v>88</v>
      </c>
      <c r="AB22" s="121">
        <f t="shared" si="2"/>
        <v>5.6628056628056631E-2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73</v>
      </c>
      <c r="Z23" s="116">
        <v>81</v>
      </c>
      <c r="AB23" s="121">
        <f t="shared" si="2"/>
        <v>5.2123552123552123E-2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0</v>
      </c>
      <c r="Z24" s="116">
        <v>14</v>
      </c>
      <c r="AB24" s="121">
        <f t="shared" si="2"/>
        <v>9.0090090090090089E-3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63</v>
      </c>
      <c r="Z25" s="116">
        <v>45</v>
      </c>
      <c r="AB25" s="121">
        <f t="shared" si="2"/>
        <v>2.8957528957528959E-2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22</v>
      </c>
      <c r="Z26" s="116">
        <v>36</v>
      </c>
      <c r="AB26" s="121">
        <f t="shared" si="2"/>
        <v>2.3166023166023165E-2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50</v>
      </c>
      <c r="Z27" s="116">
        <v>44</v>
      </c>
      <c r="AB27" s="121">
        <f t="shared" si="2"/>
        <v>2.8314028314028315E-2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103</v>
      </c>
      <c r="Z28" s="116">
        <v>116</v>
      </c>
      <c r="AB28" s="121">
        <f t="shared" si="2"/>
        <v>7.4646074646074645E-2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63</v>
      </c>
      <c r="Z29" s="116">
        <v>75</v>
      </c>
      <c r="AB29" s="121">
        <f t="shared" si="2"/>
        <v>4.8262548262548263E-2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65</v>
      </c>
      <c r="Z30" s="116">
        <v>70</v>
      </c>
      <c r="AB30" s="121">
        <f t="shared" si="2"/>
        <v>4.5045045045045043E-2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110</v>
      </c>
      <c r="Z31" s="116">
        <v>116</v>
      </c>
      <c r="AB31" s="121">
        <f t="shared" si="2"/>
        <v>7.4646074646074645E-2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41</v>
      </c>
      <c r="Z32" s="116">
        <v>30</v>
      </c>
      <c r="AB32" s="121">
        <f t="shared" si="2"/>
        <v>1.9305019305019305E-2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43</v>
      </c>
      <c r="Z33" s="116">
        <v>41</v>
      </c>
      <c r="AB33" s="121">
        <f t="shared" si="2"/>
        <v>2.6383526383526385E-2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1524</v>
      </c>
      <c r="Z34" s="124">
        <v>1554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799</v>
      </c>
      <c r="AB37" s="136">
        <f>Z37/Z40*100</f>
        <v>79.03066271018794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212</v>
      </c>
      <c r="AB38" s="136">
        <f>Z38/Z40*100</f>
        <v>20.969337289812067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1011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4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8</v>
      </c>
      <c r="X45" s="116">
        <v>4</v>
      </c>
      <c r="Y45" s="116">
        <v>20</v>
      </c>
      <c r="Z45" s="116">
        <v>12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38</v>
      </c>
      <c r="X46" s="116">
        <v>29</v>
      </c>
      <c r="Y46" s="116">
        <v>18</v>
      </c>
      <c r="Z46" s="116">
        <v>36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50</v>
      </c>
      <c r="X47" s="116">
        <v>54</v>
      </c>
      <c r="Y47" s="116">
        <v>51</v>
      </c>
      <c r="Z47" s="116">
        <v>51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76</v>
      </c>
      <c r="X48" s="116">
        <v>84</v>
      </c>
      <c r="Y48" s="116">
        <v>92</v>
      </c>
      <c r="Z48" s="116">
        <v>107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King Island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89</v>
      </c>
      <c r="X49" s="116">
        <v>79</v>
      </c>
      <c r="Y49" s="116">
        <v>95</v>
      </c>
      <c r="Z49" s="116">
        <v>77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65</v>
      </c>
      <c r="X50" s="116">
        <v>81</v>
      </c>
      <c r="Y50" s="116">
        <v>77</v>
      </c>
      <c r="Z50" s="116">
        <v>105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35</v>
      </c>
      <c r="X51" s="116">
        <v>46</v>
      </c>
      <c r="Y51" s="116">
        <v>59</v>
      </c>
      <c r="Z51" s="116">
        <v>68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56</v>
      </c>
      <c r="X52" s="116">
        <v>52</v>
      </c>
      <c r="Y52" s="116">
        <v>51</v>
      </c>
      <c r="Z52" s="116">
        <v>47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71</v>
      </c>
      <c r="X53" s="116">
        <v>76</v>
      </c>
      <c r="Y53" s="116">
        <v>84</v>
      </c>
      <c r="Z53" s="116">
        <v>72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61</v>
      </c>
      <c r="X54" s="116">
        <v>70</v>
      </c>
      <c r="Y54" s="116">
        <v>80</v>
      </c>
      <c r="Z54" s="116">
        <v>81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75</v>
      </c>
      <c r="X55" s="116">
        <v>70</v>
      </c>
      <c r="Y55" s="116">
        <v>58</v>
      </c>
      <c r="Z55" s="116">
        <v>56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51</v>
      </c>
      <c r="X56" s="116">
        <v>43</v>
      </c>
      <c r="Y56" s="116">
        <v>53</v>
      </c>
      <c r="Z56" s="116">
        <v>59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7</v>
      </c>
      <c r="X57" s="116">
        <v>17</v>
      </c>
      <c r="Y57" s="116">
        <v>24</v>
      </c>
      <c r="Z57" s="116">
        <v>22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16</v>
      </c>
      <c r="X58" s="116">
        <v>13</v>
      </c>
      <c r="Y58" s="116">
        <v>11</v>
      </c>
      <c r="Z58" s="116">
        <v>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2</v>
      </c>
      <c r="X59" s="116">
        <v>6</v>
      </c>
      <c r="Y59" s="116">
        <v>13</v>
      </c>
      <c r="Z59" s="116">
        <v>11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710</v>
      </c>
      <c r="X61" s="116">
        <v>727</v>
      </c>
      <c r="Y61" s="116">
        <v>785</v>
      </c>
      <c r="Z61" s="116">
        <v>803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7</v>
      </c>
      <c r="Z63" s="116">
        <v>3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King Island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7</v>
      </c>
      <c r="X64" s="116">
        <v>15</v>
      </c>
      <c r="Y64" s="116">
        <v>18</v>
      </c>
      <c r="Z64" s="116">
        <v>22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36</v>
      </c>
      <c r="X65" s="116">
        <v>32</v>
      </c>
      <c r="Y65" s="116">
        <v>29</v>
      </c>
      <c r="Z65" s="116">
        <v>31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33</v>
      </c>
      <c r="X66" s="116">
        <v>66</v>
      </c>
      <c r="Y66" s="116">
        <v>57</v>
      </c>
      <c r="Z66" s="116">
        <v>53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49</v>
      </c>
      <c r="X67" s="116">
        <v>62</v>
      </c>
      <c r="Y67" s="116">
        <v>67</v>
      </c>
      <c r="Z67" s="116">
        <v>73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78</v>
      </c>
      <c r="X68" s="116">
        <v>74</v>
      </c>
      <c r="Y68" s="116">
        <v>70</v>
      </c>
      <c r="Z68" s="116">
        <v>68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50</v>
      </c>
      <c r="X69" s="116">
        <v>72</v>
      </c>
      <c r="Y69" s="116">
        <v>68</v>
      </c>
      <c r="Z69" s="116">
        <v>57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48</v>
      </c>
      <c r="X70" s="116">
        <v>56</v>
      </c>
      <c r="Y70" s="116">
        <v>53</v>
      </c>
      <c r="Z70" s="116">
        <v>76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69</v>
      </c>
      <c r="X71" s="116">
        <v>65</v>
      </c>
      <c r="Y71" s="116">
        <v>70</v>
      </c>
      <c r="Z71" s="116">
        <v>54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88</v>
      </c>
      <c r="X72" s="116">
        <v>82</v>
      </c>
      <c r="Y72" s="116">
        <v>80</v>
      </c>
      <c r="Z72" s="116">
        <v>81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69</v>
      </c>
      <c r="X73" s="116">
        <v>55</v>
      </c>
      <c r="Y73" s="116">
        <v>59</v>
      </c>
      <c r="Z73" s="116">
        <v>81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68</v>
      </c>
      <c r="X74" s="116">
        <v>81</v>
      </c>
      <c r="Y74" s="116">
        <v>88</v>
      </c>
      <c r="Z74" s="116">
        <v>69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34</v>
      </c>
      <c r="X75" s="116">
        <v>31</v>
      </c>
      <c r="Y75" s="116">
        <v>38</v>
      </c>
      <c r="Z75" s="116">
        <v>38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8</v>
      </c>
      <c r="X76" s="116">
        <v>10</v>
      </c>
      <c r="Y76" s="116">
        <v>26</v>
      </c>
      <c r="Z76" s="116">
        <v>23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10</v>
      </c>
      <c r="X77" s="116">
        <v>8</v>
      </c>
      <c r="Y77" s="116">
        <v>4</v>
      </c>
      <c r="Z77" s="116">
        <v>9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4</v>
      </c>
      <c r="Y78" s="116">
        <v>7</v>
      </c>
      <c r="Z78" s="116">
        <v>6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3</v>
      </c>
      <c r="Y79" s="116">
        <v>0</v>
      </c>
      <c r="Z79" s="116">
        <v>4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644</v>
      </c>
      <c r="X80" s="116">
        <v>718</v>
      </c>
      <c r="Y80" s="116">
        <v>738</v>
      </c>
      <c r="Z80" s="116">
        <v>748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King Island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50</v>
      </c>
      <c r="X83" s="116">
        <v>53</v>
      </c>
      <c r="Y83" s="116">
        <v>65</v>
      </c>
      <c r="Z83" s="116">
        <v>67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23</v>
      </c>
      <c r="X84" s="116">
        <v>25</v>
      </c>
      <c r="Y84" s="116">
        <v>24</v>
      </c>
      <c r="Z84" s="116">
        <v>38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1,555</v>
      </c>
      <c r="D85" s="98">
        <f t="shared" ref="D85:D90" si="4">AD4</f>
        <v>1.9672131147540961E-2</v>
      </c>
      <c r="E85" s="99">
        <f t="shared" ref="E85:E90" si="5">AD4</f>
        <v>1.9672131147540961E-2</v>
      </c>
      <c r="F85" s="98">
        <f t="shared" ref="F85:F90" si="6">AF4</f>
        <v>0.12193362193362201</v>
      </c>
      <c r="G85" s="99">
        <f t="shared" ref="G85:G90" si="7">AF4</f>
        <v>0.12193362193362201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52</v>
      </c>
      <c r="X85" s="116">
        <v>62</v>
      </c>
      <c r="Y85" s="116">
        <v>66</v>
      </c>
      <c r="Z85" s="116">
        <v>82</v>
      </c>
    </row>
    <row r="86" spans="1:30" ht="15" customHeight="1" x14ac:dyDescent="0.25">
      <c r="A86" s="100" t="s">
        <v>4</v>
      </c>
      <c r="B86" s="51"/>
      <c r="C86" s="101" t="str">
        <f t="shared" si="3"/>
        <v>802</v>
      </c>
      <c r="D86" s="98">
        <f t="shared" si="4"/>
        <v>2.4265644955300036E-2</v>
      </c>
      <c r="E86" s="99">
        <f t="shared" si="5"/>
        <v>2.4265644955300036E-2</v>
      </c>
      <c r="F86" s="98">
        <f t="shared" si="6"/>
        <v>7.2192513368984024E-2</v>
      </c>
      <c r="G86" s="99">
        <f t="shared" si="7"/>
        <v>7.2192513368984024E-2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14</v>
      </c>
      <c r="X86" s="116">
        <v>13</v>
      </c>
      <c r="Y86" s="116">
        <v>13</v>
      </c>
      <c r="Z86" s="116">
        <v>8</v>
      </c>
    </row>
    <row r="87" spans="1:30" ht="15" customHeight="1" x14ac:dyDescent="0.25">
      <c r="A87" s="100" t="s">
        <v>5</v>
      </c>
      <c r="B87" s="51"/>
      <c r="C87" s="101" t="str">
        <f t="shared" si="3"/>
        <v>750</v>
      </c>
      <c r="D87" s="98">
        <f t="shared" si="4"/>
        <v>1.6260162601626105E-2</v>
      </c>
      <c r="E87" s="99">
        <f t="shared" si="5"/>
        <v>1.6260162601626105E-2</v>
      </c>
      <c r="F87" s="98">
        <f t="shared" si="6"/>
        <v>0.18483412322274884</v>
      </c>
      <c r="G87" s="99">
        <f t="shared" si="7"/>
        <v>0.18483412322274884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9</v>
      </c>
      <c r="X87" s="116">
        <v>10</v>
      </c>
      <c r="Y87" s="116">
        <v>7</v>
      </c>
      <c r="Z87" s="116">
        <v>6</v>
      </c>
    </row>
    <row r="88" spans="1:30" ht="15" customHeight="1" x14ac:dyDescent="0.25">
      <c r="A88" s="51" t="s">
        <v>6</v>
      </c>
      <c r="B88" s="51"/>
      <c r="C88" s="101" t="str">
        <f t="shared" si="3"/>
        <v>1,013</v>
      </c>
      <c r="D88" s="98">
        <f t="shared" si="4"/>
        <v>1.8090452261306567E-2</v>
      </c>
      <c r="E88" s="99">
        <f t="shared" si="5"/>
        <v>1.8090452261306567E-2</v>
      </c>
      <c r="F88" s="98">
        <f t="shared" si="6"/>
        <v>0.12305986696230597</v>
      </c>
      <c r="G88" s="99">
        <f t="shared" si="7"/>
        <v>0.12305986696230597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8</v>
      </c>
      <c r="X88" s="116">
        <v>11</v>
      </c>
      <c r="Y88" s="116">
        <v>11</v>
      </c>
      <c r="Z88" s="116">
        <v>10</v>
      </c>
    </row>
    <row r="89" spans="1:30" ht="15" customHeight="1" x14ac:dyDescent="0.25">
      <c r="A89" s="51" t="s">
        <v>102</v>
      </c>
      <c r="B89" s="51"/>
      <c r="C89" s="101" t="str">
        <f t="shared" si="3"/>
        <v>$36,557</v>
      </c>
      <c r="D89" s="98">
        <f t="shared" si="4"/>
        <v>0.13327453654907306</v>
      </c>
      <c r="E89" s="99">
        <f t="shared" si="5"/>
        <v>0.13327453654907306</v>
      </c>
      <c r="F89" s="98">
        <f t="shared" si="6"/>
        <v>4.903137868200913E-2</v>
      </c>
      <c r="G89" s="99">
        <f t="shared" si="7"/>
        <v>4.903137868200913E-2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36</v>
      </c>
      <c r="X89" s="116">
        <v>30</v>
      </c>
      <c r="Y89" s="116">
        <v>39</v>
      </c>
      <c r="Z89" s="116">
        <v>38</v>
      </c>
    </row>
    <row r="90" spans="1:30" ht="15" customHeight="1" x14ac:dyDescent="0.25">
      <c r="A90" s="51" t="s">
        <v>7</v>
      </c>
      <c r="B90" s="51"/>
      <c r="C90" s="101" t="str">
        <f t="shared" si="3"/>
        <v>$51.5 mil</v>
      </c>
      <c r="D90" s="98">
        <f t="shared" si="4"/>
        <v>5.1153448767552234E-2</v>
      </c>
      <c r="E90" s="99">
        <f t="shared" si="5"/>
        <v>5.1153448767552234E-2</v>
      </c>
      <c r="F90" s="98">
        <f t="shared" si="6"/>
        <v>0.23075832950489339</v>
      </c>
      <c r="G90" s="99">
        <f t="shared" si="7"/>
        <v>0.23075832950489339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140</v>
      </c>
      <c r="X90" s="116">
        <v>130</v>
      </c>
      <c r="Y90" s="116">
        <v>133</v>
      </c>
      <c r="Z90" s="116">
        <v>132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494</v>
      </c>
      <c r="X91" s="116">
        <v>493</v>
      </c>
      <c r="Y91" s="116">
        <v>533</v>
      </c>
      <c r="Z91" s="116">
        <v>538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26</v>
      </c>
      <c r="X93" s="116">
        <v>37</v>
      </c>
      <c r="Y93" s="116">
        <v>49</v>
      </c>
      <c r="Z93" s="116">
        <v>34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48</v>
      </c>
      <c r="X94" s="116">
        <v>53</v>
      </c>
      <c r="Y94" s="116">
        <v>61</v>
      </c>
      <c r="Z94" s="116">
        <v>70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7</v>
      </c>
      <c r="X95" s="116">
        <v>7</v>
      </c>
      <c r="Y95" s="116">
        <v>12</v>
      </c>
      <c r="Z95" s="116">
        <v>15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32</v>
      </c>
      <c r="X96" s="116">
        <v>57</v>
      </c>
      <c r="Y96" s="116">
        <v>55</v>
      </c>
      <c r="Z96" s="116">
        <v>46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70</v>
      </c>
      <c r="X97" s="116">
        <v>76</v>
      </c>
      <c r="Y97" s="116">
        <v>66</v>
      </c>
      <c r="Z97" s="116">
        <v>70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34</v>
      </c>
      <c r="X98" s="116">
        <v>35</v>
      </c>
      <c r="Y98" s="116">
        <v>35</v>
      </c>
      <c r="Z98" s="116">
        <v>44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61</v>
      </c>
      <c r="X100" s="116">
        <v>73</v>
      </c>
      <c r="Y100" s="116">
        <v>83</v>
      </c>
      <c r="Z100" s="116">
        <v>77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408</v>
      </c>
      <c r="X101" s="116">
        <v>451</v>
      </c>
      <c r="Y101" s="116">
        <v>461</v>
      </c>
      <c r="Z101" s="116">
        <v>473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846</v>
      </c>
      <c r="X104" s="116">
        <v>912</v>
      </c>
      <c r="Y104" s="116">
        <v>927</v>
      </c>
      <c r="Z104" s="116">
        <v>1029</v>
      </c>
      <c r="AB104" s="113" t="str">
        <f>TEXT(Z104,"###,###")</f>
        <v>1,029</v>
      </c>
      <c r="AD104" s="134">
        <f>Z104/($Z$4)*100</f>
        <v>66.173633440514465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217</v>
      </c>
      <c r="X105" s="116">
        <v>257</v>
      </c>
      <c r="Y105" s="116">
        <v>255</v>
      </c>
      <c r="Z105" s="116">
        <v>237</v>
      </c>
      <c r="AB105" s="113" t="str">
        <f>TEXT(Z105,"###,###")</f>
        <v>237</v>
      </c>
      <c r="AD105" s="134">
        <f>Z105/($Z$4)*100</f>
        <v>15.241157556270096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1063</v>
      </c>
      <c r="X106" s="124">
        <v>1169</v>
      </c>
      <c r="Y106" s="124">
        <v>1182</v>
      </c>
      <c r="Z106" s="124">
        <v>1266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337</v>
      </c>
      <c r="X108" s="116">
        <v>361</v>
      </c>
      <c r="Y108" s="116">
        <v>445</v>
      </c>
      <c r="Z108" s="116">
        <v>363</v>
      </c>
      <c r="AB108" s="113" t="str">
        <f>TEXT(Z108,"###,###")</f>
        <v>363</v>
      </c>
      <c r="AD108" s="134">
        <f>Z108/($Z$4)*100</f>
        <v>23.34405144694534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207</v>
      </c>
      <c r="X109" s="116">
        <v>207</v>
      </c>
      <c r="Y109" s="116">
        <v>183</v>
      </c>
      <c r="Z109" s="116">
        <v>225</v>
      </c>
      <c r="AB109" s="113" t="str">
        <f>TEXT(Z109,"###,###")</f>
        <v>225</v>
      </c>
      <c r="AD109" s="134">
        <f>Z109/($Z$4)*100</f>
        <v>14.469453376205788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177</v>
      </c>
      <c r="X110" s="116">
        <v>230</v>
      </c>
      <c r="Y110" s="116">
        <v>236</v>
      </c>
      <c r="Z110" s="116">
        <v>269</v>
      </c>
      <c r="AB110" s="113" t="str">
        <f>TEXT(Z110,"###,###")</f>
        <v>269</v>
      </c>
      <c r="AD110" s="134">
        <f>Z110/($Z$4)*100</f>
        <v>17.29903536977492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344</v>
      </c>
      <c r="X111" s="116">
        <v>371</v>
      </c>
      <c r="Y111" s="116">
        <v>315</v>
      </c>
      <c r="Z111" s="116">
        <v>417</v>
      </c>
      <c r="AB111" s="113" t="str">
        <f>TEXT(Z111,"###,###")</f>
        <v>417</v>
      </c>
      <c r="AD111" s="134">
        <f>Z111/($Z$4)*100</f>
        <v>26.816720257234728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1353</v>
      </c>
      <c r="X112" s="116">
        <v>1445</v>
      </c>
      <c r="Y112" s="116">
        <v>1523</v>
      </c>
      <c r="Z112" s="116">
        <v>1552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43.34</v>
      </c>
      <c r="W118" s="135">
        <v>43.53</v>
      </c>
      <c r="X118" s="135">
        <v>45.16</v>
      </c>
      <c r="Y118" s="135">
        <v>45.74</v>
      </c>
      <c r="Z118" s="135">
        <v>45.3</v>
      </c>
      <c r="AB118" s="113" t="str">
        <f>TEXT(Z118,"##.0")</f>
        <v>45.3</v>
      </c>
    </row>
    <row r="120" spans="19:32" x14ac:dyDescent="0.25">
      <c r="S120" s="105" t="s">
        <v>104</v>
      </c>
      <c r="T120" s="116"/>
      <c r="U120" s="116"/>
      <c r="V120" s="116">
        <v>531</v>
      </c>
      <c r="W120" s="116">
        <v>537</v>
      </c>
      <c r="X120" s="116">
        <v>581</v>
      </c>
      <c r="Y120" s="116">
        <v>604</v>
      </c>
      <c r="Z120" s="116">
        <v>644</v>
      </c>
      <c r="AB120" s="113" t="str">
        <f>TEXT(Z120,"###,###")</f>
        <v>644</v>
      </c>
    </row>
    <row r="121" spans="19:32" x14ac:dyDescent="0.25">
      <c r="S121" s="105" t="s">
        <v>105</v>
      </c>
      <c r="T121" s="116"/>
      <c r="U121" s="116"/>
      <c r="V121" s="116">
        <v>178</v>
      </c>
      <c r="W121" s="116">
        <v>185</v>
      </c>
      <c r="X121" s="116">
        <v>188</v>
      </c>
      <c r="Y121" s="116">
        <v>189</v>
      </c>
      <c r="Z121" s="116">
        <v>178</v>
      </c>
      <c r="AB121" s="113" t="str">
        <f>TEXT(Z121,"###,###")</f>
        <v>178</v>
      </c>
    </row>
    <row r="122" spans="19:32" x14ac:dyDescent="0.25">
      <c r="S122" s="105" t="s">
        <v>106</v>
      </c>
      <c r="T122" s="116"/>
      <c r="U122" s="116"/>
      <c r="V122" s="116">
        <v>192</v>
      </c>
      <c r="W122" s="116">
        <v>177</v>
      </c>
      <c r="X122" s="116">
        <v>175</v>
      </c>
      <c r="Y122" s="116">
        <v>196</v>
      </c>
      <c r="Z122" s="116">
        <v>188</v>
      </c>
      <c r="AB122" s="113" t="str">
        <f>TEXT(Z122,"###,###")</f>
        <v>188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723</v>
      </c>
      <c r="W124" s="116">
        <v>714</v>
      </c>
      <c r="X124" s="116">
        <v>756</v>
      </c>
      <c r="Y124" s="116">
        <v>800</v>
      </c>
      <c r="Z124" s="116">
        <v>832</v>
      </c>
      <c r="AB124" s="113" t="str">
        <f>TEXT(Z124,"###,###")</f>
        <v>832</v>
      </c>
      <c r="AD124" s="131">
        <f>Z124/$Z$7*100</f>
        <v>82.132280355380061</v>
      </c>
    </row>
    <row r="125" spans="19:32" x14ac:dyDescent="0.25">
      <c r="S125" s="105" t="s">
        <v>108</v>
      </c>
      <c r="T125" s="116"/>
      <c r="U125" s="116"/>
      <c r="V125" s="116">
        <v>370</v>
      </c>
      <c r="W125" s="116">
        <v>362</v>
      </c>
      <c r="X125" s="116">
        <v>363</v>
      </c>
      <c r="Y125" s="116">
        <v>385</v>
      </c>
      <c r="Z125" s="116">
        <v>366</v>
      </c>
      <c r="AB125" s="113" t="str">
        <f>TEXT(Z125,"###,###")</f>
        <v>366</v>
      </c>
      <c r="AD125" s="131">
        <f>Z125/$Z$7*100</f>
        <v>36.130306021717672</v>
      </c>
    </row>
    <row r="127" spans="19:32" x14ac:dyDescent="0.25">
      <c r="S127" s="105" t="s">
        <v>109</v>
      </c>
      <c r="T127" s="116"/>
      <c r="U127" s="116"/>
      <c r="V127" s="116">
        <v>499</v>
      </c>
      <c r="W127" s="116">
        <v>496</v>
      </c>
      <c r="X127" s="116">
        <v>493</v>
      </c>
      <c r="Y127" s="116">
        <v>532</v>
      </c>
      <c r="Z127" s="116">
        <v>539</v>
      </c>
      <c r="AB127" s="113" t="str">
        <f>TEXT(Z127,"###,###")</f>
        <v>539</v>
      </c>
      <c r="AD127" s="131">
        <f>Z127/$Z$7*100</f>
        <v>53.208292201382037</v>
      </c>
    </row>
    <row r="128" spans="19:32" x14ac:dyDescent="0.25">
      <c r="S128" s="105" t="s">
        <v>110</v>
      </c>
      <c r="T128" s="116"/>
      <c r="U128" s="116"/>
      <c r="V128" s="116">
        <v>402</v>
      </c>
      <c r="W128" s="116">
        <v>406</v>
      </c>
      <c r="X128" s="116">
        <v>451</v>
      </c>
      <c r="Y128" s="116">
        <v>459</v>
      </c>
      <c r="Z128" s="116">
        <v>470</v>
      </c>
      <c r="AB128" s="113" t="str">
        <f>TEXT(Z128,"###,###")</f>
        <v>470</v>
      </c>
      <c r="AD128" s="131">
        <f>Z128/$Z$7*100</f>
        <v>46.396841066140176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F82415-A65F-4634-B8EA-B424008872F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CBE23686-EDA9-4881-97EF-FD84BF2D41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FF71ACDF-81BC-4E29-9DB6-F7C7BF1E092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B16619C0-6297-4385-A004-3D89B79DC8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36F9-ECC5-402F-8E71-5409DF6C857F}">
  <sheetPr codeName="Sheet6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Break O'Day</v>
      </c>
      <c r="T1" s="103"/>
      <c r="U1" s="103"/>
      <c r="V1" s="103"/>
      <c r="W1" s="103"/>
      <c r="X1" s="103"/>
      <c r="Y1" s="104" t="str">
        <f>Y3</f>
        <v>12.1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115</v>
      </c>
      <c r="Y3" s="109" t="s">
        <v>156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 Break O'Day,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3456</v>
      </c>
      <c r="W4" s="112">
        <v>3543</v>
      </c>
      <c r="X4" s="112">
        <v>3452</v>
      </c>
      <c r="Y4" s="112">
        <v>3616</v>
      </c>
      <c r="Z4" s="112">
        <v>3666</v>
      </c>
      <c r="AB4" s="113" t="str">
        <f>TEXT(Z4,"###,###")</f>
        <v>3,666</v>
      </c>
      <c r="AD4" s="114">
        <f>Z4/Y4-1</f>
        <v>1.3827433628318619E-2</v>
      </c>
      <c r="AF4" s="114">
        <f>Z4/V4-1</f>
        <v>6.076388888888884E-2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1721</v>
      </c>
      <c r="W5" s="112">
        <v>1767</v>
      </c>
      <c r="X5" s="112">
        <v>1722</v>
      </c>
      <c r="Y5" s="112">
        <v>1801</v>
      </c>
      <c r="Z5" s="112">
        <v>1800</v>
      </c>
      <c r="AB5" s="113" t="str">
        <f>TEXT(Z5,"###,###")</f>
        <v>1,800</v>
      </c>
      <c r="AD5" s="114">
        <f t="shared" ref="AD5:AD9" si="0">Z5/Y5-1</f>
        <v>-5.552470849528035E-4</v>
      </c>
      <c r="AF5" s="114">
        <f t="shared" ref="AF5:AF9" si="1">Z5/V5-1</f>
        <v>4.5903544450900613E-2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1728</v>
      </c>
      <c r="W6" s="112">
        <v>1782</v>
      </c>
      <c r="X6" s="112">
        <v>1730</v>
      </c>
      <c r="Y6" s="112">
        <v>1820</v>
      </c>
      <c r="Z6" s="112">
        <v>1868</v>
      </c>
      <c r="AB6" s="113" t="str">
        <f>TEXT(Z6,"###,###")</f>
        <v>1,868</v>
      </c>
      <c r="AD6" s="114">
        <f t="shared" si="0"/>
        <v>2.637362637362628E-2</v>
      </c>
      <c r="AF6" s="114">
        <f t="shared" si="1"/>
        <v>8.1018518518518601E-2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2482</v>
      </c>
      <c r="W7" s="112">
        <v>2572</v>
      </c>
      <c r="X7" s="112">
        <v>2516</v>
      </c>
      <c r="Y7" s="112">
        <v>2679</v>
      </c>
      <c r="Z7" s="112">
        <v>2679</v>
      </c>
      <c r="AB7" s="113" t="str">
        <f>TEXT(Z7,"###,###")</f>
        <v>2,679</v>
      </c>
      <c r="AD7" s="114">
        <f t="shared" si="0"/>
        <v>0</v>
      </c>
      <c r="AF7" s="114">
        <f t="shared" si="1"/>
        <v>7.9371474617244253E-2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3,666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2,679</v>
      </c>
      <c r="P8" s="69"/>
      <c r="S8" s="111" t="s">
        <v>87</v>
      </c>
      <c r="T8" s="112"/>
      <c r="U8" s="112"/>
      <c r="V8" s="112">
        <v>25517.200000000001</v>
      </c>
      <c r="W8" s="112">
        <v>28587.7</v>
      </c>
      <c r="X8" s="112">
        <v>28122.53</v>
      </c>
      <c r="Y8" s="112">
        <v>29820.21</v>
      </c>
      <c r="Z8" s="112">
        <v>30845.65</v>
      </c>
      <c r="AB8" s="113" t="str">
        <f>TEXT(Z8,"$###,###")</f>
        <v>$30,846</v>
      </c>
      <c r="AD8" s="114">
        <f t="shared" si="0"/>
        <v>3.4387417124158492E-2</v>
      </c>
      <c r="AF8" s="114">
        <f t="shared" si="1"/>
        <v>0.20881797375887645</v>
      </c>
    </row>
    <row r="9" spans="1:32" x14ac:dyDescent="0.25">
      <c r="A9" s="32" t="s">
        <v>15</v>
      </c>
      <c r="B9" s="73"/>
      <c r="C9" s="74"/>
      <c r="D9" s="75">
        <f>AD104</f>
        <v>69.639934533551553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50.690556177678239</v>
      </c>
      <c r="P9" s="76" t="s">
        <v>88</v>
      </c>
      <c r="S9" s="111" t="s">
        <v>7</v>
      </c>
      <c r="T9" s="112"/>
      <c r="U9" s="112"/>
      <c r="V9" s="112">
        <v>90171256</v>
      </c>
      <c r="W9" s="112">
        <v>94921710</v>
      </c>
      <c r="X9" s="112">
        <v>96012868</v>
      </c>
      <c r="Y9" s="112">
        <v>103974982</v>
      </c>
      <c r="Z9" s="112">
        <v>106939707</v>
      </c>
      <c r="AB9" s="113" t="str">
        <f>TEXT(Z9/1000000,"$#,###.0")&amp;" mil"</f>
        <v>$106.9 mil</v>
      </c>
      <c r="AD9" s="114">
        <f t="shared" si="0"/>
        <v>2.851383037508004E-2</v>
      </c>
      <c r="AF9" s="114">
        <f t="shared" si="1"/>
        <v>0.18596226495946788</v>
      </c>
    </row>
    <row r="10" spans="1:32" x14ac:dyDescent="0.25">
      <c r="A10" s="32" t="s">
        <v>18</v>
      </c>
      <c r="B10" s="73"/>
      <c r="C10" s="74"/>
      <c r="D10" s="75">
        <f>AD105</f>
        <v>16.693944353518823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49.421425905188507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82.717431877566256</v>
      </c>
      <c r="P11" s="76" t="s">
        <v>88</v>
      </c>
      <c r="S11" s="111" t="s">
        <v>30</v>
      </c>
      <c r="T11" s="116"/>
      <c r="U11" s="116"/>
      <c r="V11" s="116">
        <v>2812</v>
      </c>
      <c r="W11" s="116">
        <v>2895</v>
      </c>
      <c r="X11" s="116">
        <v>2790</v>
      </c>
      <c r="Y11" s="116">
        <v>2892</v>
      </c>
      <c r="Z11" s="116">
        <v>2947</v>
      </c>
    </row>
    <row r="12" spans="1:32" ht="28.5" customHeight="1" x14ac:dyDescent="0.25">
      <c r="A12" s="32" t="s">
        <v>20</v>
      </c>
      <c r="B12" s="74"/>
      <c r="C12" s="74"/>
      <c r="D12" s="75">
        <f>AD108</f>
        <v>21.903982542280414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26.726390444195598</v>
      </c>
      <c r="P12" s="76" t="s">
        <v>88</v>
      </c>
      <c r="S12" s="111" t="s">
        <v>31</v>
      </c>
      <c r="T12" s="116"/>
      <c r="U12" s="116"/>
      <c r="V12" s="116">
        <v>637</v>
      </c>
      <c r="W12" s="116">
        <v>652</v>
      </c>
      <c r="X12" s="116">
        <v>662</v>
      </c>
      <c r="Y12" s="116">
        <v>731</v>
      </c>
      <c r="Z12" s="116">
        <v>715</v>
      </c>
    </row>
    <row r="13" spans="1:32" ht="15" customHeight="1" x14ac:dyDescent="0.25">
      <c r="A13" s="32" t="s">
        <v>21</v>
      </c>
      <c r="B13" s="74"/>
      <c r="C13" s="74"/>
      <c r="D13" s="75">
        <f>AD109</f>
        <v>16.366612111292962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45.9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23.431533006001089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14.131245339299031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24.549918166939445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85.868754660700972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330</v>
      </c>
      <c r="Z15" s="116">
        <v>316</v>
      </c>
      <c r="AB15" s="121">
        <f t="shared" ref="AB15:AB34" si="2">IF(Z15="np",0,Z15/$Z$34)</f>
        <v>8.6197490452809597E-2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34</v>
      </c>
      <c r="Z16" s="116">
        <v>43</v>
      </c>
      <c r="AB16" s="121">
        <f t="shared" si="2"/>
        <v>1.1729405346426624E-2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223</v>
      </c>
      <c r="Z17" s="116">
        <v>165</v>
      </c>
      <c r="AB17" s="121">
        <f t="shared" si="2"/>
        <v>4.5008183306055646E-2</v>
      </c>
    </row>
    <row r="18" spans="1:28" x14ac:dyDescent="0.25">
      <c r="A18" s="65" t="str">
        <f>$S$1&amp;" ("&amp;$V$2&amp;" to "&amp;$Z$2&amp;")"</f>
        <v>Break O'Day (2014-15 to 2018-19)</v>
      </c>
      <c r="B18" s="65"/>
      <c r="C18" s="65"/>
      <c r="D18" s="65"/>
      <c r="E18" s="65"/>
      <c r="F18" s="65"/>
      <c r="G18" s="65" t="str">
        <f>$S$1&amp;" ("&amp;$V$2&amp;" to "&amp;$Z$2&amp;")"</f>
        <v>Break O'Day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28</v>
      </c>
      <c r="Z18" s="116">
        <v>31</v>
      </c>
      <c r="AB18" s="121">
        <f t="shared" si="2"/>
        <v>8.4560829241680305E-3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255</v>
      </c>
      <c r="Z19" s="116">
        <v>265</v>
      </c>
      <c r="AB19" s="121">
        <f t="shared" si="2"/>
        <v>7.2285870158210586E-2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49</v>
      </c>
      <c r="Z20" s="116">
        <v>38</v>
      </c>
      <c r="AB20" s="121">
        <f t="shared" si="2"/>
        <v>1.0365521003818877E-2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393</v>
      </c>
      <c r="Z21" s="116">
        <v>397</v>
      </c>
      <c r="AB21" s="121">
        <f t="shared" si="2"/>
        <v>0.1082924168030551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346</v>
      </c>
      <c r="Z22" s="116">
        <v>468</v>
      </c>
      <c r="AB22" s="121">
        <f t="shared" si="2"/>
        <v>0.1276595744680851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140</v>
      </c>
      <c r="Z23" s="116">
        <v>128</v>
      </c>
      <c r="AB23" s="121">
        <f t="shared" si="2"/>
        <v>3.4915439170758317E-2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17</v>
      </c>
      <c r="Z24" s="116">
        <v>18</v>
      </c>
      <c r="AB24" s="121">
        <f t="shared" si="2"/>
        <v>4.9099836333878887E-3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76</v>
      </c>
      <c r="Z25" s="116">
        <v>73</v>
      </c>
      <c r="AB25" s="121">
        <f t="shared" si="2"/>
        <v>1.9912711402073104E-2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131</v>
      </c>
      <c r="Z26" s="116">
        <v>126</v>
      </c>
      <c r="AB26" s="121">
        <f t="shared" si="2"/>
        <v>3.4369885433715219E-2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118</v>
      </c>
      <c r="Z27" s="116">
        <v>120</v>
      </c>
      <c r="AB27" s="121">
        <f t="shared" si="2"/>
        <v>3.2733224222585927E-2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151</v>
      </c>
      <c r="Z28" s="116">
        <v>159</v>
      </c>
      <c r="AB28" s="121">
        <f t="shared" si="2"/>
        <v>4.3371522094926347E-2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157</v>
      </c>
      <c r="Z29" s="116">
        <v>201</v>
      </c>
      <c r="AB29" s="121">
        <f t="shared" si="2"/>
        <v>5.4828150572831427E-2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248</v>
      </c>
      <c r="Z30" s="116">
        <v>263</v>
      </c>
      <c r="AB30" s="121">
        <f t="shared" si="2"/>
        <v>7.1740316421167488E-2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414</v>
      </c>
      <c r="Z31" s="116">
        <v>421</v>
      </c>
      <c r="AB31" s="121">
        <f t="shared" si="2"/>
        <v>0.11483906164757228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30</v>
      </c>
      <c r="Z32" s="116">
        <v>31</v>
      </c>
      <c r="AB32" s="121">
        <f t="shared" si="2"/>
        <v>8.4560829241680305E-3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122</v>
      </c>
      <c r="Z33" s="116">
        <v>123</v>
      </c>
      <c r="AB33" s="121">
        <f t="shared" si="2"/>
        <v>3.3551554828150573E-2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3621</v>
      </c>
      <c r="Z34" s="124">
        <v>3666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2303</v>
      </c>
      <c r="AB37" s="136">
        <f>Z37/Z40*100</f>
        <v>85.868754660700972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379</v>
      </c>
      <c r="AB38" s="136">
        <f>Z38/Z40*100</f>
        <v>14.131245339299031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2682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7</v>
      </c>
      <c r="X44" s="116">
        <v>3</v>
      </c>
      <c r="Y44" s="116">
        <v>0</v>
      </c>
      <c r="Z44" s="116">
        <v>7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48</v>
      </c>
      <c r="X45" s="116">
        <v>43</v>
      </c>
      <c r="Y45" s="116">
        <v>35</v>
      </c>
      <c r="Z45" s="116">
        <v>36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101</v>
      </c>
      <c r="X46" s="116">
        <v>119</v>
      </c>
      <c r="Y46" s="116">
        <v>111</v>
      </c>
      <c r="Z46" s="116">
        <v>89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139</v>
      </c>
      <c r="X47" s="116">
        <v>92</v>
      </c>
      <c r="Y47" s="116">
        <v>105</v>
      </c>
      <c r="Z47" s="116">
        <v>133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161</v>
      </c>
      <c r="X48" s="116">
        <v>143</v>
      </c>
      <c r="Y48" s="116">
        <v>120</v>
      </c>
      <c r="Z48" s="116">
        <v>134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Break O'Day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143</v>
      </c>
      <c r="X49" s="116">
        <v>121</v>
      </c>
      <c r="Y49" s="116">
        <v>130</v>
      </c>
      <c r="Z49" s="116">
        <v>135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136</v>
      </c>
      <c r="X50" s="116">
        <v>158</v>
      </c>
      <c r="Y50" s="116">
        <v>161</v>
      </c>
      <c r="Z50" s="116">
        <v>156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129</v>
      </c>
      <c r="X51" s="116">
        <v>137</v>
      </c>
      <c r="Y51" s="116">
        <v>145</v>
      </c>
      <c r="Z51" s="116">
        <v>152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171</v>
      </c>
      <c r="X52" s="116">
        <v>165</v>
      </c>
      <c r="Y52" s="116">
        <v>181</v>
      </c>
      <c r="Z52" s="116">
        <v>182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205</v>
      </c>
      <c r="X53" s="116">
        <v>193</v>
      </c>
      <c r="Y53" s="116">
        <v>169</v>
      </c>
      <c r="Z53" s="116">
        <v>167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222</v>
      </c>
      <c r="X54" s="116">
        <v>213</v>
      </c>
      <c r="Y54" s="116">
        <v>252</v>
      </c>
      <c r="Z54" s="116">
        <v>237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177</v>
      </c>
      <c r="X55" s="116">
        <v>194</v>
      </c>
      <c r="Y55" s="116">
        <v>213</v>
      </c>
      <c r="Z55" s="116">
        <v>204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81</v>
      </c>
      <c r="X56" s="116">
        <v>80</v>
      </c>
      <c r="Y56" s="116">
        <v>87</v>
      </c>
      <c r="Z56" s="116">
        <v>104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40</v>
      </c>
      <c r="X57" s="116">
        <v>36</v>
      </c>
      <c r="Y57" s="116">
        <v>42</v>
      </c>
      <c r="Z57" s="116">
        <v>40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14</v>
      </c>
      <c r="X58" s="116">
        <v>15</v>
      </c>
      <c r="Y58" s="116">
        <v>17</v>
      </c>
      <c r="Z58" s="116">
        <v>14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0</v>
      </c>
      <c r="X59" s="116">
        <v>4</v>
      </c>
      <c r="Y59" s="116">
        <v>4</v>
      </c>
      <c r="Z59" s="116">
        <v>4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1769</v>
      </c>
      <c r="X61" s="116">
        <v>1722</v>
      </c>
      <c r="Y61" s="116">
        <v>1797</v>
      </c>
      <c r="Z61" s="116">
        <v>1800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6</v>
      </c>
      <c r="X63" s="116">
        <v>3</v>
      </c>
      <c r="Y63" s="116">
        <v>1</v>
      </c>
      <c r="Z63" s="116">
        <v>10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Break O'Day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38</v>
      </c>
      <c r="X64" s="116">
        <v>44</v>
      </c>
      <c r="Y64" s="116">
        <v>41</v>
      </c>
      <c r="Z64" s="116">
        <v>37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89</v>
      </c>
      <c r="X65" s="116">
        <v>85</v>
      </c>
      <c r="Y65" s="116">
        <v>83</v>
      </c>
      <c r="Z65" s="116">
        <v>91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133</v>
      </c>
      <c r="X66" s="116">
        <v>114</v>
      </c>
      <c r="Y66" s="116">
        <v>126</v>
      </c>
      <c r="Z66" s="116">
        <v>125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162</v>
      </c>
      <c r="X67" s="116">
        <v>113</v>
      </c>
      <c r="Y67" s="116">
        <v>123</v>
      </c>
      <c r="Z67" s="116">
        <v>120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124</v>
      </c>
      <c r="X68" s="116">
        <v>125</v>
      </c>
      <c r="Y68" s="116">
        <v>115</v>
      </c>
      <c r="Z68" s="116">
        <v>132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154</v>
      </c>
      <c r="X69" s="116">
        <v>145</v>
      </c>
      <c r="Y69" s="116">
        <v>163</v>
      </c>
      <c r="Z69" s="116">
        <v>166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158</v>
      </c>
      <c r="X70" s="116">
        <v>156</v>
      </c>
      <c r="Y70" s="116">
        <v>157</v>
      </c>
      <c r="Z70" s="116">
        <v>138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183</v>
      </c>
      <c r="X71" s="116">
        <v>191</v>
      </c>
      <c r="Y71" s="116">
        <v>209</v>
      </c>
      <c r="Z71" s="116">
        <v>218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224</v>
      </c>
      <c r="X72" s="116">
        <v>217</v>
      </c>
      <c r="Y72" s="116">
        <v>226</v>
      </c>
      <c r="Z72" s="116">
        <v>214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250</v>
      </c>
      <c r="X73" s="116">
        <v>247</v>
      </c>
      <c r="Y73" s="116">
        <v>274</v>
      </c>
      <c r="Z73" s="116">
        <v>281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153</v>
      </c>
      <c r="X74" s="116">
        <v>179</v>
      </c>
      <c r="Y74" s="116">
        <v>166</v>
      </c>
      <c r="Z74" s="116">
        <v>191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60</v>
      </c>
      <c r="X75" s="116">
        <v>71</v>
      </c>
      <c r="Y75" s="116">
        <v>82</v>
      </c>
      <c r="Z75" s="116">
        <v>94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21</v>
      </c>
      <c r="X76" s="116">
        <v>23</v>
      </c>
      <c r="Y76" s="116">
        <v>40</v>
      </c>
      <c r="Z76" s="116">
        <v>27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3</v>
      </c>
      <c r="X77" s="116">
        <v>7</v>
      </c>
      <c r="Y77" s="116">
        <v>9</v>
      </c>
      <c r="Z77" s="116">
        <v>12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2</v>
      </c>
      <c r="X79" s="116">
        <v>4</v>
      </c>
      <c r="Y79" s="116">
        <v>9</v>
      </c>
      <c r="Z79" s="116">
        <v>5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1782</v>
      </c>
      <c r="X80" s="116">
        <v>1730</v>
      </c>
      <c r="Y80" s="116">
        <v>1821</v>
      </c>
      <c r="Z80" s="116">
        <v>1862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Break O'Day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120</v>
      </c>
      <c r="X83" s="116">
        <v>120</v>
      </c>
      <c r="Y83" s="116">
        <v>137</v>
      </c>
      <c r="Z83" s="116">
        <v>143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98</v>
      </c>
      <c r="X84" s="116">
        <v>93</v>
      </c>
      <c r="Y84" s="116">
        <v>90</v>
      </c>
      <c r="Z84" s="116">
        <v>96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3,666</v>
      </c>
      <c r="D85" s="98">
        <f t="shared" ref="D85:D90" si="4">AD4</f>
        <v>1.3827433628318619E-2</v>
      </c>
      <c r="E85" s="99">
        <f t="shared" ref="E85:E90" si="5">AD4</f>
        <v>1.3827433628318619E-2</v>
      </c>
      <c r="F85" s="98">
        <f t="shared" ref="F85:F90" si="6">AF4</f>
        <v>6.076388888888884E-2</v>
      </c>
      <c r="G85" s="99">
        <f t="shared" ref="G85:G90" si="7">AF4</f>
        <v>6.076388888888884E-2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177</v>
      </c>
      <c r="X85" s="116">
        <v>183</v>
      </c>
      <c r="Y85" s="116">
        <v>188</v>
      </c>
      <c r="Z85" s="116">
        <v>187</v>
      </c>
    </row>
    <row r="86" spans="1:30" ht="15" customHeight="1" x14ac:dyDescent="0.25">
      <c r="A86" s="100" t="s">
        <v>4</v>
      </c>
      <c r="B86" s="51"/>
      <c r="C86" s="101" t="str">
        <f t="shared" si="3"/>
        <v>1,800</v>
      </c>
      <c r="D86" s="98">
        <f t="shared" si="4"/>
        <v>-5.552470849528035E-4</v>
      </c>
      <c r="E86" s="99">
        <f t="shared" si="5"/>
        <v>-5.552470849528035E-4</v>
      </c>
      <c r="F86" s="98">
        <f t="shared" si="6"/>
        <v>4.5903544450900613E-2</v>
      </c>
      <c r="G86" s="99">
        <f t="shared" si="7"/>
        <v>4.5903544450900613E-2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57</v>
      </c>
      <c r="X86" s="116">
        <v>49</v>
      </c>
      <c r="Y86" s="116">
        <v>56</v>
      </c>
      <c r="Z86" s="116">
        <v>67</v>
      </c>
    </row>
    <row r="87" spans="1:30" ht="15" customHeight="1" x14ac:dyDescent="0.25">
      <c r="A87" s="100" t="s">
        <v>5</v>
      </c>
      <c r="B87" s="51"/>
      <c r="C87" s="101" t="str">
        <f t="shared" si="3"/>
        <v>1,868</v>
      </c>
      <c r="D87" s="98">
        <f t="shared" si="4"/>
        <v>2.637362637362628E-2</v>
      </c>
      <c r="E87" s="99">
        <f t="shared" si="5"/>
        <v>2.637362637362628E-2</v>
      </c>
      <c r="F87" s="98">
        <f t="shared" si="6"/>
        <v>8.1018518518518601E-2</v>
      </c>
      <c r="G87" s="99">
        <f t="shared" si="7"/>
        <v>8.1018518518518601E-2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26</v>
      </c>
      <c r="X87" s="116">
        <v>27</v>
      </c>
      <c r="Y87" s="116">
        <v>30</v>
      </c>
      <c r="Z87" s="116">
        <v>27</v>
      </c>
    </row>
    <row r="88" spans="1:30" ht="15" customHeight="1" x14ac:dyDescent="0.25">
      <c r="A88" s="51" t="s">
        <v>6</v>
      </c>
      <c r="B88" s="51"/>
      <c r="C88" s="101" t="str">
        <f t="shared" si="3"/>
        <v>2,679</v>
      </c>
      <c r="D88" s="98">
        <f t="shared" si="4"/>
        <v>0</v>
      </c>
      <c r="E88" s="99">
        <f t="shared" si="5"/>
        <v>0</v>
      </c>
      <c r="F88" s="98">
        <f t="shared" si="6"/>
        <v>7.9371474617244253E-2</v>
      </c>
      <c r="G88" s="99">
        <f t="shared" si="7"/>
        <v>7.9371474617244253E-2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60</v>
      </c>
      <c r="X88" s="116">
        <v>49</v>
      </c>
      <c r="Y88" s="116">
        <v>52</v>
      </c>
      <c r="Z88" s="116">
        <v>52</v>
      </c>
    </row>
    <row r="89" spans="1:30" ht="15" customHeight="1" x14ac:dyDescent="0.25">
      <c r="A89" s="51" t="s">
        <v>102</v>
      </c>
      <c r="B89" s="51"/>
      <c r="C89" s="101" t="str">
        <f t="shared" si="3"/>
        <v>$30,846</v>
      </c>
      <c r="D89" s="98">
        <f t="shared" si="4"/>
        <v>3.4387417124158492E-2</v>
      </c>
      <c r="E89" s="99">
        <f t="shared" si="5"/>
        <v>3.4387417124158492E-2</v>
      </c>
      <c r="F89" s="98">
        <f t="shared" si="6"/>
        <v>0.20881797375887645</v>
      </c>
      <c r="G89" s="99">
        <f t="shared" si="7"/>
        <v>0.20881797375887645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134</v>
      </c>
      <c r="X89" s="116">
        <v>151</v>
      </c>
      <c r="Y89" s="116">
        <v>153</v>
      </c>
      <c r="Z89" s="116">
        <v>153</v>
      </c>
    </row>
    <row r="90" spans="1:30" ht="15" customHeight="1" x14ac:dyDescent="0.25">
      <c r="A90" s="51" t="s">
        <v>7</v>
      </c>
      <c r="B90" s="51"/>
      <c r="C90" s="101" t="str">
        <f t="shared" si="3"/>
        <v>$106.9 mil</v>
      </c>
      <c r="D90" s="98">
        <f t="shared" si="4"/>
        <v>2.851383037508004E-2</v>
      </c>
      <c r="E90" s="99">
        <f t="shared" si="5"/>
        <v>2.851383037508004E-2</v>
      </c>
      <c r="F90" s="98">
        <f t="shared" si="6"/>
        <v>0.18596226495946788</v>
      </c>
      <c r="G90" s="99">
        <f t="shared" si="7"/>
        <v>0.18596226495946788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191</v>
      </c>
      <c r="X90" s="116">
        <v>178</v>
      </c>
      <c r="Y90" s="116">
        <v>204</v>
      </c>
      <c r="Z90" s="116">
        <v>202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1313</v>
      </c>
      <c r="X91" s="116">
        <v>1289</v>
      </c>
      <c r="Y91" s="116">
        <v>1364</v>
      </c>
      <c r="Z91" s="116">
        <v>1359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65</v>
      </c>
      <c r="X93" s="116">
        <v>77</v>
      </c>
      <c r="Y93" s="116">
        <v>98</v>
      </c>
      <c r="Z93" s="116">
        <v>103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186</v>
      </c>
      <c r="X94" s="116">
        <v>177</v>
      </c>
      <c r="Y94" s="116">
        <v>176</v>
      </c>
      <c r="Z94" s="116">
        <v>179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55</v>
      </c>
      <c r="X95" s="116">
        <v>49</v>
      </c>
      <c r="Y95" s="116">
        <v>46</v>
      </c>
      <c r="Z95" s="116">
        <v>40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198</v>
      </c>
      <c r="X96" s="116">
        <v>211</v>
      </c>
      <c r="Y96" s="116">
        <v>237</v>
      </c>
      <c r="Z96" s="116">
        <v>257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141</v>
      </c>
      <c r="X97" s="116">
        <v>137</v>
      </c>
      <c r="Y97" s="116">
        <v>141</v>
      </c>
      <c r="Z97" s="116">
        <v>143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138</v>
      </c>
      <c r="X98" s="116">
        <v>138</v>
      </c>
      <c r="Y98" s="116">
        <v>151</v>
      </c>
      <c r="Z98" s="116">
        <v>147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11</v>
      </c>
      <c r="X99" s="116">
        <v>7</v>
      </c>
      <c r="Y99" s="116">
        <v>8</v>
      </c>
      <c r="Z99" s="116">
        <v>15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137</v>
      </c>
      <c r="X100" s="116">
        <v>121</v>
      </c>
      <c r="Y100" s="116">
        <v>141</v>
      </c>
      <c r="Z100" s="116">
        <v>153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1263</v>
      </c>
      <c r="X101" s="116">
        <v>1227</v>
      </c>
      <c r="Y101" s="116">
        <v>1315</v>
      </c>
      <c r="Z101" s="116">
        <v>1324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2427</v>
      </c>
      <c r="X104" s="116">
        <v>2333</v>
      </c>
      <c r="Y104" s="116">
        <v>2500</v>
      </c>
      <c r="Z104" s="116">
        <v>2553</v>
      </c>
      <c r="AB104" s="113" t="str">
        <f>TEXT(Z104,"###,###")</f>
        <v>2,553</v>
      </c>
      <c r="AD104" s="134">
        <f>Z104/($Z$4)*100</f>
        <v>69.639934533551553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574</v>
      </c>
      <c r="X105" s="116">
        <v>619</v>
      </c>
      <c r="Y105" s="116">
        <v>588</v>
      </c>
      <c r="Z105" s="116">
        <v>612</v>
      </c>
      <c r="AB105" s="113" t="str">
        <f>TEXT(Z105,"###,###")</f>
        <v>612</v>
      </c>
      <c r="AD105" s="134">
        <f>Z105/($Z$4)*100</f>
        <v>16.693944353518823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3001</v>
      </c>
      <c r="X106" s="124">
        <v>2952</v>
      </c>
      <c r="Y106" s="124">
        <v>3088</v>
      </c>
      <c r="Z106" s="124">
        <v>3165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659</v>
      </c>
      <c r="X108" s="116">
        <v>688</v>
      </c>
      <c r="Y108" s="116">
        <v>814</v>
      </c>
      <c r="Z108" s="116">
        <v>803</v>
      </c>
      <c r="AB108" s="113" t="str">
        <f>TEXT(Z108,"###,###")</f>
        <v>803</v>
      </c>
      <c r="AD108" s="134">
        <f>Z108/($Z$4)*100</f>
        <v>21.903982542280414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648</v>
      </c>
      <c r="X109" s="116">
        <v>607</v>
      </c>
      <c r="Y109" s="116">
        <v>653</v>
      </c>
      <c r="Z109" s="116">
        <v>600</v>
      </c>
      <c r="AB109" s="113" t="str">
        <f>TEXT(Z109,"###,###")</f>
        <v>600</v>
      </c>
      <c r="AD109" s="134">
        <f>Z109/($Z$4)*100</f>
        <v>16.366612111292962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866</v>
      </c>
      <c r="X110" s="116">
        <v>809</v>
      </c>
      <c r="Y110" s="116">
        <v>783</v>
      </c>
      <c r="Z110" s="116">
        <v>859</v>
      </c>
      <c r="AB110" s="113" t="str">
        <f>TEXT(Z110,"###,###")</f>
        <v>859</v>
      </c>
      <c r="AD110" s="134">
        <f>Z110/($Z$4)*100</f>
        <v>23.431533006001089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818</v>
      </c>
      <c r="X111" s="116">
        <v>848</v>
      </c>
      <c r="Y111" s="116">
        <v>842</v>
      </c>
      <c r="Z111" s="116">
        <v>900</v>
      </c>
      <c r="AB111" s="113" t="str">
        <f>TEXT(Z111,"###,###")</f>
        <v>900</v>
      </c>
      <c r="AD111" s="134">
        <f>Z111/($Z$4)*100</f>
        <v>24.549918166939445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3546</v>
      </c>
      <c r="X112" s="116">
        <v>3452</v>
      </c>
      <c r="Y112" s="116">
        <v>3618</v>
      </c>
      <c r="Z112" s="116">
        <v>3669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45.61</v>
      </c>
      <c r="W118" s="135">
        <v>42.59</v>
      </c>
      <c r="X118" s="135">
        <v>45.5</v>
      </c>
      <c r="Y118" s="135">
        <v>46.16</v>
      </c>
      <c r="Z118" s="135">
        <v>45.86</v>
      </c>
      <c r="AB118" s="113" t="str">
        <f>TEXT(Z118,"##.0")</f>
        <v>45.9</v>
      </c>
    </row>
    <row r="120" spans="19:32" x14ac:dyDescent="0.25">
      <c r="S120" s="105" t="s">
        <v>104</v>
      </c>
      <c r="T120" s="116"/>
      <c r="U120" s="116"/>
      <c r="V120" s="116">
        <v>1844</v>
      </c>
      <c r="W120" s="116">
        <v>1922</v>
      </c>
      <c r="X120" s="116">
        <v>1854</v>
      </c>
      <c r="Y120" s="116">
        <v>1949</v>
      </c>
      <c r="Z120" s="116">
        <v>1965</v>
      </c>
      <c r="AB120" s="113" t="str">
        <f>TEXT(Z120,"###,###")</f>
        <v>1,965</v>
      </c>
    </row>
    <row r="121" spans="19:32" x14ac:dyDescent="0.25">
      <c r="S121" s="105" t="s">
        <v>105</v>
      </c>
      <c r="T121" s="116"/>
      <c r="U121" s="116"/>
      <c r="V121" s="116">
        <v>414</v>
      </c>
      <c r="W121" s="116">
        <v>412</v>
      </c>
      <c r="X121" s="116">
        <v>413</v>
      </c>
      <c r="Y121" s="116">
        <v>473</v>
      </c>
      <c r="Z121" s="116">
        <v>465</v>
      </c>
      <c r="AB121" s="113" t="str">
        <f>TEXT(Z121,"###,###")</f>
        <v>465</v>
      </c>
    </row>
    <row r="122" spans="19:32" x14ac:dyDescent="0.25">
      <c r="S122" s="105" t="s">
        <v>106</v>
      </c>
      <c r="T122" s="116"/>
      <c r="U122" s="116"/>
      <c r="V122" s="116">
        <v>228</v>
      </c>
      <c r="W122" s="116">
        <v>235</v>
      </c>
      <c r="X122" s="116">
        <v>249</v>
      </c>
      <c r="Y122" s="116">
        <v>257</v>
      </c>
      <c r="Z122" s="116">
        <v>251</v>
      </c>
      <c r="AB122" s="113" t="str">
        <f>TEXT(Z122,"###,###")</f>
        <v>251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2072</v>
      </c>
      <c r="W124" s="116">
        <v>2157</v>
      </c>
      <c r="X124" s="116">
        <v>2103</v>
      </c>
      <c r="Y124" s="116">
        <v>2206</v>
      </c>
      <c r="Z124" s="116">
        <v>2216</v>
      </c>
      <c r="AB124" s="113" t="str">
        <f>TEXT(Z124,"###,###")</f>
        <v>2,216</v>
      </c>
      <c r="AD124" s="131">
        <f>Z124/$Z$7*100</f>
        <v>82.717431877566256</v>
      </c>
    </row>
    <row r="125" spans="19:32" x14ac:dyDescent="0.25">
      <c r="S125" s="105" t="s">
        <v>108</v>
      </c>
      <c r="T125" s="116"/>
      <c r="U125" s="116"/>
      <c r="V125" s="116">
        <v>642</v>
      </c>
      <c r="W125" s="116">
        <v>647</v>
      </c>
      <c r="X125" s="116">
        <v>662</v>
      </c>
      <c r="Y125" s="116">
        <v>730</v>
      </c>
      <c r="Z125" s="116">
        <v>716</v>
      </c>
      <c r="AB125" s="113" t="str">
        <f>TEXT(Z125,"###,###")</f>
        <v>716</v>
      </c>
      <c r="AD125" s="131">
        <f>Z125/$Z$7*100</f>
        <v>26.726390444195598</v>
      </c>
    </row>
    <row r="127" spans="19:32" x14ac:dyDescent="0.25">
      <c r="S127" s="105" t="s">
        <v>109</v>
      </c>
      <c r="T127" s="116"/>
      <c r="U127" s="116"/>
      <c r="V127" s="116">
        <v>1292</v>
      </c>
      <c r="W127" s="116">
        <v>1310</v>
      </c>
      <c r="X127" s="116">
        <v>1289</v>
      </c>
      <c r="Y127" s="116">
        <v>1367</v>
      </c>
      <c r="Z127" s="116">
        <v>1358</v>
      </c>
      <c r="AB127" s="113" t="str">
        <f>TEXT(Z127,"###,###")</f>
        <v>1,358</v>
      </c>
      <c r="AD127" s="131">
        <f>Z127/$Z$7*100</f>
        <v>50.690556177678239</v>
      </c>
    </row>
    <row r="128" spans="19:32" x14ac:dyDescent="0.25">
      <c r="S128" s="105" t="s">
        <v>110</v>
      </c>
      <c r="T128" s="116"/>
      <c r="U128" s="116"/>
      <c r="V128" s="116">
        <v>1192</v>
      </c>
      <c r="W128" s="116">
        <v>1260</v>
      </c>
      <c r="X128" s="116">
        <v>1227</v>
      </c>
      <c r="Y128" s="116">
        <v>1314</v>
      </c>
      <c r="Z128" s="116">
        <v>1324</v>
      </c>
      <c r="AB128" s="113" t="str">
        <f>TEXT(Z128,"###,###")</f>
        <v>1,324</v>
      </c>
      <c r="AD128" s="131">
        <f>Z128/$Z$7*100</f>
        <v>49.421425905188507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51A9D8-FA7A-49A6-9E1C-82A7CD76AB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C5C49CBF-34FA-4B0B-B833-89A3BAB09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0CDD7675-B8A7-4FA6-9C6E-7F73E6E1CD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56A751E7-880A-4746-AAFD-8AD3E89FF4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451A-C9EB-49D2-8D65-F8CC5B402AAB}">
  <sheetPr codeName="Sheet8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Kingborough</v>
      </c>
      <c r="T1" s="103"/>
      <c r="U1" s="103"/>
      <c r="V1" s="103"/>
      <c r="W1" s="103"/>
      <c r="X1" s="103"/>
      <c r="Y1" s="104" t="str">
        <f>Y3</f>
        <v>12.19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131</v>
      </c>
      <c r="Y3" s="109" t="s">
        <v>173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12.19 Kingborough,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26365</v>
      </c>
      <c r="W4" s="112">
        <v>26424</v>
      </c>
      <c r="X4" s="112">
        <v>27502</v>
      </c>
      <c r="Y4" s="112">
        <v>28364</v>
      </c>
      <c r="Z4" s="112">
        <v>29051</v>
      </c>
      <c r="AB4" s="113" t="str">
        <f>TEXT(Z4,"###,###")</f>
        <v>29,051</v>
      </c>
      <c r="AD4" s="114">
        <f>Z4/Y4-1</f>
        <v>2.4220843322521501E-2</v>
      </c>
      <c r="AF4" s="114">
        <f>Z4/V4-1</f>
        <v>0.10187748909539152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12847</v>
      </c>
      <c r="W5" s="112">
        <v>12788</v>
      </c>
      <c r="X5" s="112">
        <v>13240</v>
      </c>
      <c r="Y5" s="112">
        <v>13724</v>
      </c>
      <c r="Z5" s="112">
        <v>14007</v>
      </c>
      <c r="AB5" s="113" t="str">
        <f>TEXT(Z5,"###,###")</f>
        <v>14,007</v>
      </c>
      <c r="AD5" s="114">
        <f t="shared" ref="AD5:AD9" si="0">Z5/Y5-1</f>
        <v>2.0620810259399658E-2</v>
      </c>
      <c r="AF5" s="114">
        <f t="shared" ref="AF5:AF9" si="1">Z5/V5-1</f>
        <v>9.0293453724604955E-2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13518</v>
      </c>
      <c r="W6" s="112">
        <v>13636</v>
      </c>
      <c r="X6" s="112">
        <v>14262</v>
      </c>
      <c r="Y6" s="112">
        <v>14640</v>
      </c>
      <c r="Z6" s="112">
        <v>15046</v>
      </c>
      <c r="AB6" s="113" t="str">
        <f>TEXT(Z6,"###,###")</f>
        <v>15,046</v>
      </c>
      <c r="AD6" s="114">
        <f t="shared" si="0"/>
        <v>2.7732240437158495E-2</v>
      </c>
      <c r="AF6" s="114">
        <f t="shared" si="1"/>
        <v>0.11303447255511179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19200</v>
      </c>
      <c r="W7" s="112">
        <v>19338</v>
      </c>
      <c r="X7" s="112">
        <v>19927</v>
      </c>
      <c r="Y7" s="112">
        <v>20572</v>
      </c>
      <c r="Z7" s="112">
        <v>20992</v>
      </c>
      <c r="AB7" s="113" t="str">
        <f>TEXT(Z7,"###,###")</f>
        <v>20,992</v>
      </c>
      <c r="AD7" s="114">
        <f t="shared" si="0"/>
        <v>2.0416099552790223E-2</v>
      </c>
      <c r="AF7" s="114">
        <f t="shared" si="1"/>
        <v>9.3333333333333268E-2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29,051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20,992</v>
      </c>
      <c r="P8" s="69"/>
      <c r="S8" s="111" t="s">
        <v>87</v>
      </c>
      <c r="T8" s="112"/>
      <c r="U8" s="112"/>
      <c r="V8" s="112">
        <v>39628.980000000003</v>
      </c>
      <c r="W8" s="112">
        <v>41288.5</v>
      </c>
      <c r="X8" s="112">
        <v>41409</v>
      </c>
      <c r="Y8" s="112">
        <v>41364</v>
      </c>
      <c r="Z8" s="112">
        <v>43961</v>
      </c>
      <c r="AB8" s="113" t="str">
        <f>TEXT(Z8,"$###,###")</f>
        <v>$43,961</v>
      </c>
      <c r="AD8" s="114">
        <f t="shared" si="0"/>
        <v>6.2784063436804871E-2</v>
      </c>
      <c r="AF8" s="114">
        <f t="shared" si="1"/>
        <v>0.10931444614521979</v>
      </c>
    </row>
    <row r="9" spans="1:32" x14ac:dyDescent="0.25">
      <c r="A9" s="32" t="s">
        <v>15</v>
      </c>
      <c r="B9" s="73"/>
      <c r="C9" s="74"/>
      <c r="D9" s="75">
        <f>AD104</f>
        <v>66.455543699012082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49.409298780487802</v>
      </c>
      <c r="P9" s="76" t="s">
        <v>88</v>
      </c>
      <c r="S9" s="111" t="s">
        <v>7</v>
      </c>
      <c r="T9" s="112"/>
      <c r="U9" s="112"/>
      <c r="V9" s="112">
        <v>994894968</v>
      </c>
      <c r="W9" s="112">
        <v>1031246165</v>
      </c>
      <c r="X9" s="112">
        <v>1081718019</v>
      </c>
      <c r="Y9" s="112">
        <v>1144063226</v>
      </c>
      <c r="Z9" s="112">
        <v>1211394302</v>
      </c>
      <c r="AB9" s="113" t="str">
        <f>TEXT(Z9/1000000,"$#,###.0")&amp;" mil"</f>
        <v>$1,211.4 mil</v>
      </c>
      <c r="AD9" s="114">
        <f t="shared" si="0"/>
        <v>5.8852583030231997E-2</v>
      </c>
      <c r="AF9" s="114">
        <f t="shared" si="1"/>
        <v>0.21761024124508377</v>
      </c>
    </row>
    <row r="10" spans="1:32" x14ac:dyDescent="0.25">
      <c r="A10" s="32" t="s">
        <v>18</v>
      </c>
      <c r="B10" s="73"/>
      <c r="C10" s="74"/>
      <c r="D10" s="75">
        <f>AD105</f>
        <v>25.658325014629447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50.5859375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91.14900914634147</v>
      </c>
      <c r="P11" s="76" t="s">
        <v>88</v>
      </c>
      <c r="S11" s="111" t="s">
        <v>30</v>
      </c>
      <c r="T11" s="116"/>
      <c r="U11" s="116"/>
      <c r="V11" s="116">
        <v>23066</v>
      </c>
      <c r="W11" s="116">
        <v>23103</v>
      </c>
      <c r="X11" s="116">
        <v>24081</v>
      </c>
      <c r="Y11" s="116">
        <v>24837</v>
      </c>
      <c r="Z11" s="116">
        <v>25510</v>
      </c>
    </row>
    <row r="12" spans="1:32" ht="28.5" customHeight="1" x14ac:dyDescent="0.25">
      <c r="A12" s="32" t="s">
        <v>20</v>
      </c>
      <c r="B12" s="74"/>
      <c r="C12" s="74"/>
      <c r="D12" s="75">
        <f>AD108</f>
        <v>14.533062545179169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16.844512195121951</v>
      </c>
      <c r="P12" s="76" t="s">
        <v>88</v>
      </c>
      <c r="S12" s="111" t="s">
        <v>31</v>
      </c>
      <c r="T12" s="116"/>
      <c r="U12" s="116"/>
      <c r="V12" s="116">
        <v>3302</v>
      </c>
      <c r="W12" s="116">
        <v>3320</v>
      </c>
      <c r="X12" s="116">
        <v>3421</v>
      </c>
      <c r="Y12" s="116">
        <v>3524</v>
      </c>
      <c r="Z12" s="116">
        <v>3535</v>
      </c>
    </row>
    <row r="13" spans="1:32" ht="15" customHeight="1" x14ac:dyDescent="0.25">
      <c r="A13" s="32" t="s">
        <v>21</v>
      </c>
      <c r="B13" s="74"/>
      <c r="C13" s="74"/>
      <c r="D13" s="75">
        <f>AD109</f>
        <v>13.44187807648618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42.4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22.291831606485147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16.189432559912333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41.874634263880765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83.810567440087667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1100</v>
      </c>
      <c r="Z15" s="116">
        <v>1110</v>
      </c>
      <c r="AB15" s="121">
        <f t="shared" ref="AB15:AB34" si="2">IF(Z15="np",0,Z15/$Z$34)</f>
        <v>3.8206037242281346E-2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59</v>
      </c>
      <c r="Z16" s="116">
        <v>65</v>
      </c>
      <c r="AB16" s="121">
        <f t="shared" si="2"/>
        <v>2.2372904691426014E-3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1312</v>
      </c>
      <c r="Z17" s="116">
        <v>1349</v>
      </c>
      <c r="AB17" s="121">
        <f t="shared" si="2"/>
        <v>4.6432382198051833E-2</v>
      </c>
    </row>
    <row r="18" spans="1:28" x14ac:dyDescent="0.25">
      <c r="A18" s="65" t="str">
        <f>$S$1&amp;" ("&amp;$V$2&amp;" to "&amp;$Z$2&amp;")"</f>
        <v>Kingborough (2014-15 to 2018-19)</v>
      </c>
      <c r="B18" s="65"/>
      <c r="C18" s="65"/>
      <c r="D18" s="65"/>
      <c r="E18" s="65"/>
      <c r="F18" s="65"/>
      <c r="G18" s="65" t="str">
        <f>$S$1&amp;" ("&amp;$V$2&amp;" to "&amp;$Z$2&amp;")"</f>
        <v>Kingborough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363</v>
      </c>
      <c r="Z18" s="116">
        <v>364</v>
      </c>
      <c r="AB18" s="121">
        <f t="shared" si="2"/>
        <v>1.2528826627198569E-2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1746</v>
      </c>
      <c r="Z19" s="116">
        <v>1845</v>
      </c>
      <c r="AB19" s="121">
        <f t="shared" si="2"/>
        <v>6.3504629470278462E-2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548</v>
      </c>
      <c r="Z20" s="116">
        <v>510</v>
      </c>
      <c r="AB20" s="121">
        <f t="shared" si="2"/>
        <v>1.7554125219426564E-2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2419</v>
      </c>
      <c r="Z21" s="116">
        <v>2472</v>
      </c>
      <c r="AB21" s="121">
        <f t="shared" si="2"/>
        <v>8.5085877534161705E-2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2203</v>
      </c>
      <c r="Z22" s="116">
        <v>2142</v>
      </c>
      <c r="AB22" s="121">
        <f t="shared" si="2"/>
        <v>7.3727325921591577E-2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881</v>
      </c>
      <c r="Z23" s="116">
        <v>751</v>
      </c>
      <c r="AB23" s="121">
        <f t="shared" si="2"/>
        <v>2.5849309881939904E-2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455</v>
      </c>
      <c r="Z24" s="116">
        <v>454</v>
      </c>
      <c r="AB24" s="121">
        <f t="shared" si="2"/>
        <v>1.5626613430626785E-2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800</v>
      </c>
      <c r="Z25" s="116">
        <v>880</v>
      </c>
      <c r="AB25" s="121">
        <f t="shared" si="2"/>
        <v>3.0289470966853683E-2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462</v>
      </c>
      <c r="Z26" s="116">
        <v>442</v>
      </c>
      <c r="AB26" s="121">
        <f t="shared" si="2"/>
        <v>1.5213575190169689E-2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1921</v>
      </c>
      <c r="Z27" s="116">
        <v>2010</v>
      </c>
      <c r="AB27" s="121">
        <f t="shared" si="2"/>
        <v>6.9183905276563526E-2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1560</v>
      </c>
      <c r="Z28" s="116">
        <v>1678</v>
      </c>
      <c r="AB28" s="121">
        <f t="shared" si="2"/>
        <v>5.7756513957250545E-2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2260</v>
      </c>
      <c r="Z29" s="116">
        <v>2602</v>
      </c>
      <c r="AB29" s="121">
        <f t="shared" si="2"/>
        <v>8.956045847244691E-2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3399</v>
      </c>
      <c r="Z30" s="116">
        <v>3427</v>
      </c>
      <c r="AB30" s="121">
        <f t="shared" si="2"/>
        <v>0.11795683750387223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3855</v>
      </c>
      <c r="Z31" s="116">
        <v>4055</v>
      </c>
      <c r="AB31" s="121">
        <f t="shared" si="2"/>
        <v>0.1395725054211269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636</v>
      </c>
      <c r="Z32" s="116">
        <v>657</v>
      </c>
      <c r="AB32" s="121">
        <f t="shared" si="2"/>
        <v>2.2613843665025987E-2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949</v>
      </c>
      <c r="Z33" s="116">
        <v>1011</v>
      </c>
      <c r="AB33" s="121">
        <f t="shared" si="2"/>
        <v>3.4798471758510308E-2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28364</v>
      </c>
      <c r="Z34" s="124">
        <v>29053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17591</v>
      </c>
      <c r="AB37" s="136">
        <f>Z37/Z40*100</f>
        <v>83.810567440087667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3398</v>
      </c>
      <c r="AB38" s="136">
        <f>Z38/Z40*100</f>
        <v>16.189432559912333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20989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7</v>
      </c>
      <c r="X44" s="116">
        <v>16</v>
      </c>
      <c r="Y44" s="116">
        <v>8</v>
      </c>
      <c r="Z44" s="116">
        <v>8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264</v>
      </c>
      <c r="X45" s="116">
        <v>276</v>
      </c>
      <c r="Y45" s="116">
        <v>326</v>
      </c>
      <c r="Z45" s="116">
        <v>324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726</v>
      </c>
      <c r="X46" s="116">
        <v>731</v>
      </c>
      <c r="Y46" s="116">
        <v>816</v>
      </c>
      <c r="Z46" s="116">
        <v>794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1098</v>
      </c>
      <c r="X47" s="116">
        <v>1100</v>
      </c>
      <c r="Y47" s="116">
        <v>1139</v>
      </c>
      <c r="Z47" s="116">
        <v>1137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1240</v>
      </c>
      <c r="X48" s="116">
        <v>1339</v>
      </c>
      <c r="Y48" s="116">
        <v>1412</v>
      </c>
      <c r="Z48" s="116">
        <v>1485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Kingborough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1277</v>
      </c>
      <c r="X49" s="116">
        <v>1364</v>
      </c>
      <c r="Y49" s="116">
        <v>1431</v>
      </c>
      <c r="Z49" s="116">
        <v>1558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1248</v>
      </c>
      <c r="X50" s="116">
        <v>1327</v>
      </c>
      <c r="Y50" s="116">
        <v>1417</v>
      </c>
      <c r="Z50" s="116">
        <v>1387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1387</v>
      </c>
      <c r="X51" s="116">
        <v>1382</v>
      </c>
      <c r="Y51" s="116">
        <v>1361</v>
      </c>
      <c r="Z51" s="116">
        <v>1362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1360</v>
      </c>
      <c r="X52" s="116">
        <v>1414</v>
      </c>
      <c r="Y52" s="116">
        <v>1489</v>
      </c>
      <c r="Z52" s="116">
        <v>1455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1320</v>
      </c>
      <c r="X53" s="116">
        <v>1273</v>
      </c>
      <c r="Y53" s="116">
        <v>1202</v>
      </c>
      <c r="Z53" s="116">
        <v>1293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1196</v>
      </c>
      <c r="X54" s="116">
        <v>1246</v>
      </c>
      <c r="Y54" s="116">
        <v>1242</v>
      </c>
      <c r="Z54" s="116">
        <v>1236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874</v>
      </c>
      <c r="X55" s="116">
        <v>888</v>
      </c>
      <c r="Y55" s="116">
        <v>937</v>
      </c>
      <c r="Z55" s="116">
        <v>967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501</v>
      </c>
      <c r="X56" s="116">
        <v>523</v>
      </c>
      <c r="Y56" s="116">
        <v>530</v>
      </c>
      <c r="Z56" s="116">
        <v>579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173</v>
      </c>
      <c r="X57" s="116">
        <v>237</v>
      </c>
      <c r="Y57" s="116">
        <v>277</v>
      </c>
      <c r="Z57" s="116">
        <v>278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63</v>
      </c>
      <c r="X58" s="116">
        <v>62</v>
      </c>
      <c r="Y58" s="116">
        <v>65</v>
      </c>
      <c r="Z58" s="116">
        <v>78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29</v>
      </c>
      <c r="X59" s="116">
        <v>38</v>
      </c>
      <c r="Y59" s="116">
        <v>40</v>
      </c>
      <c r="Z59" s="116">
        <v>44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23</v>
      </c>
      <c r="X60" s="116">
        <v>24</v>
      </c>
      <c r="Y60" s="116">
        <v>16</v>
      </c>
      <c r="Z60" s="116">
        <v>21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12788</v>
      </c>
      <c r="X61" s="116">
        <v>13240</v>
      </c>
      <c r="Y61" s="116">
        <v>13724</v>
      </c>
      <c r="Z61" s="116">
        <v>14004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15</v>
      </c>
      <c r="X63" s="116">
        <v>13</v>
      </c>
      <c r="Y63" s="116">
        <v>16</v>
      </c>
      <c r="Z63" s="116">
        <v>24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Kingborough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376</v>
      </c>
      <c r="X64" s="116">
        <v>348</v>
      </c>
      <c r="Y64" s="116">
        <v>359</v>
      </c>
      <c r="Z64" s="116">
        <v>319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823</v>
      </c>
      <c r="X65" s="116">
        <v>904</v>
      </c>
      <c r="Y65" s="116">
        <v>885</v>
      </c>
      <c r="Z65" s="116">
        <v>907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1083</v>
      </c>
      <c r="X66" s="116">
        <v>1115</v>
      </c>
      <c r="Y66" s="116">
        <v>1142</v>
      </c>
      <c r="Z66" s="116">
        <v>1230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1256</v>
      </c>
      <c r="X67" s="116">
        <v>1319</v>
      </c>
      <c r="Y67" s="116">
        <v>1350</v>
      </c>
      <c r="Z67" s="116">
        <v>1509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1349</v>
      </c>
      <c r="X68" s="116">
        <v>1410</v>
      </c>
      <c r="Y68" s="116">
        <v>1524</v>
      </c>
      <c r="Z68" s="116">
        <v>1562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1350</v>
      </c>
      <c r="X69" s="116">
        <v>1392</v>
      </c>
      <c r="Y69" s="116">
        <v>1465</v>
      </c>
      <c r="Z69" s="116">
        <v>1501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1552</v>
      </c>
      <c r="X70" s="116">
        <v>1578</v>
      </c>
      <c r="Y70" s="116">
        <v>1590</v>
      </c>
      <c r="Z70" s="116">
        <v>1542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1502</v>
      </c>
      <c r="X71" s="116">
        <v>1614</v>
      </c>
      <c r="Y71" s="116">
        <v>1666</v>
      </c>
      <c r="Z71" s="116">
        <v>1734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1471</v>
      </c>
      <c r="X72" s="116">
        <v>1480</v>
      </c>
      <c r="Y72" s="116">
        <v>1415</v>
      </c>
      <c r="Z72" s="116">
        <v>1453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1359</v>
      </c>
      <c r="X73" s="116">
        <v>1422</v>
      </c>
      <c r="Y73" s="116">
        <v>1425</v>
      </c>
      <c r="Z73" s="116">
        <v>1428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931</v>
      </c>
      <c r="X74" s="116">
        <v>990</v>
      </c>
      <c r="Y74" s="116">
        <v>1023</v>
      </c>
      <c r="Z74" s="116">
        <v>1048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326</v>
      </c>
      <c r="X75" s="116">
        <v>404</v>
      </c>
      <c r="Y75" s="116">
        <v>458</v>
      </c>
      <c r="Z75" s="116">
        <v>491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122</v>
      </c>
      <c r="X76" s="116">
        <v>153</v>
      </c>
      <c r="Y76" s="116">
        <v>174</v>
      </c>
      <c r="Z76" s="116">
        <v>176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53</v>
      </c>
      <c r="X77" s="116">
        <v>58</v>
      </c>
      <c r="Y77" s="116">
        <v>68</v>
      </c>
      <c r="Z77" s="116">
        <v>69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37</v>
      </c>
      <c r="X78" s="116">
        <v>26</v>
      </c>
      <c r="Y78" s="116">
        <v>22</v>
      </c>
      <c r="Z78" s="116">
        <v>26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34</v>
      </c>
      <c r="X79" s="116">
        <v>36</v>
      </c>
      <c r="Y79" s="116">
        <v>42</v>
      </c>
      <c r="Z79" s="116">
        <v>33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13636</v>
      </c>
      <c r="X80" s="116">
        <v>14262</v>
      </c>
      <c r="Y80" s="116">
        <v>14640</v>
      </c>
      <c r="Z80" s="116">
        <v>15044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Kingborough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1136</v>
      </c>
      <c r="X83" s="116">
        <v>1179</v>
      </c>
      <c r="Y83" s="116">
        <v>1245</v>
      </c>
      <c r="Z83" s="116">
        <v>1288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1859</v>
      </c>
      <c r="X84" s="116">
        <v>1955</v>
      </c>
      <c r="Y84" s="116">
        <v>1974</v>
      </c>
      <c r="Z84" s="116">
        <v>2045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29,051</v>
      </c>
      <c r="D85" s="98">
        <f t="shared" ref="D85:D90" si="4">AD4</f>
        <v>2.4220843322521501E-2</v>
      </c>
      <c r="E85" s="99">
        <f t="shared" ref="E85:E90" si="5">AD4</f>
        <v>2.4220843322521501E-2</v>
      </c>
      <c r="F85" s="98">
        <f t="shared" ref="F85:F90" si="6">AF4</f>
        <v>0.10187748909539152</v>
      </c>
      <c r="G85" s="99">
        <f t="shared" ref="G85:G90" si="7">AF4</f>
        <v>0.10187748909539152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1504</v>
      </c>
      <c r="X85" s="116">
        <v>1534</v>
      </c>
      <c r="Y85" s="116">
        <v>1634</v>
      </c>
      <c r="Z85" s="116">
        <v>1654</v>
      </c>
    </row>
    <row r="86" spans="1:30" ht="15" customHeight="1" x14ac:dyDescent="0.25">
      <c r="A86" s="100" t="s">
        <v>4</v>
      </c>
      <c r="B86" s="51"/>
      <c r="C86" s="101" t="str">
        <f t="shared" si="3"/>
        <v>14,007</v>
      </c>
      <c r="D86" s="98">
        <f t="shared" si="4"/>
        <v>2.0620810259399658E-2</v>
      </c>
      <c r="E86" s="99">
        <f t="shared" si="5"/>
        <v>2.0620810259399658E-2</v>
      </c>
      <c r="F86" s="98">
        <f t="shared" si="6"/>
        <v>9.0293453724604955E-2</v>
      </c>
      <c r="G86" s="99">
        <f t="shared" si="7"/>
        <v>9.0293453724604955E-2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579</v>
      </c>
      <c r="X86" s="116">
        <v>615</v>
      </c>
      <c r="Y86" s="116">
        <v>711</v>
      </c>
      <c r="Z86" s="116">
        <v>753</v>
      </c>
    </row>
    <row r="87" spans="1:30" ht="15" customHeight="1" x14ac:dyDescent="0.25">
      <c r="A87" s="100" t="s">
        <v>5</v>
      </c>
      <c r="B87" s="51"/>
      <c r="C87" s="101" t="str">
        <f t="shared" si="3"/>
        <v>15,046</v>
      </c>
      <c r="D87" s="98">
        <f t="shared" si="4"/>
        <v>2.7732240437158495E-2</v>
      </c>
      <c r="E87" s="99">
        <f t="shared" si="5"/>
        <v>2.7732240437158495E-2</v>
      </c>
      <c r="F87" s="98">
        <f t="shared" si="6"/>
        <v>0.11303447255511179</v>
      </c>
      <c r="G87" s="99">
        <f t="shared" si="7"/>
        <v>0.11303447255511179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588</v>
      </c>
      <c r="X87" s="116">
        <v>625</v>
      </c>
      <c r="Y87" s="116">
        <v>622</v>
      </c>
      <c r="Z87" s="116">
        <v>625</v>
      </c>
    </row>
    <row r="88" spans="1:30" ht="15" customHeight="1" x14ac:dyDescent="0.25">
      <c r="A88" s="51" t="s">
        <v>6</v>
      </c>
      <c r="B88" s="51"/>
      <c r="C88" s="101" t="str">
        <f t="shared" si="3"/>
        <v>20,992</v>
      </c>
      <c r="D88" s="98">
        <f t="shared" si="4"/>
        <v>2.0416099552790223E-2</v>
      </c>
      <c r="E88" s="99">
        <f t="shared" si="5"/>
        <v>2.0416099552790223E-2</v>
      </c>
      <c r="F88" s="98">
        <f t="shared" si="6"/>
        <v>9.3333333333333268E-2</v>
      </c>
      <c r="G88" s="99">
        <f t="shared" si="7"/>
        <v>9.3333333333333268E-2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495</v>
      </c>
      <c r="X88" s="116">
        <v>524</v>
      </c>
      <c r="Y88" s="116">
        <v>520</v>
      </c>
      <c r="Z88" s="116">
        <v>551</v>
      </c>
    </row>
    <row r="89" spans="1:30" ht="15" customHeight="1" x14ac:dyDescent="0.25">
      <c r="A89" s="51" t="s">
        <v>102</v>
      </c>
      <c r="B89" s="51"/>
      <c r="C89" s="101" t="str">
        <f t="shared" si="3"/>
        <v>$43,961</v>
      </c>
      <c r="D89" s="98">
        <f t="shared" si="4"/>
        <v>6.2784063436804871E-2</v>
      </c>
      <c r="E89" s="99">
        <f t="shared" si="5"/>
        <v>6.2784063436804871E-2</v>
      </c>
      <c r="F89" s="98">
        <f t="shared" si="6"/>
        <v>0.10931444614521979</v>
      </c>
      <c r="G89" s="99">
        <f t="shared" si="7"/>
        <v>0.10931444614521979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398</v>
      </c>
      <c r="X89" s="116">
        <v>425</v>
      </c>
      <c r="Y89" s="116">
        <v>459</v>
      </c>
      <c r="Z89" s="116">
        <v>474</v>
      </c>
    </row>
    <row r="90" spans="1:30" ht="15" customHeight="1" x14ac:dyDescent="0.25">
      <c r="A90" s="51" t="s">
        <v>7</v>
      </c>
      <c r="B90" s="51"/>
      <c r="C90" s="101" t="str">
        <f t="shared" si="3"/>
        <v>$1,211.4 mil</v>
      </c>
      <c r="D90" s="98">
        <f t="shared" si="4"/>
        <v>5.8852583030231997E-2</v>
      </c>
      <c r="E90" s="99">
        <f t="shared" si="5"/>
        <v>5.8852583030231997E-2</v>
      </c>
      <c r="F90" s="98">
        <f t="shared" si="6"/>
        <v>0.21761024124508377</v>
      </c>
      <c r="G90" s="99">
        <f t="shared" si="7"/>
        <v>0.21761024124508377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821</v>
      </c>
      <c r="X90" s="116">
        <v>847</v>
      </c>
      <c r="Y90" s="116">
        <v>899</v>
      </c>
      <c r="Z90" s="116">
        <v>973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9529</v>
      </c>
      <c r="X91" s="116">
        <v>9796</v>
      </c>
      <c r="Y91" s="116">
        <v>10133</v>
      </c>
      <c r="Z91" s="116">
        <v>10374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761</v>
      </c>
      <c r="X93" s="116">
        <v>846</v>
      </c>
      <c r="Y93" s="116">
        <v>886</v>
      </c>
      <c r="Z93" s="116">
        <v>895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2472</v>
      </c>
      <c r="X94" s="116">
        <v>2642</v>
      </c>
      <c r="Y94" s="116">
        <v>2676</v>
      </c>
      <c r="Z94" s="116">
        <v>2799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291</v>
      </c>
      <c r="X95" s="116">
        <v>307</v>
      </c>
      <c r="Y95" s="116">
        <v>327</v>
      </c>
      <c r="Z95" s="116">
        <v>348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1329</v>
      </c>
      <c r="X96" s="116">
        <v>1378</v>
      </c>
      <c r="Y96" s="116">
        <v>1488</v>
      </c>
      <c r="Z96" s="116">
        <v>1570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1773</v>
      </c>
      <c r="X97" s="116">
        <v>1926</v>
      </c>
      <c r="Y97" s="116">
        <v>1945</v>
      </c>
      <c r="Z97" s="116">
        <v>1951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882</v>
      </c>
      <c r="X98" s="116">
        <v>919</v>
      </c>
      <c r="Y98" s="116">
        <v>955</v>
      </c>
      <c r="Z98" s="116">
        <v>957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35</v>
      </c>
      <c r="X99" s="116">
        <v>44</v>
      </c>
      <c r="Y99" s="116">
        <v>44</v>
      </c>
      <c r="Z99" s="116">
        <v>48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399</v>
      </c>
      <c r="X100" s="116">
        <v>422</v>
      </c>
      <c r="Y100" s="116">
        <v>440</v>
      </c>
      <c r="Z100" s="116">
        <v>469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9811</v>
      </c>
      <c r="X101" s="116">
        <v>10131</v>
      </c>
      <c r="Y101" s="116">
        <v>10439</v>
      </c>
      <c r="Z101" s="116">
        <v>10618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16579</v>
      </c>
      <c r="X104" s="116">
        <v>18105</v>
      </c>
      <c r="Y104" s="116">
        <v>18798</v>
      </c>
      <c r="Z104" s="116">
        <v>19306</v>
      </c>
      <c r="AB104" s="113" t="str">
        <f>TEXT(Z104,"###,###")</f>
        <v>19,306</v>
      </c>
      <c r="AD104" s="134">
        <f>Z104/($Z$4)*100</f>
        <v>66.455543699012082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6964</v>
      </c>
      <c r="X105" s="116">
        <v>7103</v>
      </c>
      <c r="Y105" s="116">
        <v>7159</v>
      </c>
      <c r="Z105" s="116">
        <v>7454</v>
      </c>
      <c r="AB105" s="113" t="str">
        <f>TEXT(Z105,"###,###")</f>
        <v>7,454</v>
      </c>
      <c r="AD105" s="134">
        <f>Z105/($Z$4)*100</f>
        <v>25.658325014629447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23543</v>
      </c>
      <c r="X106" s="124">
        <v>25208</v>
      </c>
      <c r="Y106" s="124">
        <v>25957</v>
      </c>
      <c r="Z106" s="124">
        <v>26760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3217</v>
      </c>
      <c r="X108" s="116">
        <v>3736</v>
      </c>
      <c r="Y108" s="116">
        <v>4377</v>
      </c>
      <c r="Z108" s="116">
        <v>4222</v>
      </c>
      <c r="AB108" s="113" t="str">
        <f>TEXT(Z108,"###,###")</f>
        <v>4,222</v>
      </c>
      <c r="AD108" s="134">
        <f>Z108/($Z$4)*100</f>
        <v>14.533062545179169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3708</v>
      </c>
      <c r="X109" s="116">
        <v>3920</v>
      </c>
      <c r="Y109" s="116">
        <v>3955</v>
      </c>
      <c r="Z109" s="116">
        <v>3905</v>
      </c>
      <c r="AB109" s="113" t="str">
        <f>TEXT(Z109,"###,###")</f>
        <v>3,905</v>
      </c>
      <c r="AD109" s="134">
        <f>Z109/($Z$4)*100</f>
        <v>13.44187807648618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5681</v>
      </c>
      <c r="X110" s="116">
        <v>6123</v>
      </c>
      <c r="Y110" s="116">
        <v>6119</v>
      </c>
      <c r="Z110" s="116">
        <v>6476</v>
      </c>
      <c r="AB110" s="113" t="str">
        <f>TEXT(Z110,"###,###")</f>
        <v>6,476</v>
      </c>
      <c r="AD110" s="134">
        <f>Z110/($Z$4)*100</f>
        <v>22.291831606485147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10940</v>
      </c>
      <c r="X111" s="116">
        <v>11429</v>
      </c>
      <c r="Y111" s="116">
        <v>11506</v>
      </c>
      <c r="Z111" s="116">
        <v>12165</v>
      </c>
      <c r="AB111" s="113" t="str">
        <f>TEXT(Z111,"###,###")</f>
        <v>12,165</v>
      </c>
      <c r="AD111" s="134">
        <f>Z111/($Z$4)*100</f>
        <v>41.874634263880765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26424</v>
      </c>
      <c r="X112" s="116">
        <v>27502</v>
      </c>
      <c r="Y112" s="116">
        <v>28364</v>
      </c>
      <c r="Z112" s="116">
        <v>29053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41.51</v>
      </c>
      <c r="W118" s="135">
        <v>40.450000000000003</v>
      </c>
      <c r="X118" s="135">
        <v>42.57</v>
      </c>
      <c r="Y118" s="135">
        <v>42.61</v>
      </c>
      <c r="Z118" s="135">
        <v>42.44</v>
      </c>
      <c r="AB118" s="113" t="str">
        <f>TEXT(Z118,"##.0")</f>
        <v>42.4</v>
      </c>
    </row>
    <row r="120" spans="19:32" x14ac:dyDescent="0.25">
      <c r="S120" s="105" t="s">
        <v>104</v>
      </c>
      <c r="T120" s="116"/>
      <c r="U120" s="116"/>
      <c r="V120" s="116">
        <v>15901</v>
      </c>
      <c r="W120" s="116">
        <v>16017</v>
      </c>
      <c r="X120" s="116">
        <v>16506</v>
      </c>
      <c r="Y120" s="116">
        <v>17045</v>
      </c>
      <c r="Z120" s="116">
        <v>17451</v>
      </c>
      <c r="AB120" s="113" t="str">
        <f>TEXT(Z120,"###,###")</f>
        <v>17,451</v>
      </c>
    </row>
    <row r="121" spans="19:32" x14ac:dyDescent="0.25">
      <c r="S121" s="105" t="s">
        <v>105</v>
      </c>
      <c r="T121" s="116"/>
      <c r="U121" s="116"/>
      <c r="V121" s="116">
        <v>1727</v>
      </c>
      <c r="W121" s="116">
        <v>1761</v>
      </c>
      <c r="X121" s="116">
        <v>1780</v>
      </c>
      <c r="Y121" s="116">
        <v>1862</v>
      </c>
      <c r="Z121" s="116">
        <v>1853</v>
      </c>
      <c r="AB121" s="113" t="str">
        <f>TEXT(Z121,"###,###")</f>
        <v>1,853</v>
      </c>
    </row>
    <row r="122" spans="19:32" x14ac:dyDescent="0.25">
      <c r="S122" s="105" t="s">
        <v>106</v>
      </c>
      <c r="T122" s="116"/>
      <c r="U122" s="116"/>
      <c r="V122" s="116">
        <v>1568</v>
      </c>
      <c r="W122" s="116">
        <v>1557</v>
      </c>
      <c r="X122" s="116">
        <v>1641</v>
      </c>
      <c r="Y122" s="116">
        <v>1668</v>
      </c>
      <c r="Z122" s="116">
        <v>1683</v>
      </c>
      <c r="AB122" s="113" t="str">
        <f>TEXT(Z122,"###,###")</f>
        <v>1,683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17469</v>
      </c>
      <c r="W124" s="116">
        <v>17574</v>
      </c>
      <c r="X124" s="116">
        <v>18147</v>
      </c>
      <c r="Y124" s="116">
        <v>18713</v>
      </c>
      <c r="Z124" s="116">
        <v>19134</v>
      </c>
      <c r="AB124" s="113" t="str">
        <f>TEXT(Z124,"###,###")</f>
        <v>19,134</v>
      </c>
      <c r="AD124" s="131">
        <f>Z124/$Z$7*100</f>
        <v>91.14900914634147</v>
      </c>
    </row>
    <row r="125" spans="19:32" x14ac:dyDescent="0.25">
      <c r="S125" s="105" t="s">
        <v>108</v>
      </c>
      <c r="T125" s="116"/>
      <c r="U125" s="116"/>
      <c r="V125" s="116">
        <v>3295</v>
      </c>
      <c r="W125" s="116">
        <v>3318</v>
      </c>
      <c r="X125" s="116">
        <v>3421</v>
      </c>
      <c r="Y125" s="116">
        <v>3530</v>
      </c>
      <c r="Z125" s="116">
        <v>3536</v>
      </c>
      <c r="AB125" s="113" t="str">
        <f>TEXT(Z125,"###,###")</f>
        <v>3,536</v>
      </c>
      <c r="AD125" s="131">
        <f>Z125/$Z$7*100</f>
        <v>16.844512195121951</v>
      </c>
    </row>
    <row r="127" spans="19:32" x14ac:dyDescent="0.25">
      <c r="S127" s="105" t="s">
        <v>109</v>
      </c>
      <c r="T127" s="116"/>
      <c r="U127" s="116"/>
      <c r="V127" s="116">
        <v>9490</v>
      </c>
      <c r="W127" s="116">
        <v>9530</v>
      </c>
      <c r="X127" s="116">
        <v>9796</v>
      </c>
      <c r="Y127" s="116">
        <v>10133</v>
      </c>
      <c r="Z127" s="116">
        <v>10372</v>
      </c>
      <c r="AB127" s="113" t="str">
        <f>TEXT(Z127,"###,###")</f>
        <v>10,372</v>
      </c>
      <c r="AD127" s="131">
        <f>Z127/$Z$7*100</f>
        <v>49.409298780487802</v>
      </c>
    </row>
    <row r="128" spans="19:32" x14ac:dyDescent="0.25">
      <c r="S128" s="105" t="s">
        <v>110</v>
      </c>
      <c r="T128" s="116"/>
      <c r="U128" s="116"/>
      <c r="V128" s="116">
        <v>9711</v>
      </c>
      <c r="W128" s="116">
        <v>9806</v>
      </c>
      <c r="X128" s="116">
        <v>10131</v>
      </c>
      <c r="Y128" s="116">
        <v>10439</v>
      </c>
      <c r="Z128" s="116">
        <v>10619</v>
      </c>
      <c r="AB128" s="113" t="str">
        <f>TEXT(Z128,"###,###")</f>
        <v>10,619</v>
      </c>
      <c r="AD128" s="131">
        <f>Z128/$Z$7*100</f>
        <v>50.5859375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B956972-7913-491B-AA88-1F6974F0B3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B25E848F-668A-4497-ACEE-F8D94F858F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80CE3A28-45F3-4EDF-87B1-8E09B080D3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3C3A25EF-0CDD-4311-A7BA-918ADF9331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9D6-6BC3-4F5E-98B6-7BA862E02ED2}">
  <sheetPr codeName="Sheet84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Latrobe</v>
      </c>
      <c r="T1" s="103"/>
      <c r="U1" s="103"/>
      <c r="V1" s="103"/>
      <c r="W1" s="103"/>
      <c r="X1" s="103"/>
      <c r="Y1" s="104" t="str">
        <f>Y3</f>
        <v>12.20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112</v>
      </c>
      <c r="Y3" s="109" t="s">
        <v>132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12.20 Latrobe,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7730</v>
      </c>
      <c r="W4" s="112">
        <v>7898</v>
      </c>
      <c r="X4" s="112">
        <v>8298</v>
      </c>
      <c r="Y4" s="112">
        <v>8481</v>
      </c>
      <c r="Z4" s="112">
        <v>8570</v>
      </c>
      <c r="AB4" s="113" t="str">
        <f>TEXT(Z4,"###,###")</f>
        <v>8,570</v>
      </c>
      <c r="AD4" s="114">
        <f>Z4/Y4-1</f>
        <v>1.0494045513500749E-2</v>
      </c>
      <c r="AF4" s="114">
        <f>Z4/V4-1</f>
        <v>0.10866752910737376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4078</v>
      </c>
      <c r="W5" s="112">
        <v>4039</v>
      </c>
      <c r="X5" s="112">
        <v>4213</v>
      </c>
      <c r="Y5" s="112">
        <v>4387</v>
      </c>
      <c r="Z5" s="112">
        <v>4338</v>
      </c>
      <c r="AB5" s="113" t="str">
        <f>TEXT(Z5,"###,###")</f>
        <v>4,338</v>
      </c>
      <c r="AD5" s="114">
        <f t="shared" ref="AD5:AD9" si="0">Z5/Y5-1</f>
        <v>-1.1169364030088946E-2</v>
      </c>
      <c r="AF5" s="114">
        <f t="shared" ref="AF5:AF9" si="1">Z5/V5-1</f>
        <v>6.3756743501716562E-2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3649</v>
      </c>
      <c r="W6" s="112">
        <v>3855</v>
      </c>
      <c r="X6" s="112">
        <v>4085</v>
      </c>
      <c r="Y6" s="112">
        <v>4091</v>
      </c>
      <c r="Z6" s="112">
        <v>4228</v>
      </c>
      <c r="AB6" s="113" t="str">
        <f>TEXT(Z6,"###,###")</f>
        <v>4,228</v>
      </c>
      <c r="AD6" s="114">
        <f t="shared" si="0"/>
        <v>3.3488144707895406E-2</v>
      </c>
      <c r="AF6" s="114">
        <f t="shared" si="1"/>
        <v>0.15867360920800211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5472</v>
      </c>
      <c r="W7" s="112">
        <v>5612</v>
      </c>
      <c r="X7" s="112">
        <v>5770</v>
      </c>
      <c r="Y7" s="112">
        <v>6078</v>
      </c>
      <c r="Z7" s="112">
        <v>6099</v>
      </c>
      <c r="AB7" s="113" t="str">
        <f>TEXT(Z7,"###,###")</f>
        <v>6,099</v>
      </c>
      <c r="AD7" s="114">
        <f t="shared" si="0"/>
        <v>3.4550839091807006E-3</v>
      </c>
      <c r="AF7" s="114">
        <f t="shared" si="1"/>
        <v>0.11458333333333326</v>
      </c>
    </row>
    <row r="8" spans="1:32" ht="17.25" customHeight="1" x14ac:dyDescent="0.25">
      <c r="A8" s="66" t="s">
        <v>13</v>
      </c>
      <c r="B8" s="67"/>
      <c r="C8" s="31"/>
      <c r="D8" s="68" t="str">
        <f>AB4</f>
        <v>8,570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6,099</v>
      </c>
      <c r="P8" s="69"/>
      <c r="S8" s="111" t="s">
        <v>87</v>
      </c>
      <c r="T8" s="112"/>
      <c r="U8" s="112"/>
      <c r="V8" s="112">
        <v>36752.69</v>
      </c>
      <c r="W8" s="112">
        <v>36748</v>
      </c>
      <c r="X8" s="112">
        <v>37118.47</v>
      </c>
      <c r="Y8" s="112">
        <v>40236.5</v>
      </c>
      <c r="Z8" s="112">
        <v>41879.78</v>
      </c>
      <c r="AB8" s="113" t="str">
        <f>TEXT(Z8,"$###,###")</f>
        <v>$41,880</v>
      </c>
      <c r="AD8" s="114">
        <f t="shared" si="0"/>
        <v>4.0840530364221417E-2</v>
      </c>
      <c r="AF8" s="114">
        <f t="shared" si="1"/>
        <v>0.1395024418620785</v>
      </c>
    </row>
    <row r="9" spans="1:32" x14ac:dyDescent="0.25">
      <c r="A9" s="32" t="s">
        <v>15</v>
      </c>
      <c r="B9" s="73"/>
      <c r="C9" s="74"/>
      <c r="D9" s="75">
        <f>AD104</f>
        <v>73.278879813302225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51.746187899655681</v>
      </c>
      <c r="P9" s="76" t="s">
        <v>88</v>
      </c>
      <c r="S9" s="111" t="s">
        <v>7</v>
      </c>
      <c r="T9" s="112"/>
      <c r="U9" s="112"/>
      <c r="V9" s="112">
        <v>258604618</v>
      </c>
      <c r="W9" s="112">
        <v>269385951</v>
      </c>
      <c r="X9" s="112">
        <v>278366219</v>
      </c>
      <c r="Y9" s="112">
        <v>307552366</v>
      </c>
      <c r="Z9" s="112">
        <v>319310395</v>
      </c>
      <c r="AB9" s="113" t="str">
        <f>TEXT(Z9/1000000,"$#,###.0")&amp;" mil"</f>
        <v>$319.3 mil</v>
      </c>
      <c r="AD9" s="114">
        <f t="shared" si="0"/>
        <v>3.823098210208542E-2</v>
      </c>
      <c r="AF9" s="114">
        <f t="shared" si="1"/>
        <v>0.23474359224319796</v>
      </c>
    </row>
    <row r="10" spans="1:32" x14ac:dyDescent="0.25">
      <c r="A10" s="32" t="s">
        <v>18</v>
      </c>
      <c r="B10" s="73"/>
      <c r="C10" s="74"/>
      <c r="D10" s="75">
        <f>AD105</f>
        <v>16.184364060676778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48.253812100344319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91.424823741596981</v>
      </c>
      <c r="P11" s="76" t="s">
        <v>88</v>
      </c>
      <c r="S11" s="111" t="s">
        <v>30</v>
      </c>
      <c r="T11" s="116"/>
      <c r="U11" s="116"/>
      <c r="V11" s="116">
        <v>6733</v>
      </c>
      <c r="W11" s="116">
        <v>6932</v>
      </c>
      <c r="X11" s="116">
        <v>7260</v>
      </c>
      <c r="Y11" s="116">
        <v>7400</v>
      </c>
      <c r="Z11" s="116">
        <v>7558</v>
      </c>
    </row>
    <row r="12" spans="1:32" ht="28.5" customHeight="1" x14ac:dyDescent="0.25">
      <c r="A12" s="32" t="s">
        <v>20</v>
      </c>
      <c r="B12" s="74"/>
      <c r="C12" s="74"/>
      <c r="D12" s="75">
        <f>AD108</f>
        <v>12.753792298716451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16.576487948844072</v>
      </c>
      <c r="P12" s="76" t="s">
        <v>88</v>
      </c>
      <c r="S12" s="111" t="s">
        <v>31</v>
      </c>
      <c r="T12" s="116"/>
      <c r="U12" s="116"/>
      <c r="V12" s="116">
        <v>994</v>
      </c>
      <c r="W12" s="116">
        <v>968</v>
      </c>
      <c r="X12" s="116">
        <v>1038</v>
      </c>
      <c r="Y12" s="116">
        <v>1076</v>
      </c>
      <c r="Z12" s="116">
        <v>1008</v>
      </c>
    </row>
    <row r="13" spans="1:32" ht="15" customHeight="1" x14ac:dyDescent="0.25">
      <c r="A13" s="32" t="s">
        <v>21</v>
      </c>
      <c r="B13" s="74"/>
      <c r="C13" s="74"/>
      <c r="D13" s="75">
        <f>AD109</f>
        <v>14.737456242707117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43.3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26.114352392065342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16.453412073490814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35.74095682613769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83.54658792650919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746</v>
      </c>
      <c r="Z15" s="116">
        <v>686</v>
      </c>
      <c r="AB15" s="121">
        <f t="shared" ref="AB15:AB34" si="2">IF(Z15="np",0,Z15/$Z$34)</f>
        <v>8.0037335200093332E-2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146</v>
      </c>
      <c r="Z16" s="116">
        <v>158</v>
      </c>
      <c r="AB16" s="121">
        <f t="shared" si="2"/>
        <v>1.8434255046085639E-2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602</v>
      </c>
      <c r="Z17" s="116">
        <v>540</v>
      </c>
      <c r="AB17" s="121">
        <f t="shared" si="2"/>
        <v>6.3003150157507876E-2</v>
      </c>
    </row>
    <row r="18" spans="1:28" x14ac:dyDescent="0.25">
      <c r="A18" s="65" t="str">
        <f>$S$1&amp;" ("&amp;$V$2&amp;" to "&amp;$Z$2&amp;")"</f>
        <v>Latrobe (2014-15 to 2018-19)</v>
      </c>
      <c r="B18" s="65"/>
      <c r="C18" s="65"/>
      <c r="D18" s="65"/>
      <c r="E18" s="65"/>
      <c r="F18" s="65"/>
      <c r="G18" s="65" t="str">
        <f>$S$1&amp;" ("&amp;$V$2&amp;" to "&amp;$Z$2&amp;")"</f>
        <v>Latrobe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79</v>
      </c>
      <c r="Z18" s="116">
        <v>79</v>
      </c>
      <c r="AB18" s="121">
        <f t="shared" si="2"/>
        <v>9.2171275230428194E-3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625</v>
      </c>
      <c r="Z19" s="116">
        <v>706</v>
      </c>
      <c r="AB19" s="121">
        <f t="shared" si="2"/>
        <v>8.2370785205926958E-2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272</v>
      </c>
      <c r="Z20" s="116">
        <v>274</v>
      </c>
      <c r="AB20" s="121">
        <f t="shared" si="2"/>
        <v>3.1968265079920663E-2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700</v>
      </c>
      <c r="Z21" s="116">
        <v>796</v>
      </c>
      <c r="AB21" s="121">
        <f t="shared" si="2"/>
        <v>9.2871310232178275E-2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434</v>
      </c>
      <c r="Z22" s="116">
        <v>501</v>
      </c>
      <c r="AB22" s="121">
        <f t="shared" si="2"/>
        <v>5.8452922646132305E-2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493</v>
      </c>
      <c r="Z23" s="116">
        <v>489</v>
      </c>
      <c r="AB23" s="121">
        <f t="shared" si="2"/>
        <v>5.7052852642632129E-2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26</v>
      </c>
      <c r="Z24" s="116">
        <v>30</v>
      </c>
      <c r="AB24" s="121">
        <f t="shared" si="2"/>
        <v>3.5001750087504373E-3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190</v>
      </c>
      <c r="Z25" s="116">
        <v>194</v>
      </c>
      <c r="AB25" s="121">
        <f t="shared" si="2"/>
        <v>2.2634465056586162E-2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164</v>
      </c>
      <c r="Z26" s="116">
        <v>95</v>
      </c>
      <c r="AB26" s="121">
        <f t="shared" si="2"/>
        <v>1.1083887527709719E-2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328</v>
      </c>
      <c r="Z27" s="116">
        <v>307</v>
      </c>
      <c r="AB27" s="121">
        <f t="shared" si="2"/>
        <v>3.5818457589546146E-2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665</v>
      </c>
      <c r="Z28" s="116">
        <v>661</v>
      </c>
      <c r="AB28" s="121">
        <f t="shared" si="2"/>
        <v>7.7120522692801313E-2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278</v>
      </c>
      <c r="Z29" s="116">
        <v>342</v>
      </c>
      <c r="AB29" s="121">
        <f t="shared" si="2"/>
        <v>3.9901995099754985E-2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587</v>
      </c>
      <c r="Z30" s="116">
        <v>596</v>
      </c>
      <c r="AB30" s="121">
        <f t="shared" si="2"/>
        <v>6.9536810173842029E-2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917</v>
      </c>
      <c r="Z31" s="116">
        <v>1037</v>
      </c>
      <c r="AB31" s="121">
        <f t="shared" si="2"/>
        <v>0.12098938280247346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137</v>
      </c>
      <c r="Z32" s="116">
        <v>136</v>
      </c>
      <c r="AB32" s="121">
        <f t="shared" si="2"/>
        <v>1.586746003966865E-2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291</v>
      </c>
      <c r="Z33" s="116">
        <v>317</v>
      </c>
      <c r="AB33" s="121">
        <f t="shared" si="2"/>
        <v>3.6985182592462959E-2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8478</v>
      </c>
      <c r="Z34" s="124">
        <v>8571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5093</v>
      </c>
      <c r="AB37" s="136">
        <f>Z37/Z40*100</f>
        <v>83.54658792650919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1003</v>
      </c>
      <c r="AB38" s="136">
        <f>Z38/Z40*100</f>
        <v>16.453412073490814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6096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4</v>
      </c>
      <c r="Y44" s="116">
        <v>0</v>
      </c>
      <c r="Z44" s="116">
        <v>5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98</v>
      </c>
      <c r="X45" s="116">
        <v>100</v>
      </c>
      <c r="Y45" s="116">
        <v>89</v>
      </c>
      <c r="Z45" s="116">
        <v>104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223</v>
      </c>
      <c r="X46" s="116">
        <v>208</v>
      </c>
      <c r="Y46" s="116">
        <v>245</v>
      </c>
      <c r="Z46" s="116">
        <v>252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319</v>
      </c>
      <c r="X47" s="116">
        <v>361</v>
      </c>
      <c r="Y47" s="116">
        <v>389</v>
      </c>
      <c r="Z47" s="116">
        <v>345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431</v>
      </c>
      <c r="X48" s="116">
        <v>507</v>
      </c>
      <c r="Y48" s="116">
        <v>550</v>
      </c>
      <c r="Z48" s="116">
        <v>496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Latrobe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388</v>
      </c>
      <c r="X49" s="116">
        <v>375</v>
      </c>
      <c r="Y49" s="116">
        <v>409</v>
      </c>
      <c r="Z49" s="116">
        <v>387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360</v>
      </c>
      <c r="X50" s="116">
        <v>328</v>
      </c>
      <c r="Y50" s="116">
        <v>346</v>
      </c>
      <c r="Z50" s="116">
        <v>365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445</v>
      </c>
      <c r="X51" s="116">
        <v>429</v>
      </c>
      <c r="Y51" s="116">
        <v>409</v>
      </c>
      <c r="Z51" s="116">
        <v>389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370</v>
      </c>
      <c r="X52" s="116">
        <v>433</v>
      </c>
      <c r="Y52" s="116">
        <v>432</v>
      </c>
      <c r="Z52" s="116">
        <v>458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416</v>
      </c>
      <c r="X53" s="116">
        <v>450</v>
      </c>
      <c r="Y53" s="116">
        <v>411</v>
      </c>
      <c r="Z53" s="116">
        <v>396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383</v>
      </c>
      <c r="X54" s="116">
        <v>404</v>
      </c>
      <c r="Y54" s="116">
        <v>430</v>
      </c>
      <c r="Z54" s="116">
        <v>459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325</v>
      </c>
      <c r="X55" s="116">
        <v>337</v>
      </c>
      <c r="Y55" s="116">
        <v>348</v>
      </c>
      <c r="Z55" s="116">
        <v>333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165</v>
      </c>
      <c r="X56" s="116">
        <v>148</v>
      </c>
      <c r="Y56" s="116">
        <v>165</v>
      </c>
      <c r="Z56" s="116">
        <v>181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53</v>
      </c>
      <c r="X57" s="116">
        <v>75</v>
      </c>
      <c r="Y57" s="116">
        <v>95</v>
      </c>
      <c r="Z57" s="116">
        <v>103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30</v>
      </c>
      <c r="X58" s="116">
        <v>36</v>
      </c>
      <c r="Y58" s="116">
        <v>44</v>
      </c>
      <c r="Z58" s="116">
        <v>37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14</v>
      </c>
      <c r="X59" s="116">
        <v>12</v>
      </c>
      <c r="Y59" s="116">
        <v>10</v>
      </c>
      <c r="Z59" s="116">
        <v>17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6</v>
      </c>
      <c r="X60" s="116">
        <v>8</v>
      </c>
      <c r="Y60" s="116">
        <v>10</v>
      </c>
      <c r="Z60" s="116">
        <v>13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4042</v>
      </c>
      <c r="X61" s="116">
        <v>4213</v>
      </c>
      <c r="Y61" s="116">
        <v>4384</v>
      </c>
      <c r="Z61" s="116">
        <v>4336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3</v>
      </c>
      <c r="Z63" s="116">
        <v>9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Latrobe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118</v>
      </c>
      <c r="X64" s="116">
        <v>130</v>
      </c>
      <c r="Y64" s="116">
        <v>120</v>
      </c>
      <c r="Z64" s="116">
        <v>136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273</v>
      </c>
      <c r="X65" s="116">
        <v>296</v>
      </c>
      <c r="Y65" s="116">
        <v>266</v>
      </c>
      <c r="Z65" s="116">
        <v>294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324</v>
      </c>
      <c r="X66" s="116">
        <v>337</v>
      </c>
      <c r="Y66" s="116">
        <v>371</v>
      </c>
      <c r="Z66" s="116">
        <v>389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358</v>
      </c>
      <c r="X67" s="116">
        <v>438</v>
      </c>
      <c r="Y67" s="116">
        <v>371</v>
      </c>
      <c r="Z67" s="116">
        <v>395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311</v>
      </c>
      <c r="X68" s="116">
        <v>329</v>
      </c>
      <c r="Y68" s="116">
        <v>345</v>
      </c>
      <c r="Z68" s="116">
        <v>370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365</v>
      </c>
      <c r="X69" s="116">
        <v>359</v>
      </c>
      <c r="Y69" s="116">
        <v>347</v>
      </c>
      <c r="Z69" s="116">
        <v>324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388</v>
      </c>
      <c r="X70" s="116">
        <v>347</v>
      </c>
      <c r="Y70" s="116">
        <v>355</v>
      </c>
      <c r="Z70" s="116">
        <v>367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420</v>
      </c>
      <c r="X71" s="116">
        <v>500</v>
      </c>
      <c r="Y71" s="116">
        <v>498</v>
      </c>
      <c r="Z71" s="116">
        <v>473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430</v>
      </c>
      <c r="X72" s="116">
        <v>435</v>
      </c>
      <c r="Y72" s="116">
        <v>413</v>
      </c>
      <c r="Z72" s="116">
        <v>464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382</v>
      </c>
      <c r="X73" s="116">
        <v>414</v>
      </c>
      <c r="Y73" s="116">
        <v>445</v>
      </c>
      <c r="Z73" s="116">
        <v>458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293</v>
      </c>
      <c r="X74" s="116">
        <v>295</v>
      </c>
      <c r="Y74" s="116">
        <v>285</v>
      </c>
      <c r="Z74" s="116">
        <v>308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114</v>
      </c>
      <c r="X75" s="116">
        <v>117</v>
      </c>
      <c r="Y75" s="116">
        <v>147</v>
      </c>
      <c r="Z75" s="116">
        <v>145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36</v>
      </c>
      <c r="X76" s="116">
        <v>48</v>
      </c>
      <c r="Y76" s="116">
        <v>67</v>
      </c>
      <c r="Z76" s="116">
        <v>55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19</v>
      </c>
      <c r="X77" s="116">
        <v>21</v>
      </c>
      <c r="Y77" s="116">
        <v>19</v>
      </c>
      <c r="Z77" s="116">
        <v>30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12</v>
      </c>
      <c r="X78" s="116">
        <v>10</v>
      </c>
      <c r="Y78" s="116">
        <v>15</v>
      </c>
      <c r="Z78" s="116">
        <v>5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9</v>
      </c>
      <c r="Y79" s="116">
        <v>17</v>
      </c>
      <c r="Z79" s="116">
        <v>13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3857</v>
      </c>
      <c r="X80" s="116">
        <v>4085</v>
      </c>
      <c r="Y80" s="116">
        <v>4092</v>
      </c>
      <c r="Z80" s="116">
        <v>4230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Latrobe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302</v>
      </c>
      <c r="X83" s="116">
        <v>321</v>
      </c>
      <c r="Y83" s="116">
        <v>322</v>
      </c>
      <c r="Z83" s="116">
        <v>336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244</v>
      </c>
      <c r="X84" s="116">
        <v>231</v>
      </c>
      <c r="Y84" s="116">
        <v>236</v>
      </c>
      <c r="Z84" s="116">
        <v>255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8,570</v>
      </c>
      <c r="D85" s="98">
        <f t="shared" ref="D85:D90" si="4">AD4</f>
        <v>1.0494045513500749E-2</v>
      </c>
      <c r="E85" s="99">
        <f t="shared" ref="E85:E90" si="5">AD4</f>
        <v>1.0494045513500749E-2</v>
      </c>
      <c r="F85" s="98">
        <f t="shared" ref="F85:F90" si="6">AF4</f>
        <v>0.10866752910737376</v>
      </c>
      <c r="G85" s="99">
        <f t="shared" ref="G85:G90" si="7">AF4</f>
        <v>0.10866752910737376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653</v>
      </c>
      <c r="X85" s="116">
        <v>671</v>
      </c>
      <c r="Y85" s="116">
        <v>703</v>
      </c>
      <c r="Z85" s="116">
        <v>722</v>
      </c>
    </row>
    <row r="86" spans="1:30" ht="15" customHeight="1" x14ac:dyDescent="0.25">
      <c r="A86" s="100" t="s">
        <v>4</v>
      </c>
      <c r="B86" s="51"/>
      <c r="C86" s="101" t="str">
        <f t="shared" si="3"/>
        <v>4,338</v>
      </c>
      <c r="D86" s="98">
        <f t="shared" si="4"/>
        <v>-1.1169364030088946E-2</v>
      </c>
      <c r="E86" s="99">
        <f t="shared" si="5"/>
        <v>-1.1169364030088946E-2</v>
      </c>
      <c r="F86" s="98">
        <f t="shared" si="6"/>
        <v>6.3756743501716562E-2</v>
      </c>
      <c r="G86" s="99">
        <f t="shared" si="7"/>
        <v>6.3756743501716562E-2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126</v>
      </c>
      <c r="X86" s="116">
        <v>132</v>
      </c>
      <c r="Y86" s="116">
        <v>139</v>
      </c>
      <c r="Z86" s="116">
        <v>172</v>
      </c>
    </row>
    <row r="87" spans="1:30" ht="15" customHeight="1" x14ac:dyDescent="0.25">
      <c r="A87" s="100" t="s">
        <v>5</v>
      </c>
      <c r="B87" s="51"/>
      <c r="C87" s="101" t="str">
        <f t="shared" si="3"/>
        <v>4,228</v>
      </c>
      <c r="D87" s="98">
        <f t="shared" si="4"/>
        <v>3.3488144707895406E-2</v>
      </c>
      <c r="E87" s="99">
        <f t="shared" si="5"/>
        <v>3.3488144707895406E-2</v>
      </c>
      <c r="F87" s="98">
        <f t="shared" si="6"/>
        <v>0.15867360920800211</v>
      </c>
      <c r="G87" s="99">
        <f t="shared" si="7"/>
        <v>0.15867360920800211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83</v>
      </c>
      <c r="X87" s="116">
        <v>79</v>
      </c>
      <c r="Y87" s="116">
        <v>82</v>
      </c>
      <c r="Z87" s="116">
        <v>85</v>
      </c>
    </row>
    <row r="88" spans="1:30" ht="15" customHeight="1" x14ac:dyDescent="0.25">
      <c r="A88" s="51" t="s">
        <v>6</v>
      </c>
      <c r="B88" s="51"/>
      <c r="C88" s="101" t="str">
        <f t="shared" si="3"/>
        <v>6,099</v>
      </c>
      <c r="D88" s="98">
        <f t="shared" si="4"/>
        <v>3.4550839091807006E-3</v>
      </c>
      <c r="E88" s="99">
        <f t="shared" si="5"/>
        <v>3.4550839091807006E-3</v>
      </c>
      <c r="F88" s="98">
        <f t="shared" si="6"/>
        <v>0.11458333333333326</v>
      </c>
      <c r="G88" s="99">
        <f t="shared" si="7"/>
        <v>0.11458333333333326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105</v>
      </c>
      <c r="X88" s="116">
        <v>120</v>
      </c>
      <c r="Y88" s="116">
        <v>130</v>
      </c>
      <c r="Z88" s="116">
        <v>127</v>
      </c>
    </row>
    <row r="89" spans="1:30" ht="15" customHeight="1" x14ac:dyDescent="0.25">
      <c r="A89" s="51" t="s">
        <v>102</v>
      </c>
      <c r="B89" s="51"/>
      <c r="C89" s="101" t="str">
        <f t="shared" si="3"/>
        <v>$41,880</v>
      </c>
      <c r="D89" s="98">
        <f t="shared" si="4"/>
        <v>4.0840530364221417E-2</v>
      </c>
      <c r="E89" s="99">
        <f t="shared" si="5"/>
        <v>4.0840530364221417E-2</v>
      </c>
      <c r="F89" s="98">
        <f t="shared" si="6"/>
        <v>0.1395024418620785</v>
      </c>
      <c r="G89" s="99">
        <f t="shared" si="7"/>
        <v>0.1395024418620785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386</v>
      </c>
      <c r="X89" s="116">
        <v>377</v>
      </c>
      <c r="Y89" s="116">
        <v>409</v>
      </c>
      <c r="Z89" s="116">
        <v>421</v>
      </c>
    </row>
    <row r="90" spans="1:30" ht="15" customHeight="1" x14ac:dyDescent="0.25">
      <c r="A90" s="51" t="s">
        <v>7</v>
      </c>
      <c r="B90" s="51"/>
      <c r="C90" s="101" t="str">
        <f t="shared" si="3"/>
        <v>$319.3 mil</v>
      </c>
      <c r="D90" s="98">
        <f t="shared" si="4"/>
        <v>3.823098210208542E-2</v>
      </c>
      <c r="E90" s="99">
        <f t="shared" si="5"/>
        <v>3.823098210208542E-2</v>
      </c>
      <c r="F90" s="98">
        <f t="shared" si="6"/>
        <v>0.23474359224319796</v>
      </c>
      <c r="G90" s="99">
        <f t="shared" si="7"/>
        <v>0.23474359224319796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448</v>
      </c>
      <c r="X90" s="116">
        <v>454</v>
      </c>
      <c r="Y90" s="116">
        <v>483</v>
      </c>
      <c r="Z90" s="116">
        <v>488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2910</v>
      </c>
      <c r="X91" s="116">
        <v>2993</v>
      </c>
      <c r="Y91" s="116">
        <v>3166</v>
      </c>
      <c r="Z91" s="116">
        <v>3158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174</v>
      </c>
      <c r="X93" s="116">
        <v>188</v>
      </c>
      <c r="Y93" s="116">
        <v>195</v>
      </c>
      <c r="Z93" s="116">
        <v>204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444</v>
      </c>
      <c r="X94" s="116">
        <v>455</v>
      </c>
      <c r="Y94" s="116">
        <v>454</v>
      </c>
      <c r="Z94" s="116">
        <v>476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96</v>
      </c>
      <c r="X95" s="116">
        <v>110</v>
      </c>
      <c r="Y95" s="116">
        <v>99</v>
      </c>
      <c r="Z95" s="116">
        <v>106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402</v>
      </c>
      <c r="X96" s="116">
        <v>431</v>
      </c>
      <c r="Y96" s="116">
        <v>468</v>
      </c>
      <c r="Z96" s="116">
        <v>508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403</v>
      </c>
      <c r="X97" s="116">
        <v>431</v>
      </c>
      <c r="Y97" s="116">
        <v>455</v>
      </c>
      <c r="Z97" s="116">
        <v>436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338</v>
      </c>
      <c r="X98" s="116">
        <v>355</v>
      </c>
      <c r="Y98" s="116">
        <v>351</v>
      </c>
      <c r="Z98" s="116">
        <v>392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9</v>
      </c>
      <c r="X99" s="116">
        <v>15</v>
      </c>
      <c r="Y99" s="116">
        <v>14</v>
      </c>
      <c r="Z99" s="116">
        <v>23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319</v>
      </c>
      <c r="X100" s="116">
        <v>312</v>
      </c>
      <c r="Y100" s="116">
        <v>335</v>
      </c>
      <c r="Z100" s="116">
        <v>347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2702</v>
      </c>
      <c r="X101" s="116">
        <v>2777</v>
      </c>
      <c r="Y101" s="116">
        <v>2913</v>
      </c>
      <c r="Z101" s="116">
        <v>2944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5731</v>
      </c>
      <c r="X104" s="116">
        <v>6118</v>
      </c>
      <c r="Y104" s="116">
        <v>6145</v>
      </c>
      <c r="Z104" s="116">
        <v>6280</v>
      </c>
      <c r="AB104" s="113" t="str">
        <f>TEXT(Z104,"###,###")</f>
        <v>6,280</v>
      </c>
      <c r="AD104" s="134">
        <f>Z104/($Z$4)*100</f>
        <v>73.278879813302225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1257</v>
      </c>
      <c r="X105" s="116">
        <v>1313</v>
      </c>
      <c r="Y105" s="116">
        <v>1297</v>
      </c>
      <c r="Z105" s="116">
        <v>1387</v>
      </c>
      <c r="AB105" s="113" t="str">
        <f>TEXT(Z105,"###,###")</f>
        <v>1,387</v>
      </c>
      <c r="AD105" s="134">
        <f>Z105/($Z$4)*100</f>
        <v>16.184364060676778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6988</v>
      </c>
      <c r="X106" s="124">
        <v>7431</v>
      </c>
      <c r="Y106" s="124">
        <v>7442</v>
      </c>
      <c r="Z106" s="124">
        <v>7667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1128</v>
      </c>
      <c r="X108" s="116">
        <v>1192</v>
      </c>
      <c r="Y108" s="116">
        <v>1150</v>
      </c>
      <c r="Z108" s="116">
        <v>1093</v>
      </c>
      <c r="AB108" s="113" t="str">
        <f>TEXT(Z108,"###,###")</f>
        <v>1,093</v>
      </c>
      <c r="AD108" s="134">
        <f>Z108/($Z$4)*100</f>
        <v>12.753792298716451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1269</v>
      </c>
      <c r="X109" s="116">
        <v>1337</v>
      </c>
      <c r="Y109" s="116">
        <v>1302</v>
      </c>
      <c r="Z109" s="116">
        <v>1263</v>
      </c>
      <c r="AB109" s="113" t="str">
        <f>TEXT(Z109,"###,###")</f>
        <v>1,263</v>
      </c>
      <c r="AD109" s="134">
        <f>Z109/($Z$4)*100</f>
        <v>14.737456242707117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1876</v>
      </c>
      <c r="X110" s="116">
        <v>2068</v>
      </c>
      <c r="Y110" s="116">
        <v>2017</v>
      </c>
      <c r="Z110" s="116">
        <v>2238</v>
      </c>
      <c r="AB110" s="113" t="str">
        <f>TEXT(Z110,"###,###")</f>
        <v>2,238</v>
      </c>
      <c r="AD110" s="134">
        <f>Z110/($Z$4)*100</f>
        <v>26.114352392065342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2716</v>
      </c>
      <c r="X111" s="116">
        <v>2834</v>
      </c>
      <c r="Y111" s="116">
        <v>2978</v>
      </c>
      <c r="Z111" s="116">
        <v>3063</v>
      </c>
      <c r="AB111" s="113" t="str">
        <f>TEXT(Z111,"###,###")</f>
        <v>3,063</v>
      </c>
      <c r="AD111" s="134">
        <f>Z111/($Z$4)*100</f>
        <v>35.74095682613769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7898</v>
      </c>
      <c r="X112" s="116">
        <v>8298</v>
      </c>
      <c r="Y112" s="116">
        <v>8479</v>
      </c>
      <c r="Z112" s="116">
        <v>8565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41.04</v>
      </c>
      <c r="W118" s="135">
        <v>44</v>
      </c>
      <c r="X118" s="135">
        <v>43.12</v>
      </c>
      <c r="Y118" s="135">
        <v>43.32</v>
      </c>
      <c r="Z118" s="135">
        <v>43.3</v>
      </c>
      <c r="AB118" s="113" t="str">
        <f>TEXT(Z118,"##.0")</f>
        <v>43.3</v>
      </c>
    </row>
    <row r="120" spans="19:32" x14ac:dyDescent="0.25">
      <c r="S120" s="105" t="s">
        <v>104</v>
      </c>
      <c r="T120" s="116"/>
      <c r="U120" s="116"/>
      <c r="V120" s="116">
        <v>4474</v>
      </c>
      <c r="W120" s="116">
        <v>4642</v>
      </c>
      <c r="X120" s="116">
        <v>4732</v>
      </c>
      <c r="Y120" s="116">
        <v>4999</v>
      </c>
      <c r="Z120" s="116">
        <v>5085</v>
      </c>
      <c r="AB120" s="113" t="str">
        <f>TEXT(Z120,"###,###")</f>
        <v>5,085</v>
      </c>
    </row>
    <row r="121" spans="19:32" x14ac:dyDescent="0.25">
      <c r="S121" s="105" t="s">
        <v>105</v>
      </c>
      <c r="T121" s="116"/>
      <c r="U121" s="116"/>
      <c r="V121" s="116">
        <v>498</v>
      </c>
      <c r="W121" s="116">
        <v>478</v>
      </c>
      <c r="X121" s="116">
        <v>507</v>
      </c>
      <c r="Y121" s="116">
        <v>555</v>
      </c>
      <c r="Z121" s="116">
        <v>520</v>
      </c>
      <c r="AB121" s="113" t="str">
        <f>TEXT(Z121,"###,###")</f>
        <v>520</v>
      </c>
    </row>
    <row r="122" spans="19:32" x14ac:dyDescent="0.25">
      <c r="S122" s="105" t="s">
        <v>106</v>
      </c>
      <c r="T122" s="116"/>
      <c r="U122" s="116"/>
      <c r="V122" s="116">
        <v>503</v>
      </c>
      <c r="W122" s="116">
        <v>491</v>
      </c>
      <c r="X122" s="116">
        <v>531</v>
      </c>
      <c r="Y122" s="116">
        <v>523</v>
      </c>
      <c r="Z122" s="116">
        <v>491</v>
      </c>
      <c r="AB122" s="113" t="str">
        <f>TEXT(Z122,"###,###")</f>
        <v>491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4977</v>
      </c>
      <c r="W124" s="116">
        <v>5133</v>
      </c>
      <c r="X124" s="116">
        <v>5263</v>
      </c>
      <c r="Y124" s="116">
        <v>5522</v>
      </c>
      <c r="Z124" s="116">
        <v>5576</v>
      </c>
      <c r="AB124" s="113" t="str">
        <f>TEXT(Z124,"###,###")</f>
        <v>5,576</v>
      </c>
      <c r="AD124" s="131">
        <f>Z124/$Z$7*100</f>
        <v>91.424823741596981</v>
      </c>
    </row>
    <row r="125" spans="19:32" x14ac:dyDescent="0.25">
      <c r="S125" s="105" t="s">
        <v>108</v>
      </c>
      <c r="T125" s="116"/>
      <c r="U125" s="116"/>
      <c r="V125" s="116">
        <v>1001</v>
      </c>
      <c r="W125" s="116">
        <v>969</v>
      </c>
      <c r="X125" s="116">
        <v>1038</v>
      </c>
      <c r="Y125" s="116">
        <v>1078</v>
      </c>
      <c r="Z125" s="116">
        <v>1011</v>
      </c>
      <c r="AB125" s="113" t="str">
        <f>TEXT(Z125,"###,###")</f>
        <v>1,011</v>
      </c>
      <c r="AD125" s="131">
        <f>Z125/$Z$7*100</f>
        <v>16.576487948844072</v>
      </c>
    </row>
    <row r="127" spans="19:32" x14ac:dyDescent="0.25">
      <c r="S127" s="105" t="s">
        <v>109</v>
      </c>
      <c r="T127" s="116"/>
      <c r="U127" s="116"/>
      <c r="V127" s="116">
        <v>2903</v>
      </c>
      <c r="W127" s="116">
        <v>2912</v>
      </c>
      <c r="X127" s="116">
        <v>2993</v>
      </c>
      <c r="Y127" s="116">
        <v>3170</v>
      </c>
      <c r="Z127" s="116">
        <v>3156</v>
      </c>
      <c r="AB127" s="113" t="str">
        <f>TEXT(Z127,"###,###")</f>
        <v>3,156</v>
      </c>
      <c r="AD127" s="131">
        <f>Z127/$Z$7*100</f>
        <v>51.746187899655681</v>
      </c>
    </row>
    <row r="128" spans="19:32" x14ac:dyDescent="0.25">
      <c r="S128" s="105" t="s">
        <v>110</v>
      </c>
      <c r="T128" s="116"/>
      <c r="U128" s="116"/>
      <c r="V128" s="116">
        <v>2570</v>
      </c>
      <c r="W128" s="116">
        <v>2704</v>
      </c>
      <c r="X128" s="116">
        <v>2777</v>
      </c>
      <c r="Y128" s="116">
        <v>2909</v>
      </c>
      <c r="Z128" s="116">
        <v>2943</v>
      </c>
      <c r="AB128" s="113" t="str">
        <f>TEXT(Z128,"###,###")</f>
        <v>2,943</v>
      </c>
      <c r="AD128" s="131">
        <f>Z128/$Z$7*100</f>
        <v>48.253812100344319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AFFBC68-F06F-49A9-872B-62A2052EDF5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F026B360-D503-42D0-8C22-58450E22749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AC0C846-74E7-4432-915E-844BC40D0F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0AAD0C79-C810-4352-9E91-D737CF7606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4A8-E478-42DC-98C0-4AE577ADBCB9}">
  <sheetPr codeName="Sheet8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Launceston</v>
      </c>
      <c r="T1" s="103"/>
      <c r="U1" s="103"/>
      <c r="V1" s="103"/>
      <c r="W1" s="103"/>
      <c r="X1" s="103"/>
      <c r="Y1" s="104" t="str">
        <f>Y3</f>
        <v>12.21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133</v>
      </c>
      <c r="Y3" s="109" t="s">
        <v>174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12.21 Launceston,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46697</v>
      </c>
      <c r="W4" s="112">
        <v>46058</v>
      </c>
      <c r="X4" s="112">
        <v>47682</v>
      </c>
      <c r="Y4" s="112">
        <v>49733</v>
      </c>
      <c r="Z4" s="112">
        <v>50482</v>
      </c>
      <c r="AB4" s="113" t="str">
        <f>TEXT(Z4,"###,###")</f>
        <v>50,482</v>
      </c>
      <c r="AD4" s="114">
        <f>Z4/Y4-1</f>
        <v>1.506042265698837E-2</v>
      </c>
      <c r="AF4" s="114">
        <f>Z4/V4-1</f>
        <v>8.1054457459794005E-2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23781</v>
      </c>
      <c r="W5" s="112">
        <v>23430</v>
      </c>
      <c r="X5" s="112">
        <v>24231</v>
      </c>
      <c r="Y5" s="112">
        <v>25240</v>
      </c>
      <c r="Z5" s="112">
        <v>25354</v>
      </c>
      <c r="AB5" s="113" t="str">
        <f>TEXT(Z5,"###,###")</f>
        <v>25,354</v>
      </c>
      <c r="AD5" s="114">
        <f t="shared" ref="AD5:AD9" si="0">Z5/Y5-1</f>
        <v>4.5166402535656847E-3</v>
      </c>
      <c r="AF5" s="114">
        <f t="shared" ref="AF5:AF9" si="1">Z5/V5-1</f>
        <v>6.6145241999916005E-2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22913</v>
      </c>
      <c r="W6" s="112">
        <v>22628</v>
      </c>
      <c r="X6" s="112">
        <v>23451</v>
      </c>
      <c r="Y6" s="112">
        <v>24492</v>
      </c>
      <c r="Z6" s="112">
        <v>25130</v>
      </c>
      <c r="AB6" s="113" t="str">
        <f>TEXT(Z6,"###,###")</f>
        <v>25,130</v>
      </c>
      <c r="AD6" s="114">
        <f t="shared" si="0"/>
        <v>2.6049322227666094E-2</v>
      </c>
      <c r="AF6" s="114">
        <f t="shared" si="1"/>
        <v>9.675729934971411E-2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33244</v>
      </c>
      <c r="W7" s="112">
        <v>33175</v>
      </c>
      <c r="X7" s="112">
        <v>33787</v>
      </c>
      <c r="Y7" s="112">
        <v>35048</v>
      </c>
      <c r="Z7" s="112">
        <v>35454</v>
      </c>
      <c r="AB7" s="113" t="str">
        <f>TEXT(Z7,"###,###")</f>
        <v>35,454</v>
      </c>
      <c r="AD7" s="114">
        <f t="shared" si="0"/>
        <v>1.1584113216160707E-2</v>
      </c>
      <c r="AF7" s="114">
        <f t="shared" si="1"/>
        <v>6.6478161472746988E-2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50,482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35,454</v>
      </c>
      <c r="P8" s="69"/>
      <c r="S8" s="111" t="s">
        <v>87</v>
      </c>
      <c r="T8" s="112"/>
      <c r="U8" s="112"/>
      <c r="V8" s="112">
        <v>34455.120000000003</v>
      </c>
      <c r="W8" s="112">
        <v>36783</v>
      </c>
      <c r="X8" s="112">
        <v>36154</v>
      </c>
      <c r="Y8" s="112">
        <v>36354.5</v>
      </c>
      <c r="Z8" s="112">
        <v>38189.81</v>
      </c>
      <c r="AB8" s="113" t="str">
        <f>TEXT(Z8,"$###,###")</f>
        <v>$38,190</v>
      </c>
      <c r="AD8" s="114">
        <f t="shared" si="0"/>
        <v>5.0483709031894142E-2</v>
      </c>
      <c r="AF8" s="114">
        <f t="shared" si="1"/>
        <v>0.10839288906844602</v>
      </c>
    </row>
    <row r="9" spans="1:32" x14ac:dyDescent="0.25">
      <c r="A9" s="32" t="s">
        <v>15</v>
      </c>
      <c r="B9" s="73"/>
      <c r="C9" s="74"/>
      <c r="D9" s="75">
        <f>AD104</f>
        <v>73.592567647874489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50.832064083037174</v>
      </c>
      <c r="P9" s="76" t="s">
        <v>88</v>
      </c>
      <c r="S9" s="111" t="s">
        <v>7</v>
      </c>
      <c r="T9" s="112"/>
      <c r="U9" s="112"/>
      <c r="V9" s="112">
        <v>1574684906</v>
      </c>
      <c r="W9" s="112">
        <v>1620925190</v>
      </c>
      <c r="X9" s="112">
        <v>1670372789</v>
      </c>
      <c r="Y9" s="112">
        <v>1770840624</v>
      </c>
      <c r="Z9" s="112">
        <v>1844003769</v>
      </c>
      <c r="AB9" s="113" t="str">
        <f>TEXT(Z9/1000000,"$#,###.0")&amp;" mil"</f>
        <v>$1,844.0 mil</v>
      </c>
      <c r="AD9" s="114">
        <f t="shared" si="0"/>
        <v>4.1315488253673482E-2</v>
      </c>
      <c r="AF9" s="114">
        <f t="shared" si="1"/>
        <v>0.17103031976354011</v>
      </c>
    </row>
    <row r="10" spans="1:32" x14ac:dyDescent="0.25">
      <c r="A10" s="32" t="s">
        <v>18</v>
      </c>
      <c r="B10" s="73"/>
      <c r="C10" s="74"/>
      <c r="D10" s="75">
        <f>AD105</f>
        <v>19.916009666811931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49.165115360749141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93.907598578439661</v>
      </c>
      <c r="P11" s="76" t="s">
        <v>88</v>
      </c>
      <c r="S11" s="111" t="s">
        <v>30</v>
      </c>
      <c r="T11" s="116"/>
      <c r="U11" s="116"/>
      <c r="V11" s="116">
        <v>42399</v>
      </c>
      <c r="W11" s="116">
        <v>41789</v>
      </c>
      <c r="X11" s="116">
        <v>43388</v>
      </c>
      <c r="Y11" s="116">
        <v>45285</v>
      </c>
      <c r="Z11" s="116">
        <v>46012</v>
      </c>
    </row>
    <row r="12" spans="1:32" ht="28.5" customHeight="1" x14ac:dyDescent="0.25">
      <c r="A12" s="32" t="s">
        <v>20</v>
      </c>
      <c r="B12" s="74"/>
      <c r="C12" s="74"/>
      <c r="D12" s="75">
        <f>AD108</f>
        <v>13.596925636860663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12.602245162746092</v>
      </c>
      <c r="P12" s="76" t="s">
        <v>88</v>
      </c>
      <c r="S12" s="111" t="s">
        <v>31</v>
      </c>
      <c r="T12" s="116"/>
      <c r="U12" s="116"/>
      <c r="V12" s="116">
        <v>4297</v>
      </c>
      <c r="W12" s="116">
        <v>4267</v>
      </c>
      <c r="X12" s="116">
        <v>4294</v>
      </c>
      <c r="Y12" s="116">
        <v>4450</v>
      </c>
      <c r="Z12" s="116">
        <v>4475</v>
      </c>
    </row>
    <row r="13" spans="1:32" ht="15" customHeight="1" x14ac:dyDescent="0.25">
      <c r="A13" s="32" t="s">
        <v>21</v>
      </c>
      <c r="B13" s="74"/>
      <c r="C13" s="74"/>
      <c r="D13" s="75">
        <f>AD109</f>
        <v>16.013628620102217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41.1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23.257794857572996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18.870053310016075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40.636266391981302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81.129946689983925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2196</v>
      </c>
      <c r="Z15" s="116">
        <v>2050</v>
      </c>
      <c r="AB15" s="121">
        <f t="shared" ref="AB15:AB34" si="2">IF(Z15="np",0,Z15/$Z$34)</f>
        <v>4.0606120629890066E-2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327</v>
      </c>
      <c r="Z16" s="116">
        <v>320</v>
      </c>
      <c r="AB16" s="121">
        <f t="shared" si="2"/>
        <v>6.3385163910072298E-3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2658</v>
      </c>
      <c r="Z17" s="116">
        <v>2758</v>
      </c>
      <c r="AB17" s="121">
        <f t="shared" si="2"/>
        <v>5.4630088144993559E-2</v>
      </c>
    </row>
    <row r="18" spans="1:28" x14ac:dyDescent="0.25">
      <c r="A18" s="65" t="str">
        <f>$S$1&amp;" ("&amp;$V$2&amp;" to "&amp;$Z$2&amp;")"</f>
        <v>Launceston (2014-15 to 2018-19)</v>
      </c>
      <c r="B18" s="65"/>
      <c r="C18" s="65"/>
      <c r="D18" s="65"/>
      <c r="E18" s="65"/>
      <c r="F18" s="65"/>
      <c r="G18" s="65" t="str">
        <f>$S$1&amp;" ("&amp;$V$2&amp;" to "&amp;$Z$2&amp;")"</f>
        <v>Launceston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392</v>
      </c>
      <c r="Z18" s="116">
        <v>413</v>
      </c>
      <c r="AB18" s="121">
        <f t="shared" si="2"/>
        <v>8.1806477171437065E-3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2801</v>
      </c>
      <c r="Z19" s="116">
        <v>2988</v>
      </c>
      <c r="AB19" s="121">
        <f t="shared" si="2"/>
        <v>5.9185896801030008E-2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1455</v>
      </c>
      <c r="Z20" s="116">
        <v>1512</v>
      </c>
      <c r="AB20" s="121">
        <f t="shared" si="2"/>
        <v>2.9949489947509161E-2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4882</v>
      </c>
      <c r="Z21" s="116">
        <v>4904</v>
      </c>
      <c r="AB21" s="121">
        <f t="shared" si="2"/>
        <v>9.7137763692185797E-2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4630</v>
      </c>
      <c r="Z22" s="116">
        <v>4625</v>
      </c>
      <c r="AB22" s="121">
        <f t="shared" si="2"/>
        <v>9.1611369713776369E-2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1844</v>
      </c>
      <c r="Z23" s="116">
        <v>1826</v>
      </c>
      <c r="AB23" s="121">
        <f t="shared" si="2"/>
        <v>3.6169159156185009E-2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456</v>
      </c>
      <c r="Z24" s="116">
        <v>468</v>
      </c>
      <c r="AB24" s="121">
        <f t="shared" si="2"/>
        <v>9.2700802218480729E-3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1707</v>
      </c>
      <c r="Z25" s="116">
        <v>1808</v>
      </c>
      <c r="AB25" s="121">
        <f t="shared" si="2"/>
        <v>3.5812617609190849E-2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832</v>
      </c>
      <c r="Z26" s="116">
        <v>824</v>
      </c>
      <c r="AB26" s="121">
        <f t="shared" si="2"/>
        <v>1.6321679706843617E-2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2717</v>
      </c>
      <c r="Z27" s="116">
        <v>2753</v>
      </c>
      <c r="AB27" s="121">
        <f t="shared" si="2"/>
        <v>5.4531048826384078E-2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3369</v>
      </c>
      <c r="Z28" s="116">
        <v>3613</v>
      </c>
      <c r="AB28" s="121">
        <f t="shared" si="2"/>
        <v>7.1565811627216008E-2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2048</v>
      </c>
      <c r="Z29" s="116">
        <v>2364</v>
      </c>
      <c r="AB29" s="121">
        <f t="shared" si="2"/>
        <v>4.6825789838565911E-2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4499</v>
      </c>
      <c r="Z30" s="116">
        <v>4528</v>
      </c>
      <c r="AB30" s="121">
        <f t="shared" si="2"/>
        <v>8.9690006932752309E-2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7539</v>
      </c>
      <c r="Z31" s="116">
        <v>7890</v>
      </c>
      <c r="AB31" s="121">
        <f t="shared" si="2"/>
        <v>0.15628404476577201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1078</v>
      </c>
      <c r="Z32" s="116">
        <v>1026</v>
      </c>
      <c r="AB32" s="121">
        <f t="shared" si="2"/>
        <v>2.0322868178666929E-2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1826</v>
      </c>
      <c r="Z33" s="116">
        <v>1832</v>
      </c>
      <c r="AB33" s="121">
        <f t="shared" si="2"/>
        <v>3.6288006338516393E-2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49733</v>
      </c>
      <c r="Z34" s="124">
        <v>50485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28763</v>
      </c>
      <c r="AB37" s="136">
        <f>Z37/Z40*100</f>
        <v>81.129946689983925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6690</v>
      </c>
      <c r="AB38" s="136">
        <f>Z38/Z40*100</f>
        <v>18.870053310016075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35453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17</v>
      </c>
      <c r="X44" s="116">
        <v>15</v>
      </c>
      <c r="Y44" s="116">
        <v>14</v>
      </c>
      <c r="Z44" s="116">
        <v>11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425</v>
      </c>
      <c r="X45" s="116">
        <v>427</v>
      </c>
      <c r="Y45" s="116">
        <v>459</v>
      </c>
      <c r="Z45" s="116">
        <v>421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1389</v>
      </c>
      <c r="X46" s="116">
        <v>1531</v>
      </c>
      <c r="Y46" s="116">
        <v>1687</v>
      </c>
      <c r="Z46" s="116">
        <v>1573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2433</v>
      </c>
      <c r="X47" s="116">
        <v>2574</v>
      </c>
      <c r="Y47" s="116">
        <v>2774</v>
      </c>
      <c r="Z47" s="116">
        <v>2641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3003</v>
      </c>
      <c r="X48" s="116">
        <v>3055</v>
      </c>
      <c r="Y48" s="116">
        <v>3231</v>
      </c>
      <c r="Z48" s="116">
        <v>3401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Launceston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2598</v>
      </c>
      <c r="X49" s="116">
        <v>2646</v>
      </c>
      <c r="Y49" s="116">
        <v>2865</v>
      </c>
      <c r="Z49" s="116">
        <v>2960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2174</v>
      </c>
      <c r="X50" s="116">
        <v>2297</v>
      </c>
      <c r="Y50" s="116">
        <v>2352</v>
      </c>
      <c r="Z50" s="116">
        <v>2457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2270</v>
      </c>
      <c r="X51" s="116">
        <v>2214</v>
      </c>
      <c r="Y51" s="116">
        <v>2236</v>
      </c>
      <c r="Z51" s="116">
        <v>2302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2302</v>
      </c>
      <c r="X52" s="116">
        <v>2418</v>
      </c>
      <c r="Y52" s="116">
        <v>2439</v>
      </c>
      <c r="Z52" s="116">
        <v>2356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2145</v>
      </c>
      <c r="X53" s="116">
        <v>2113</v>
      </c>
      <c r="Y53" s="116">
        <v>2101</v>
      </c>
      <c r="Z53" s="116">
        <v>2153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1949</v>
      </c>
      <c r="X54" s="116">
        <v>2029</v>
      </c>
      <c r="Y54" s="116">
        <v>2083</v>
      </c>
      <c r="Z54" s="116">
        <v>2002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1431</v>
      </c>
      <c r="X55" s="116">
        <v>1512</v>
      </c>
      <c r="Y55" s="116">
        <v>1570</v>
      </c>
      <c r="Z55" s="116">
        <v>1623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724</v>
      </c>
      <c r="X56" s="116">
        <v>792</v>
      </c>
      <c r="Y56" s="116">
        <v>767</v>
      </c>
      <c r="Z56" s="116">
        <v>824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324</v>
      </c>
      <c r="X57" s="116">
        <v>364</v>
      </c>
      <c r="Y57" s="116">
        <v>373</v>
      </c>
      <c r="Z57" s="116">
        <v>362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143</v>
      </c>
      <c r="X58" s="116">
        <v>131</v>
      </c>
      <c r="Y58" s="116">
        <v>137</v>
      </c>
      <c r="Z58" s="116">
        <v>133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70</v>
      </c>
      <c r="X59" s="116">
        <v>71</v>
      </c>
      <c r="Y59" s="116">
        <v>87</v>
      </c>
      <c r="Z59" s="116">
        <v>80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40</v>
      </c>
      <c r="X60" s="116">
        <v>40</v>
      </c>
      <c r="Y60" s="116">
        <v>39</v>
      </c>
      <c r="Z60" s="116">
        <v>35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23430</v>
      </c>
      <c r="X61" s="116">
        <v>24231</v>
      </c>
      <c r="Y61" s="116">
        <v>25240</v>
      </c>
      <c r="Z61" s="116">
        <v>25352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22</v>
      </c>
      <c r="X63" s="116">
        <v>20</v>
      </c>
      <c r="Y63" s="116">
        <v>22</v>
      </c>
      <c r="Z63" s="116">
        <v>19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Launceston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570</v>
      </c>
      <c r="X64" s="116">
        <v>530</v>
      </c>
      <c r="Y64" s="116">
        <v>570</v>
      </c>
      <c r="Z64" s="116">
        <v>645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1583</v>
      </c>
      <c r="X65" s="116">
        <v>1654</v>
      </c>
      <c r="Y65" s="116">
        <v>1660</v>
      </c>
      <c r="Z65" s="116">
        <v>1646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2336</v>
      </c>
      <c r="X66" s="116">
        <v>2397</v>
      </c>
      <c r="Y66" s="116">
        <v>2691</v>
      </c>
      <c r="Z66" s="116">
        <v>2706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2551</v>
      </c>
      <c r="X67" s="116">
        <v>2712</v>
      </c>
      <c r="Y67" s="116">
        <v>2908</v>
      </c>
      <c r="Z67" s="116">
        <v>3058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2258</v>
      </c>
      <c r="X68" s="116">
        <v>2259</v>
      </c>
      <c r="Y68" s="116">
        <v>2424</v>
      </c>
      <c r="Z68" s="116">
        <v>2558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2027</v>
      </c>
      <c r="X69" s="116">
        <v>2233</v>
      </c>
      <c r="Y69" s="116">
        <v>2264</v>
      </c>
      <c r="Z69" s="116">
        <v>2346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2193</v>
      </c>
      <c r="X70" s="116">
        <v>2205</v>
      </c>
      <c r="Y70" s="116">
        <v>2245</v>
      </c>
      <c r="Z70" s="116">
        <v>2257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2420</v>
      </c>
      <c r="X71" s="116">
        <v>2515</v>
      </c>
      <c r="Y71" s="116">
        <v>2467</v>
      </c>
      <c r="Z71" s="116">
        <v>2502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2220</v>
      </c>
      <c r="X72" s="116">
        <v>2282</v>
      </c>
      <c r="Y72" s="116">
        <v>2370</v>
      </c>
      <c r="Z72" s="116">
        <v>2419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2076</v>
      </c>
      <c r="X73" s="116">
        <v>2134</v>
      </c>
      <c r="Y73" s="116">
        <v>2212</v>
      </c>
      <c r="Z73" s="116">
        <v>2271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1376</v>
      </c>
      <c r="X74" s="116">
        <v>1461</v>
      </c>
      <c r="Y74" s="116">
        <v>1525</v>
      </c>
      <c r="Z74" s="116">
        <v>1564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599</v>
      </c>
      <c r="X75" s="116">
        <v>646</v>
      </c>
      <c r="Y75" s="116">
        <v>682</v>
      </c>
      <c r="Z75" s="116">
        <v>724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176</v>
      </c>
      <c r="X76" s="116">
        <v>199</v>
      </c>
      <c r="Y76" s="116">
        <v>213</v>
      </c>
      <c r="Z76" s="116">
        <v>222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97</v>
      </c>
      <c r="X77" s="116">
        <v>101</v>
      </c>
      <c r="Y77" s="116">
        <v>107</v>
      </c>
      <c r="Z77" s="116">
        <v>94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54</v>
      </c>
      <c r="X78" s="116">
        <v>50</v>
      </c>
      <c r="Y78" s="116">
        <v>63</v>
      </c>
      <c r="Z78" s="116">
        <v>43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54</v>
      </c>
      <c r="X79" s="116">
        <v>53</v>
      </c>
      <c r="Y79" s="116">
        <v>69</v>
      </c>
      <c r="Z79" s="116">
        <v>59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22628</v>
      </c>
      <c r="X80" s="116">
        <v>23451</v>
      </c>
      <c r="Y80" s="116">
        <v>24492</v>
      </c>
      <c r="Z80" s="116">
        <v>25130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Launceston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1683</v>
      </c>
      <c r="X83" s="116">
        <v>1739</v>
      </c>
      <c r="Y83" s="116">
        <v>1820</v>
      </c>
      <c r="Z83" s="116">
        <v>1820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2301</v>
      </c>
      <c r="X84" s="116">
        <v>2363</v>
      </c>
      <c r="Y84" s="116">
        <v>2435</v>
      </c>
      <c r="Z84" s="116">
        <v>2436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50,482</v>
      </c>
      <c r="D85" s="98">
        <f t="shared" ref="D85:D90" si="4">AD4</f>
        <v>1.506042265698837E-2</v>
      </c>
      <c r="E85" s="99">
        <f t="shared" ref="E85:E90" si="5">AD4</f>
        <v>1.506042265698837E-2</v>
      </c>
      <c r="F85" s="98">
        <f t="shared" ref="F85:F90" si="6">AF4</f>
        <v>8.1054457459794005E-2</v>
      </c>
      <c r="G85" s="99">
        <f t="shared" ref="G85:G90" si="7">AF4</f>
        <v>8.1054457459794005E-2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2721</v>
      </c>
      <c r="X85" s="116">
        <v>2771</v>
      </c>
      <c r="Y85" s="116">
        <v>2883</v>
      </c>
      <c r="Z85" s="116">
        <v>2998</v>
      </c>
    </row>
    <row r="86" spans="1:30" ht="15" customHeight="1" x14ac:dyDescent="0.25">
      <c r="A86" s="100" t="s">
        <v>4</v>
      </c>
      <c r="B86" s="51"/>
      <c r="C86" s="101" t="str">
        <f t="shared" si="3"/>
        <v>25,354</v>
      </c>
      <c r="D86" s="98">
        <f t="shared" si="4"/>
        <v>4.5166402535656847E-3</v>
      </c>
      <c r="E86" s="99">
        <f t="shared" si="5"/>
        <v>4.5166402535656847E-3</v>
      </c>
      <c r="F86" s="98">
        <f t="shared" si="6"/>
        <v>6.6145241999916005E-2</v>
      </c>
      <c r="G86" s="99">
        <f t="shared" si="7"/>
        <v>6.6145241999916005E-2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990</v>
      </c>
      <c r="X86" s="116">
        <v>1059</v>
      </c>
      <c r="Y86" s="116">
        <v>1155</v>
      </c>
      <c r="Z86" s="116">
        <v>1197</v>
      </c>
    </row>
    <row r="87" spans="1:30" ht="15" customHeight="1" x14ac:dyDescent="0.25">
      <c r="A87" s="100" t="s">
        <v>5</v>
      </c>
      <c r="B87" s="51"/>
      <c r="C87" s="101" t="str">
        <f t="shared" si="3"/>
        <v>25,130</v>
      </c>
      <c r="D87" s="98">
        <f t="shared" si="4"/>
        <v>2.6049322227666094E-2</v>
      </c>
      <c r="E87" s="99">
        <f t="shared" si="5"/>
        <v>2.6049322227666094E-2</v>
      </c>
      <c r="F87" s="98">
        <f t="shared" si="6"/>
        <v>9.675729934971411E-2</v>
      </c>
      <c r="G87" s="99">
        <f t="shared" si="7"/>
        <v>9.675729934971411E-2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810</v>
      </c>
      <c r="X87" s="116">
        <v>848</v>
      </c>
      <c r="Y87" s="116">
        <v>847</v>
      </c>
      <c r="Z87" s="116">
        <v>841</v>
      </c>
    </row>
    <row r="88" spans="1:30" ht="15" customHeight="1" x14ac:dyDescent="0.25">
      <c r="A88" s="51" t="s">
        <v>6</v>
      </c>
      <c r="B88" s="51"/>
      <c r="C88" s="101" t="str">
        <f t="shared" si="3"/>
        <v>35,454</v>
      </c>
      <c r="D88" s="98">
        <f t="shared" si="4"/>
        <v>1.1584113216160707E-2</v>
      </c>
      <c r="E88" s="99">
        <f t="shared" si="5"/>
        <v>1.1584113216160707E-2</v>
      </c>
      <c r="F88" s="98">
        <f t="shared" si="6"/>
        <v>6.6478161472746988E-2</v>
      </c>
      <c r="G88" s="99">
        <f t="shared" si="7"/>
        <v>6.6478161472746988E-2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1161</v>
      </c>
      <c r="X88" s="116">
        <v>1172</v>
      </c>
      <c r="Y88" s="116">
        <v>1196</v>
      </c>
      <c r="Z88" s="116">
        <v>1214</v>
      </c>
    </row>
    <row r="89" spans="1:30" ht="15" customHeight="1" x14ac:dyDescent="0.25">
      <c r="A89" s="51" t="s">
        <v>102</v>
      </c>
      <c r="B89" s="51"/>
      <c r="C89" s="101" t="str">
        <f t="shared" si="3"/>
        <v>$38,190</v>
      </c>
      <c r="D89" s="98">
        <f t="shared" si="4"/>
        <v>5.0483709031894142E-2</v>
      </c>
      <c r="E89" s="99">
        <f t="shared" si="5"/>
        <v>5.0483709031894142E-2</v>
      </c>
      <c r="F89" s="98">
        <f t="shared" si="6"/>
        <v>0.10839288906844602</v>
      </c>
      <c r="G89" s="99">
        <f t="shared" si="7"/>
        <v>0.10839288906844602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1556</v>
      </c>
      <c r="X89" s="116">
        <v>1568</v>
      </c>
      <c r="Y89" s="116">
        <v>1671</v>
      </c>
      <c r="Z89" s="116">
        <v>1752</v>
      </c>
    </row>
    <row r="90" spans="1:30" ht="15" customHeight="1" x14ac:dyDescent="0.25">
      <c r="A90" s="51" t="s">
        <v>7</v>
      </c>
      <c r="B90" s="51"/>
      <c r="C90" s="101" t="str">
        <f t="shared" si="3"/>
        <v>$1,844.0 mil</v>
      </c>
      <c r="D90" s="98">
        <f t="shared" si="4"/>
        <v>4.1315488253673482E-2</v>
      </c>
      <c r="E90" s="99">
        <f t="shared" si="5"/>
        <v>4.1315488253673482E-2</v>
      </c>
      <c r="F90" s="98">
        <f t="shared" si="6"/>
        <v>0.17103031976354011</v>
      </c>
      <c r="G90" s="99">
        <f t="shared" si="7"/>
        <v>0.17103031976354011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2389</v>
      </c>
      <c r="X90" s="116">
        <v>2529</v>
      </c>
      <c r="Y90" s="116">
        <v>2732</v>
      </c>
      <c r="Z90" s="116">
        <v>2757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16965</v>
      </c>
      <c r="X91" s="116">
        <v>17233</v>
      </c>
      <c r="Y91" s="116">
        <v>17899</v>
      </c>
      <c r="Z91" s="116">
        <v>18023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998</v>
      </c>
      <c r="X93" s="116">
        <v>1110</v>
      </c>
      <c r="Y93" s="116">
        <v>1182</v>
      </c>
      <c r="Z93" s="116">
        <v>1211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3422</v>
      </c>
      <c r="X94" s="116">
        <v>3549</v>
      </c>
      <c r="Y94" s="116">
        <v>3678</v>
      </c>
      <c r="Z94" s="116">
        <v>3776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568</v>
      </c>
      <c r="X95" s="116">
        <v>559</v>
      </c>
      <c r="Y95" s="116">
        <v>582</v>
      </c>
      <c r="Z95" s="116">
        <v>601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2489</v>
      </c>
      <c r="X96" s="116">
        <v>2690</v>
      </c>
      <c r="Y96" s="116">
        <v>2895</v>
      </c>
      <c r="Z96" s="116">
        <v>3107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2552</v>
      </c>
      <c r="X97" s="116">
        <v>2764</v>
      </c>
      <c r="Y97" s="116">
        <v>2727</v>
      </c>
      <c r="Z97" s="116">
        <v>2708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1867</v>
      </c>
      <c r="X98" s="116">
        <v>1867</v>
      </c>
      <c r="Y98" s="116">
        <v>1899</v>
      </c>
      <c r="Z98" s="116">
        <v>1937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116</v>
      </c>
      <c r="X99" s="116">
        <v>112</v>
      </c>
      <c r="Y99" s="116">
        <v>128</v>
      </c>
      <c r="Z99" s="116">
        <v>147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1308</v>
      </c>
      <c r="X100" s="116">
        <v>1394</v>
      </c>
      <c r="Y100" s="116">
        <v>1519</v>
      </c>
      <c r="Z100" s="116">
        <v>1530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16210</v>
      </c>
      <c r="X101" s="116">
        <v>16554</v>
      </c>
      <c r="Y101" s="116">
        <v>17148</v>
      </c>
      <c r="Z101" s="116">
        <v>17433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32747</v>
      </c>
      <c r="X104" s="116">
        <v>34740</v>
      </c>
      <c r="Y104" s="116">
        <v>36410</v>
      </c>
      <c r="Z104" s="116">
        <v>37151</v>
      </c>
      <c r="AB104" s="113" t="str">
        <f>TEXT(Z104,"###,###")</f>
        <v>37,151</v>
      </c>
      <c r="AD104" s="134">
        <f>Z104/($Z$4)*100</f>
        <v>73.592567647874489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9438</v>
      </c>
      <c r="X105" s="116">
        <v>9752</v>
      </c>
      <c r="Y105" s="116">
        <v>9701</v>
      </c>
      <c r="Z105" s="116">
        <v>10054</v>
      </c>
      <c r="AB105" s="113" t="str">
        <f>TEXT(Z105,"###,###")</f>
        <v>10,054</v>
      </c>
      <c r="AD105" s="134">
        <f>Z105/($Z$4)*100</f>
        <v>19.916009666811931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42185</v>
      </c>
      <c r="X106" s="124">
        <v>44492</v>
      </c>
      <c r="Y106" s="124">
        <v>46111</v>
      </c>
      <c r="Z106" s="124">
        <v>47205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5905</v>
      </c>
      <c r="X108" s="116">
        <v>6588</v>
      </c>
      <c r="Y108" s="116">
        <v>7405</v>
      </c>
      <c r="Z108" s="116">
        <v>6864</v>
      </c>
      <c r="AB108" s="113" t="str">
        <f>TEXT(Z108,"###,###")</f>
        <v>6,864</v>
      </c>
      <c r="AD108" s="134">
        <f>Z108/($Z$4)*100</f>
        <v>13.596925636860663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7674</v>
      </c>
      <c r="X109" s="116">
        <v>7668</v>
      </c>
      <c r="Y109" s="116">
        <v>8335</v>
      </c>
      <c r="Z109" s="116">
        <v>8084</v>
      </c>
      <c r="AB109" s="113" t="str">
        <f>TEXT(Z109,"###,###")</f>
        <v>8,084</v>
      </c>
      <c r="AD109" s="134">
        <f>Z109/($Z$4)*100</f>
        <v>16.013628620102217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10155</v>
      </c>
      <c r="X110" s="116">
        <v>11002</v>
      </c>
      <c r="Y110" s="116">
        <v>10907</v>
      </c>
      <c r="Z110" s="116">
        <v>11741</v>
      </c>
      <c r="AB110" s="113" t="str">
        <f>TEXT(Z110,"###,###")</f>
        <v>11,741</v>
      </c>
      <c r="AD110" s="134">
        <f>Z110/($Z$4)*100</f>
        <v>23.257794857572996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18448</v>
      </c>
      <c r="X111" s="116">
        <v>19234</v>
      </c>
      <c r="Y111" s="116">
        <v>19460</v>
      </c>
      <c r="Z111" s="116">
        <v>20514</v>
      </c>
      <c r="AB111" s="113" t="str">
        <f>TEXT(Z111,"###,###")</f>
        <v>20,514</v>
      </c>
      <c r="AD111" s="134">
        <f>Z111/($Z$4)*100</f>
        <v>40.636266391981302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46058</v>
      </c>
      <c r="X112" s="116">
        <v>47682</v>
      </c>
      <c r="Y112" s="116">
        <v>49733</v>
      </c>
      <c r="Z112" s="116">
        <v>50484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38.1</v>
      </c>
      <c r="W118" s="135">
        <v>42.16</v>
      </c>
      <c r="X118" s="135">
        <v>41.25</v>
      </c>
      <c r="Y118" s="135">
        <v>41.22</v>
      </c>
      <c r="Z118" s="135">
        <v>41.12</v>
      </c>
      <c r="AB118" s="113" t="str">
        <f>TEXT(Z118,"##.0")</f>
        <v>41.1</v>
      </c>
    </row>
    <row r="120" spans="19:32" x14ac:dyDescent="0.25">
      <c r="S120" s="105" t="s">
        <v>104</v>
      </c>
      <c r="T120" s="116"/>
      <c r="U120" s="116"/>
      <c r="V120" s="116">
        <v>28946</v>
      </c>
      <c r="W120" s="116">
        <v>28906</v>
      </c>
      <c r="X120" s="116">
        <v>29493</v>
      </c>
      <c r="Y120" s="116">
        <v>30600</v>
      </c>
      <c r="Z120" s="116">
        <v>30979</v>
      </c>
      <c r="AB120" s="113" t="str">
        <f>TEXT(Z120,"###,###")</f>
        <v>30,979</v>
      </c>
    </row>
    <row r="121" spans="19:32" x14ac:dyDescent="0.25">
      <c r="S121" s="105" t="s">
        <v>105</v>
      </c>
      <c r="T121" s="116"/>
      <c r="U121" s="116"/>
      <c r="V121" s="116">
        <v>2083</v>
      </c>
      <c r="W121" s="116">
        <v>2119</v>
      </c>
      <c r="X121" s="116">
        <v>2093</v>
      </c>
      <c r="Y121" s="116">
        <v>2162</v>
      </c>
      <c r="Z121" s="116">
        <v>2153</v>
      </c>
      <c r="AB121" s="113" t="str">
        <f>TEXT(Z121,"###,###")</f>
        <v>2,153</v>
      </c>
    </row>
    <row r="122" spans="19:32" x14ac:dyDescent="0.25">
      <c r="S122" s="105" t="s">
        <v>106</v>
      </c>
      <c r="T122" s="116"/>
      <c r="U122" s="116"/>
      <c r="V122" s="116">
        <v>2213</v>
      </c>
      <c r="W122" s="116">
        <v>2153</v>
      </c>
      <c r="X122" s="116">
        <v>2201</v>
      </c>
      <c r="Y122" s="116">
        <v>2287</v>
      </c>
      <c r="Z122" s="116">
        <v>2315</v>
      </c>
      <c r="AB122" s="113" t="str">
        <f>TEXT(Z122,"###,###")</f>
        <v>2,315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31159</v>
      </c>
      <c r="W124" s="116">
        <v>31059</v>
      </c>
      <c r="X124" s="116">
        <v>31694</v>
      </c>
      <c r="Y124" s="116">
        <v>32887</v>
      </c>
      <c r="Z124" s="116">
        <v>33294</v>
      </c>
      <c r="AB124" s="113" t="str">
        <f>TEXT(Z124,"###,###")</f>
        <v>33,294</v>
      </c>
      <c r="AD124" s="131">
        <f>Z124/$Z$7*100</f>
        <v>93.907598578439661</v>
      </c>
    </row>
    <row r="125" spans="19:32" x14ac:dyDescent="0.25">
      <c r="S125" s="105" t="s">
        <v>108</v>
      </c>
      <c r="T125" s="116"/>
      <c r="U125" s="116"/>
      <c r="V125" s="116">
        <v>4296</v>
      </c>
      <c r="W125" s="116">
        <v>4272</v>
      </c>
      <c r="X125" s="116">
        <v>4294</v>
      </c>
      <c r="Y125" s="116">
        <v>4449</v>
      </c>
      <c r="Z125" s="116">
        <v>4468</v>
      </c>
      <c r="AB125" s="113" t="str">
        <f>TEXT(Z125,"###,###")</f>
        <v>4,468</v>
      </c>
      <c r="AD125" s="131">
        <f>Z125/$Z$7*100</f>
        <v>12.602245162746092</v>
      </c>
    </row>
    <row r="127" spans="19:32" x14ac:dyDescent="0.25">
      <c r="S127" s="105" t="s">
        <v>109</v>
      </c>
      <c r="T127" s="116"/>
      <c r="U127" s="116"/>
      <c r="V127" s="116">
        <v>17037</v>
      </c>
      <c r="W127" s="116">
        <v>16965</v>
      </c>
      <c r="X127" s="116">
        <v>17233</v>
      </c>
      <c r="Y127" s="116">
        <v>17899</v>
      </c>
      <c r="Z127" s="116">
        <v>18022</v>
      </c>
      <c r="AB127" s="113" t="str">
        <f>TEXT(Z127,"###,###")</f>
        <v>18,022</v>
      </c>
      <c r="AD127" s="131">
        <f>Z127/$Z$7*100</f>
        <v>50.832064083037174</v>
      </c>
    </row>
    <row r="128" spans="19:32" x14ac:dyDescent="0.25">
      <c r="S128" s="105" t="s">
        <v>110</v>
      </c>
      <c r="T128" s="116"/>
      <c r="U128" s="116"/>
      <c r="V128" s="116">
        <v>16206</v>
      </c>
      <c r="W128" s="116">
        <v>16210</v>
      </c>
      <c r="X128" s="116">
        <v>16554</v>
      </c>
      <c r="Y128" s="116">
        <v>17148</v>
      </c>
      <c r="Z128" s="116">
        <v>17431</v>
      </c>
      <c r="AB128" s="113" t="str">
        <f>TEXT(Z128,"###,###")</f>
        <v>17,431</v>
      </c>
      <c r="AD128" s="131">
        <f>Z128/$Z$7*100</f>
        <v>49.165115360749141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5824D32-420E-4954-BCD3-849EC679B2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1B5D766F-DBA3-4571-8C00-6F1B38D73E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96749C0B-66BE-4045-AC9F-7A844570E1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5C2136E2-7D5D-435F-883F-0781FF4B07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2D8-3E63-4B2C-AEC1-6CFFDACF5D0C}">
  <sheetPr codeName="Sheet8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Meander Valley</v>
      </c>
      <c r="T1" s="103"/>
      <c r="U1" s="103"/>
      <c r="V1" s="103"/>
      <c r="W1" s="103"/>
      <c r="X1" s="103"/>
      <c r="Y1" s="104" t="str">
        <f>Y3</f>
        <v>12.22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134</v>
      </c>
      <c r="Y3" s="109" t="s">
        <v>175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12.22 Meander Valley,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13965</v>
      </c>
      <c r="W4" s="112">
        <v>13854</v>
      </c>
      <c r="X4" s="112">
        <v>14273</v>
      </c>
      <c r="Y4" s="112">
        <v>14789</v>
      </c>
      <c r="Z4" s="112">
        <v>15078</v>
      </c>
      <c r="AB4" s="113" t="str">
        <f>TEXT(Z4,"###,###")</f>
        <v>15,078</v>
      </c>
      <c r="AD4" s="114">
        <f>Z4/Y4-1</f>
        <v>1.9541551152883807E-2</v>
      </c>
      <c r="AF4" s="114">
        <f>Z4/V4-1</f>
        <v>7.9699248120300714E-2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7276</v>
      </c>
      <c r="W5" s="112">
        <v>7166</v>
      </c>
      <c r="X5" s="112">
        <v>7342</v>
      </c>
      <c r="Y5" s="112">
        <v>7745</v>
      </c>
      <c r="Z5" s="112">
        <v>7635</v>
      </c>
      <c r="AB5" s="113" t="str">
        <f>TEXT(Z5,"###,###")</f>
        <v>7,635</v>
      </c>
      <c r="AD5" s="114">
        <f t="shared" ref="AD5:AD9" si="0">Z5/Y5-1</f>
        <v>-1.4202711426726911E-2</v>
      </c>
      <c r="AF5" s="114">
        <f t="shared" ref="AF5:AF9" si="1">Z5/V5-1</f>
        <v>4.9340296866410061E-2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6687</v>
      </c>
      <c r="W6" s="112">
        <v>6686</v>
      </c>
      <c r="X6" s="112">
        <v>6931</v>
      </c>
      <c r="Y6" s="112">
        <v>7045</v>
      </c>
      <c r="Z6" s="112">
        <v>7447</v>
      </c>
      <c r="AB6" s="113" t="str">
        <f>TEXT(Z6,"###,###")</f>
        <v>7,447</v>
      </c>
      <c r="AD6" s="114">
        <f t="shared" si="0"/>
        <v>5.7061745919091633E-2</v>
      </c>
      <c r="AF6" s="114">
        <f t="shared" si="1"/>
        <v>0.11365335726035597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10047</v>
      </c>
      <c r="W7" s="112">
        <v>10085</v>
      </c>
      <c r="X7" s="112">
        <v>10344</v>
      </c>
      <c r="Y7" s="112">
        <v>10681</v>
      </c>
      <c r="Z7" s="112">
        <v>10803</v>
      </c>
      <c r="AB7" s="113" t="str">
        <f>TEXT(Z7,"###,###")</f>
        <v>10,803</v>
      </c>
      <c r="AD7" s="114">
        <f t="shared" si="0"/>
        <v>1.1422151483943432E-2</v>
      </c>
      <c r="AF7" s="114">
        <f t="shared" si="1"/>
        <v>7.5246342191699123E-2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15,078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10,803</v>
      </c>
      <c r="P8" s="69"/>
      <c r="S8" s="111" t="s">
        <v>87</v>
      </c>
      <c r="T8" s="112"/>
      <c r="U8" s="112"/>
      <c r="V8" s="112">
        <v>35213</v>
      </c>
      <c r="W8" s="112">
        <v>37256.5</v>
      </c>
      <c r="X8" s="112">
        <v>37674</v>
      </c>
      <c r="Y8" s="112">
        <v>38415</v>
      </c>
      <c r="Z8" s="112">
        <v>40601.760000000002</v>
      </c>
      <c r="AB8" s="113" t="str">
        <f>TEXT(Z8,"$###,###")</f>
        <v>$40,602</v>
      </c>
      <c r="AD8" s="114">
        <f t="shared" si="0"/>
        <v>5.6924638812963835E-2</v>
      </c>
      <c r="AF8" s="114">
        <f t="shared" si="1"/>
        <v>0.15303325476386576</v>
      </c>
    </row>
    <row r="9" spans="1:32" x14ac:dyDescent="0.25">
      <c r="A9" s="32" t="s">
        <v>15</v>
      </c>
      <c r="B9" s="73"/>
      <c r="C9" s="74"/>
      <c r="D9" s="75">
        <f>AD104</f>
        <v>72.556041915373399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51.494955105063411</v>
      </c>
      <c r="P9" s="76" t="s">
        <v>88</v>
      </c>
      <c r="S9" s="111" t="s">
        <v>7</v>
      </c>
      <c r="T9" s="112"/>
      <c r="U9" s="112"/>
      <c r="V9" s="112">
        <v>457297815</v>
      </c>
      <c r="W9" s="112">
        <v>467804717</v>
      </c>
      <c r="X9" s="112">
        <v>489128998</v>
      </c>
      <c r="Y9" s="112">
        <v>521533986</v>
      </c>
      <c r="Z9" s="112">
        <v>547650145</v>
      </c>
      <c r="AB9" s="113" t="str">
        <f>TEXT(Z9/1000000,"$#,###.0")&amp;" mil"</f>
        <v>$547.7 mil</v>
      </c>
      <c r="AD9" s="114">
        <f t="shared" si="0"/>
        <v>5.0075660841017555E-2</v>
      </c>
      <c r="AF9" s="114">
        <f t="shared" si="1"/>
        <v>0.19757874854486235</v>
      </c>
    </row>
    <row r="10" spans="1:32" x14ac:dyDescent="0.25">
      <c r="A10" s="32" t="s">
        <v>18</v>
      </c>
      <c r="B10" s="73"/>
      <c r="C10" s="74"/>
      <c r="D10" s="75">
        <f>AD105</f>
        <v>16.858999867356413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48.505044894936596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89.743589743589752</v>
      </c>
      <c r="P11" s="76" t="s">
        <v>88</v>
      </c>
      <c r="S11" s="111" t="s">
        <v>30</v>
      </c>
      <c r="T11" s="116"/>
      <c r="U11" s="116"/>
      <c r="V11" s="116">
        <v>11983</v>
      </c>
      <c r="W11" s="116">
        <v>11935</v>
      </c>
      <c r="X11" s="116">
        <v>12256</v>
      </c>
      <c r="Y11" s="116">
        <v>12678</v>
      </c>
      <c r="Z11" s="116">
        <v>13040</v>
      </c>
    </row>
    <row r="12" spans="1:32" ht="28.5" customHeight="1" x14ac:dyDescent="0.25">
      <c r="A12" s="32" t="s">
        <v>20</v>
      </c>
      <c r="B12" s="74"/>
      <c r="C12" s="74"/>
      <c r="D12" s="75">
        <f>AD108</f>
        <v>15.154529778485209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18.846616680551698</v>
      </c>
      <c r="P12" s="76" t="s">
        <v>88</v>
      </c>
      <c r="S12" s="111" t="s">
        <v>31</v>
      </c>
      <c r="T12" s="116"/>
      <c r="U12" s="116"/>
      <c r="V12" s="116">
        <v>1983</v>
      </c>
      <c r="W12" s="116">
        <v>1921</v>
      </c>
      <c r="X12" s="116">
        <v>2017</v>
      </c>
      <c r="Y12" s="116">
        <v>2108</v>
      </c>
      <c r="Z12" s="116">
        <v>2035</v>
      </c>
    </row>
    <row r="13" spans="1:32" ht="15" customHeight="1" x14ac:dyDescent="0.25">
      <c r="A13" s="32" t="s">
        <v>21</v>
      </c>
      <c r="B13" s="74"/>
      <c r="C13" s="74"/>
      <c r="D13" s="75">
        <f>AD109</f>
        <v>16.985011274704867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43.0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21.786709112614407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15.972607810475662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35.482159437591193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84.027392189524335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1363</v>
      </c>
      <c r="Z15" s="116">
        <v>1391</v>
      </c>
      <c r="AB15" s="121">
        <f t="shared" ref="AB15:AB34" si="2">IF(Z15="np",0,Z15/$Z$34)</f>
        <v>9.2247496518336761E-2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169</v>
      </c>
      <c r="Z16" s="116">
        <v>193</v>
      </c>
      <c r="AB16" s="121">
        <f t="shared" si="2"/>
        <v>1.2799257245175409E-2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1033</v>
      </c>
      <c r="Z17" s="116">
        <v>1046</v>
      </c>
      <c r="AB17" s="121">
        <f t="shared" si="2"/>
        <v>6.9367995225147555E-2</v>
      </c>
    </row>
    <row r="18" spans="1:28" x14ac:dyDescent="0.25">
      <c r="A18" s="65" t="str">
        <f>$S$1&amp;" ("&amp;$V$2&amp;" to "&amp;$Z$2&amp;")"</f>
        <v>Meander Valley (2014-15 to 2018-19)</v>
      </c>
      <c r="B18" s="65"/>
      <c r="C18" s="65"/>
      <c r="D18" s="65"/>
      <c r="E18" s="65"/>
      <c r="F18" s="65"/>
      <c r="G18" s="65" t="str">
        <f>$S$1&amp;" ("&amp;$V$2&amp;" to "&amp;$Z$2&amp;")"</f>
        <v>Meander Valley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143</v>
      </c>
      <c r="Z18" s="116">
        <v>125</v>
      </c>
      <c r="AB18" s="121">
        <f t="shared" si="2"/>
        <v>8.289674381590291E-3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990</v>
      </c>
      <c r="Z19" s="116">
        <v>988</v>
      </c>
      <c r="AB19" s="121">
        <f t="shared" si="2"/>
        <v>6.5521586312089666E-2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442</v>
      </c>
      <c r="Z20" s="116">
        <v>452</v>
      </c>
      <c r="AB20" s="121">
        <f t="shared" si="2"/>
        <v>2.9975462563830494E-2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1331</v>
      </c>
      <c r="Z21" s="116">
        <v>1347</v>
      </c>
      <c r="AB21" s="121">
        <f t="shared" si="2"/>
        <v>8.9329531136016979E-2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920</v>
      </c>
      <c r="Z22" s="116">
        <v>990</v>
      </c>
      <c r="AB22" s="121">
        <f t="shared" si="2"/>
        <v>6.5654221102195112E-2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612</v>
      </c>
      <c r="Z23" s="116">
        <v>630</v>
      </c>
      <c r="AB23" s="121">
        <f t="shared" si="2"/>
        <v>4.177995888321507E-2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86</v>
      </c>
      <c r="Z24" s="116">
        <v>86</v>
      </c>
      <c r="AB24" s="121">
        <f t="shared" si="2"/>
        <v>5.7032959745341207E-3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460</v>
      </c>
      <c r="Z25" s="116">
        <v>563</v>
      </c>
      <c r="AB25" s="121">
        <f t="shared" si="2"/>
        <v>3.7336693414682674E-2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312</v>
      </c>
      <c r="Z26" s="116">
        <v>249</v>
      </c>
      <c r="AB26" s="121">
        <f t="shared" si="2"/>
        <v>1.6513031368127859E-2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600</v>
      </c>
      <c r="Z27" s="116">
        <v>591</v>
      </c>
      <c r="AB27" s="121">
        <f t="shared" si="2"/>
        <v>3.9193580476158896E-2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802</v>
      </c>
      <c r="Z28" s="116">
        <v>836</v>
      </c>
      <c r="AB28" s="121">
        <f t="shared" si="2"/>
        <v>5.544134226407587E-2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637</v>
      </c>
      <c r="Z29" s="116">
        <v>742</v>
      </c>
      <c r="AB29" s="121">
        <f t="shared" si="2"/>
        <v>4.9207507129119969E-2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1006</v>
      </c>
      <c r="Z30" s="116">
        <v>1037</v>
      </c>
      <c r="AB30" s="121">
        <f t="shared" si="2"/>
        <v>6.8771138669673049E-2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1851</v>
      </c>
      <c r="Z31" s="116">
        <v>1981</v>
      </c>
      <c r="AB31" s="121">
        <f t="shared" si="2"/>
        <v>0.13137475959944295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290</v>
      </c>
      <c r="Z32" s="116">
        <v>261</v>
      </c>
      <c r="AB32" s="121">
        <f t="shared" si="2"/>
        <v>1.7308840108760527E-2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480</v>
      </c>
      <c r="Z33" s="116">
        <v>479</v>
      </c>
      <c r="AB33" s="121">
        <f t="shared" si="2"/>
        <v>3.1766032230253996E-2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14789</v>
      </c>
      <c r="Z34" s="124">
        <v>15079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9080</v>
      </c>
      <c r="AB37" s="136">
        <f>Z37/Z40*100</f>
        <v>84.027392189524335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1726</v>
      </c>
      <c r="AB38" s="136">
        <f>Z38/Z40*100</f>
        <v>15.972607810475662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10806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2</v>
      </c>
      <c r="X44" s="116">
        <v>6</v>
      </c>
      <c r="Y44" s="116">
        <v>4</v>
      </c>
      <c r="Z44" s="116">
        <v>9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181</v>
      </c>
      <c r="X45" s="116">
        <v>166</v>
      </c>
      <c r="Y45" s="116">
        <v>164</v>
      </c>
      <c r="Z45" s="116">
        <v>187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426</v>
      </c>
      <c r="X46" s="116">
        <v>432</v>
      </c>
      <c r="Y46" s="116">
        <v>486</v>
      </c>
      <c r="Z46" s="116">
        <v>435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698</v>
      </c>
      <c r="X47" s="116">
        <v>675</v>
      </c>
      <c r="Y47" s="116">
        <v>649</v>
      </c>
      <c r="Z47" s="116">
        <v>601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669</v>
      </c>
      <c r="X48" s="116">
        <v>675</v>
      </c>
      <c r="Y48" s="116">
        <v>816</v>
      </c>
      <c r="Z48" s="116">
        <v>862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Meander Valley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634</v>
      </c>
      <c r="X49" s="116">
        <v>672</v>
      </c>
      <c r="Y49" s="116">
        <v>729</v>
      </c>
      <c r="Z49" s="116">
        <v>704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564</v>
      </c>
      <c r="X50" s="116">
        <v>624</v>
      </c>
      <c r="Y50" s="116">
        <v>652</v>
      </c>
      <c r="Z50" s="116">
        <v>646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670</v>
      </c>
      <c r="X51" s="116">
        <v>654</v>
      </c>
      <c r="Y51" s="116">
        <v>648</v>
      </c>
      <c r="Z51" s="116">
        <v>637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767</v>
      </c>
      <c r="X52" s="116">
        <v>750</v>
      </c>
      <c r="Y52" s="116">
        <v>762</v>
      </c>
      <c r="Z52" s="116">
        <v>697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744</v>
      </c>
      <c r="X53" s="116">
        <v>767</v>
      </c>
      <c r="Y53" s="116">
        <v>815</v>
      </c>
      <c r="Z53" s="116">
        <v>810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732</v>
      </c>
      <c r="X54" s="116">
        <v>741</v>
      </c>
      <c r="Y54" s="116">
        <v>773</v>
      </c>
      <c r="Z54" s="116">
        <v>783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548</v>
      </c>
      <c r="X55" s="116">
        <v>594</v>
      </c>
      <c r="Y55" s="116">
        <v>623</v>
      </c>
      <c r="Z55" s="116">
        <v>665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309</v>
      </c>
      <c r="X56" s="116">
        <v>345</v>
      </c>
      <c r="Y56" s="116">
        <v>328</v>
      </c>
      <c r="Z56" s="116">
        <v>343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120</v>
      </c>
      <c r="X57" s="116">
        <v>127</v>
      </c>
      <c r="Y57" s="116">
        <v>145</v>
      </c>
      <c r="Z57" s="116">
        <v>135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68</v>
      </c>
      <c r="X58" s="116">
        <v>71</v>
      </c>
      <c r="Y58" s="116">
        <v>76</v>
      </c>
      <c r="Z58" s="116">
        <v>68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14</v>
      </c>
      <c r="X59" s="116">
        <v>26</v>
      </c>
      <c r="Y59" s="116">
        <v>26</v>
      </c>
      <c r="Z59" s="116">
        <v>32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9</v>
      </c>
      <c r="X60" s="116">
        <v>15</v>
      </c>
      <c r="Y60" s="116">
        <v>15</v>
      </c>
      <c r="Z60" s="116">
        <v>12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7163</v>
      </c>
      <c r="X61" s="116">
        <v>7342</v>
      </c>
      <c r="Y61" s="116">
        <v>7746</v>
      </c>
      <c r="Z61" s="116">
        <v>7635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14</v>
      </c>
      <c r="X63" s="116">
        <v>8</v>
      </c>
      <c r="Y63" s="116">
        <v>11</v>
      </c>
      <c r="Z63" s="116">
        <v>11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Meander Valley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201</v>
      </c>
      <c r="X64" s="116">
        <v>193</v>
      </c>
      <c r="Y64" s="116">
        <v>236</v>
      </c>
      <c r="Z64" s="116">
        <v>202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461</v>
      </c>
      <c r="X65" s="116">
        <v>459</v>
      </c>
      <c r="Y65" s="116">
        <v>491</v>
      </c>
      <c r="Z65" s="116">
        <v>525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584</v>
      </c>
      <c r="X66" s="116">
        <v>579</v>
      </c>
      <c r="Y66" s="116">
        <v>609</v>
      </c>
      <c r="Z66" s="116">
        <v>622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577</v>
      </c>
      <c r="X67" s="116">
        <v>607</v>
      </c>
      <c r="Y67" s="116">
        <v>612</v>
      </c>
      <c r="Z67" s="116">
        <v>731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623</v>
      </c>
      <c r="X68" s="116">
        <v>582</v>
      </c>
      <c r="Y68" s="116">
        <v>582</v>
      </c>
      <c r="Z68" s="116">
        <v>644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537</v>
      </c>
      <c r="X69" s="116">
        <v>593</v>
      </c>
      <c r="Y69" s="116">
        <v>605</v>
      </c>
      <c r="Z69" s="116">
        <v>644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662</v>
      </c>
      <c r="X70" s="116">
        <v>674</v>
      </c>
      <c r="Y70" s="116">
        <v>645</v>
      </c>
      <c r="Z70" s="116">
        <v>655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807</v>
      </c>
      <c r="X71" s="116">
        <v>789</v>
      </c>
      <c r="Y71" s="116">
        <v>804</v>
      </c>
      <c r="Z71" s="116">
        <v>815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819</v>
      </c>
      <c r="X72" s="116">
        <v>891</v>
      </c>
      <c r="Y72" s="116">
        <v>874</v>
      </c>
      <c r="Z72" s="116">
        <v>891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637</v>
      </c>
      <c r="X73" s="116">
        <v>697</v>
      </c>
      <c r="Y73" s="116">
        <v>655</v>
      </c>
      <c r="Z73" s="116">
        <v>747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422</v>
      </c>
      <c r="X74" s="116">
        <v>489</v>
      </c>
      <c r="Y74" s="116">
        <v>519</v>
      </c>
      <c r="Z74" s="116">
        <v>536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201</v>
      </c>
      <c r="X75" s="116">
        <v>205</v>
      </c>
      <c r="Y75" s="116">
        <v>215</v>
      </c>
      <c r="Z75" s="116">
        <v>246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69</v>
      </c>
      <c r="X76" s="116">
        <v>89</v>
      </c>
      <c r="Y76" s="116">
        <v>96</v>
      </c>
      <c r="Z76" s="116">
        <v>103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39</v>
      </c>
      <c r="X77" s="116">
        <v>40</v>
      </c>
      <c r="Y77" s="116">
        <v>47</v>
      </c>
      <c r="Z77" s="116">
        <v>45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28</v>
      </c>
      <c r="X78" s="116">
        <v>19</v>
      </c>
      <c r="Y78" s="116">
        <v>20</v>
      </c>
      <c r="Z78" s="116">
        <v>10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11</v>
      </c>
      <c r="X79" s="116">
        <v>16</v>
      </c>
      <c r="Y79" s="116">
        <v>12</v>
      </c>
      <c r="Z79" s="116">
        <v>12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6687</v>
      </c>
      <c r="X80" s="116">
        <v>6931</v>
      </c>
      <c r="Y80" s="116">
        <v>7041</v>
      </c>
      <c r="Z80" s="116">
        <v>7447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Meander Valley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594</v>
      </c>
      <c r="X83" s="116">
        <v>606</v>
      </c>
      <c r="Y83" s="116">
        <v>626</v>
      </c>
      <c r="Z83" s="116">
        <v>614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473</v>
      </c>
      <c r="X84" s="116">
        <v>482</v>
      </c>
      <c r="Y84" s="116">
        <v>486</v>
      </c>
      <c r="Z84" s="116">
        <v>502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15,078</v>
      </c>
      <c r="D85" s="98">
        <f t="shared" ref="D85:D90" si="4">AD4</f>
        <v>1.9541551152883807E-2</v>
      </c>
      <c r="E85" s="99">
        <f t="shared" ref="E85:E90" si="5">AD4</f>
        <v>1.9541551152883807E-2</v>
      </c>
      <c r="F85" s="98">
        <f t="shared" ref="F85:F90" si="6">AF4</f>
        <v>7.9699248120300714E-2</v>
      </c>
      <c r="G85" s="99">
        <f t="shared" ref="G85:G90" si="7">AF4</f>
        <v>7.9699248120300714E-2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956</v>
      </c>
      <c r="X85" s="116">
        <v>964</v>
      </c>
      <c r="Y85" s="116">
        <v>1004</v>
      </c>
      <c r="Z85" s="116">
        <v>994</v>
      </c>
    </row>
    <row r="86" spans="1:30" ht="15" customHeight="1" x14ac:dyDescent="0.25">
      <c r="A86" s="100" t="s">
        <v>4</v>
      </c>
      <c r="B86" s="51"/>
      <c r="C86" s="101" t="str">
        <f t="shared" si="3"/>
        <v>7,635</v>
      </c>
      <c r="D86" s="98">
        <f t="shared" si="4"/>
        <v>-1.4202711426726911E-2</v>
      </c>
      <c r="E86" s="99">
        <f t="shared" si="5"/>
        <v>-1.4202711426726911E-2</v>
      </c>
      <c r="F86" s="98">
        <f t="shared" si="6"/>
        <v>4.9340296866410061E-2</v>
      </c>
      <c r="G86" s="99">
        <f t="shared" si="7"/>
        <v>4.9340296866410061E-2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289</v>
      </c>
      <c r="X86" s="116">
        <v>286</v>
      </c>
      <c r="Y86" s="116">
        <v>301</v>
      </c>
      <c r="Z86" s="116">
        <v>311</v>
      </c>
    </row>
    <row r="87" spans="1:30" ht="15" customHeight="1" x14ac:dyDescent="0.25">
      <c r="A87" s="100" t="s">
        <v>5</v>
      </c>
      <c r="B87" s="51"/>
      <c r="C87" s="101" t="str">
        <f t="shared" si="3"/>
        <v>7,447</v>
      </c>
      <c r="D87" s="98">
        <f t="shared" si="4"/>
        <v>5.7061745919091633E-2</v>
      </c>
      <c r="E87" s="99">
        <f t="shared" si="5"/>
        <v>5.7061745919091633E-2</v>
      </c>
      <c r="F87" s="98">
        <f t="shared" si="6"/>
        <v>0.11365335726035597</v>
      </c>
      <c r="G87" s="99">
        <f t="shared" si="7"/>
        <v>0.11365335726035597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165</v>
      </c>
      <c r="X87" s="116">
        <v>181</v>
      </c>
      <c r="Y87" s="116">
        <v>186</v>
      </c>
      <c r="Z87" s="116">
        <v>199</v>
      </c>
    </row>
    <row r="88" spans="1:30" ht="15" customHeight="1" x14ac:dyDescent="0.25">
      <c r="A88" s="51" t="s">
        <v>6</v>
      </c>
      <c r="B88" s="51"/>
      <c r="C88" s="101" t="str">
        <f t="shared" si="3"/>
        <v>10,803</v>
      </c>
      <c r="D88" s="98">
        <f t="shared" si="4"/>
        <v>1.1422151483943432E-2</v>
      </c>
      <c r="E88" s="99">
        <f t="shared" si="5"/>
        <v>1.1422151483943432E-2</v>
      </c>
      <c r="F88" s="98">
        <f t="shared" si="6"/>
        <v>7.5246342191699123E-2</v>
      </c>
      <c r="G88" s="99">
        <f t="shared" si="7"/>
        <v>7.5246342191699123E-2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275</v>
      </c>
      <c r="X88" s="116">
        <v>290</v>
      </c>
      <c r="Y88" s="116">
        <v>309</v>
      </c>
      <c r="Z88" s="116">
        <v>299</v>
      </c>
    </row>
    <row r="89" spans="1:30" ht="15" customHeight="1" x14ac:dyDescent="0.25">
      <c r="A89" s="51" t="s">
        <v>102</v>
      </c>
      <c r="B89" s="51"/>
      <c r="C89" s="101" t="str">
        <f t="shared" si="3"/>
        <v>$40,602</v>
      </c>
      <c r="D89" s="98">
        <f t="shared" si="4"/>
        <v>5.6924638812963835E-2</v>
      </c>
      <c r="E89" s="99">
        <f t="shared" si="5"/>
        <v>5.6924638812963835E-2</v>
      </c>
      <c r="F89" s="98">
        <f t="shared" si="6"/>
        <v>0.15303325476386576</v>
      </c>
      <c r="G89" s="99">
        <f t="shared" si="7"/>
        <v>0.15303325476386576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618</v>
      </c>
      <c r="X89" s="116">
        <v>617</v>
      </c>
      <c r="Y89" s="116">
        <v>641</v>
      </c>
      <c r="Z89" s="116">
        <v>666</v>
      </c>
    </row>
    <row r="90" spans="1:30" ht="15" customHeight="1" x14ac:dyDescent="0.25">
      <c r="A90" s="51" t="s">
        <v>7</v>
      </c>
      <c r="B90" s="51"/>
      <c r="C90" s="101" t="str">
        <f t="shared" si="3"/>
        <v>$547.7 mil</v>
      </c>
      <c r="D90" s="98">
        <f t="shared" si="4"/>
        <v>5.0075660841017555E-2</v>
      </c>
      <c r="E90" s="99">
        <f t="shared" si="5"/>
        <v>5.0075660841017555E-2</v>
      </c>
      <c r="F90" s="98">
        <f t="shared" si="6"/>
        <v>0.19757874854486235</v>
      </c>
      <c r="G90" s="99">
        <f t="shared" si="7"/>
        <v>0.19757874854486235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724</v>
      </c>
      <c r="X90" s="116">
        <v>732</v>
      </c>
      <c r="Y90" s="116">
        <v>820</v>
      </c>
      <c r="Z90" s="116">
        <v>844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5256</v>
      </c>
      <c r="X91" s="116">
        <v>5381</v>
      </c>
      <c r="Y91" s="116">
        <v>5565</v>
      </c>
      <c r="Z91" s="116">
        <v>5562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302</v>
      </c>
      <c r="X93" s="116">
        <v>310</v>
      </c>
      <c r="Y93" s="116">
        <v>364</v>
      </c>
      <c r="Z93" s="116">
        <v>396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785</v>
      </c>
      <c r="X94" s="116">
        <v>856</v>
      </c>
      <c r="Y94" s="116">
        <v>871</v>
      </c>
      <c r="Z94" s="116">
        <v>913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196</v>
      </c>
      <c r="X95" s="116">
        <v>186</v>
      </c>
      <c r="Y95" s="116">
        <v>208</v>
      </c>
      <c r="Z95" s="116">
        <v>208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750</v>
      </c>
      <c r="X96" s="116">
        <v>773</v>
      </c>
      <c r="Y96" s="116">
        <v>788</v>
      </c>
      <c r="Z96" s="116">
        <v>836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815</v>
      </c>
      <c r="X97" s="116">
        <v>888</v>
      </c>
      <c r="Y97" s="116">
        <v>871</v>
      </c>
      <c r="Z97" s="116">
        <v>904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566</v>
      </c>
      <c r="X98" s="116">
        <v>548</v>
      </c>
      <c r="Y98" s="116">
        <v>585</v>
      </c>
      <c r="Z98" s="116">
        <v>592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31</v>
      </c>
      <c r="X99" s="116">
        <v>39</v>
      </c>
      <c r="Y99" s="116">
        <v>38</v>
      </c>
      <c r="Z99" s="116">
        <v>46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434</v>
      </c>
      <c r="X100" s="116">
        <v>428</v>
      </c>
      <c r="Y100" s="116">
        <v>461</v>
      </c>
      <c r="Z100" s="116">
        <v>490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4828</v>
      </c>
      <c r="X101" s="116">
        <v>4963</v>
      </c>
      <c r="Y101" s="116">
        <v>5116</v>
      </c>
      <c r="Z101" s="116">
        <v>5243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9786</v>
      </c>
      <c r="X104" s="116">
        <v>10221</v>
      </c>
      <c r="Y104" s="116">
        <v>10632</v>
      </c>
      <c r="Z104" s="116">
        <v>10940</v>
      </c>
      <c r="AB104" s="113" t="str">
        <f>TEXT(Z104,"###,###")</f>
        <v>10,940</v>
      </c>
      <c r="AD104" s="134">
        <f>Z104/($Z$4)*100</f>
        <v>72.556041915373399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2295</v>
      </c>
      <c r="X105" s="116">
        <v>2455</v>
      </c>
      <c r="Y105" s="116">
        <v>2428</v>
      </c>
      <c r="Z105" s="116">
        <v>2542</v>
      </c>
      <c r="AB105" s="113" t="str">
        <f>TEXT(Z105,"###,###")</f>
        <v>2,542</v>
      </c>
      <c r="AD105" s="134">
        <f>Z105/($Z$4)*100</f>
        <v>16.858999867356413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12081</v>
      </c>
      <c r="X106" s="124">
        <v>12676</v>
      </c>
      <c r="Y106" s="124">
        <v>13060</v>
      </c>
      <c r="Z106" s="124">
        <v>13482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2085</v>
      </c>
      <c r="X108" s="116">
        <v>2223</v>
      </c>
      <c r="Y108" s="116">
        <v>2470</v>
      </c>
      <c r="Z108" s="116">
        <v>2285</v>
      </c>
      <c r="AB108" s="113" t="str">
        <f>TEXT(Z108,"###,###")</f>
        <v>2,285</v>
      </c>
      <c r="AD108" s="134">
        <f>Z108/($Z$4)*100</f>
        <v>15.154529778485209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2487</v>
      </c>
      <c r="X109" s="116">
        <v>2457</v>
      </c>
      <c r="Y109" s="116">
        <v>2538</v>
      </c>
      <c r="Z109" s="116">
        <v>2561</v>
      </c>
      <c r="AB109" s="113" t="str">
        <f>TEXT(Z109,"###,###")</f>
        <v>2,561</v>
      </c>
      <c r="AD109" s="134">
        <f>Z109/($Z$4)*100</f>
        <v>16.985011274704867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2720</v>
      </c>
      <c r="X110" s="116">
        <v>3067</v>
      </c>
      <c r="Y110" s="116">
        <v>3123</v>
      </c>
      <c r="Z110" s="116">
        <v>3285</v>
      </c>
      <c r="AB110" s="113" t="str">
        <f>TEXT(Z110,"###,###")</f>
        <v>3,285</v>
      </c>
      <c r="AD110" s="134">
        <f>Z110/($Z$4)*100</f>
        <v>21.786709112614407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4794</v>
      </c>
      <c r="X111" s="116">
        <v>4929</v>
      </c>
      <c r="Y111" s="116">
        <v>4923</v>
      </c>
      <c r="Z111" s="116">
        <v>5350</v>
      </c>
      <c r="AB111" s="113" t="str">
        <f>TEXT(Z111,"###,###")</f>
        <v>5,350</v>
      </c>
      <c r="AD111" s="134">
        <f>Z111/($Z$4)*100</f>
        <v>35.482159437591193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13854</v>
      </c>
      <c r="X112" s="116">
        <v>14273</v>
      </c>
      <c r="Y112" s="116">
        <v>14789</v>
      </c>
      <c r="Z112" s="116">
        <v>15076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42.96</v>
      </c>
      <c r="W118" s="135">
        <v>45.82</v>
      </c>
      <c r="X118" s="135">
        <v>43.25</v>
      </c>
      <c r="Y118" s="135">
        <v>43.12</v>
      </c>
      <c r="Z118" s="135">
        <v>42.95</v>
      </c>
      <c r="AB118" s="113" t="str">
        <f>TEXT(Z118,"##.0")</f>
        <v>43.0</v>
      </c>
    </row>
    <row r="120" spans="19:32" x14ac:dyDescent="0.25">
      <c r="S120" s="105" t="s">
        <v>104</v>
      </c>
      <c r="T120" s="116"/>
      <c r="U120" s="116"/>
      <c r="V120" s="116">
        <v>8062</v>
      </c>
      <c r="W120" s="116">
        <v>8164</v>
      </c>
      <c r="X120" s="116">
        <v>8327</v>
      </c>
      <c r="Y120" s="116">
        <v>8569</v>
      </c>
      <c r="Z120" s="116">
        <v>8766</v>
      </c>
      <c r="AB120" s="113" t="str">
        <f>TEXT(Z120,"###,###")</f>
        <v>8,766</v>
      </c>
    </row>
    <row r="121" spans="19:32" x14ac:dyDescent="0.25">
      <c r="S121" s="105" t="s">
        <v>105</v>
      </c>
      <c r="T121" s="116"/>
      <c r="U121" s="116"/>
      <c r="V121" s="116">
        <v>1102</v>
      </c>
      <c r="W121" s="116">
        <v>1062</v>
      </c>
      <c r="X121" s="116">
        <v>1157</v>
      </c>
      <c r="Y121" s="116">
        <v>1176</v>
      </c>
      <c r="Z121" s="116">
        <v>1107</v>
      </c>
      <c r="AB121" s="113" t="str">
        <f>TEXT(Z121,"###,###")</f>
        <v>1,107</v>
      </c>
    </row>
    <row r="122" spans="19:32" x14ac:dyDescent="0.25">
      <c r="S122" s="105" t="s">
        <v>106</v>
      </c>
      <c r="T122" s="116"/>
      <c r="U122" s="116"/>
      <c r="V122" s="116">
        <v>877</v>
      </c>
      <c r="W122" s="116">
        <v>859</v>
      </c>
      <c r="X122" s="116">
        <v>860</v>
      </c>
      <c r="Y122" s="116">
        <v>938</v>
      </c>
      <c r="Z122" s="116">
        <v>929</v>
      </c>
      <c r="AB122" s="113" t="str">
        <f>TEXT(Z122,"###,###")</f>
        <v>929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8939</v>
      </c>
      <c r="W124" s="116">
        <v>9023</v>
      </c>
      <c r="X124" s="116">
        <v>9187</v>
      </c>
      <c r="Y124" s="116">
        <v>9507</v>
      </c>
      <c r="Z124" s="116">
        <v>9695</v>
      </c>
      <c r="AB124" s="113" t="str">
        <f>TEXT(Z124,"###,###")</f>
        <v>9,695</v>
      </c>
      <c r="AD124" s="131">
        <f>Z124/$Z$7*100</f>
        <v>89.743589743589752</v>
      </c>
    </row>
    <row r="125" spans="19:32" x14ac:dyDescent="0.25">
      <c r="S125" s="105" t="s">
        <v>108</v>
      </c>
      <c r="T125" s="116"/>
      <c r="U125" s="116"/>
      <c r="V125" s="116">
        <v>1979</v>
      </c>
      <c r="W125" s="116">
        <v>1921</v>
      </c>
      <c r="X125" s="116">
        <v>2017</v>
      </c>
      <c r="Y125" s="116">
        <v>2114</v>
      </c>
      <c r="Z125" s="116">
        <v>2036</v>
      </c>
      <c r="AB125" s="113" t="str">
        <f>TEXT(Z125,"###,###")</f>
        <v>2,036</v>
      </c>
      <c r="AD125" s="131">
        <f>Z125/$Z$7*100</f>
        <v>18.846616680551698</v>
      </c>
    </row>
    <row r="127" spans="19:32" x14ac:dyDescent="0.25">
      <c r="S127" s="105" t="s">
        <v>109</v>
      </c>
      <c r="T127" s="116"/>
      <c r="U127" s="116"/>
      <c r="V127" s="116">
        <v>5261</v>
      </c>
      <c r="W127" s="116">
        <v>5257</v>
      </c>
      <c r="X127" s="116">
        <v>5381</v>
      </c>
      <c r="Y127" s="116">
        <v>5564</v>
      </c>
      <c r="Z127" s="116">
        <v>5563</v>
      </c>
      <c r="AB127" s="113" t="str">
        <f>TEXT(Z127,"###,###")</f>
        <v>5,563</v>
      </c>
      <c r="AD127" s="131">
        <f>Z127/$Z$7*100</f>
        <v>51.494955105063411</v>
      </c>
    </row>
    <row r="128" spans="19:32" x14ac:dyDescent="0.25">
      <c r="S128" s="105" t="s">
        <v>110</v>
      </c>
      <c r="T128" s="116"/>
      <c r="U128" s="116"/>
      <c r="V128" s="116">
        <v>4790</v>
      </c>
      <c r="W128" s="116">
        <v>4823</v>
      </c>
      <c r="X128" s="116">
        <v>4963</v>
      </c>
      <c r="Y128" s="116">
        <v>5116</v>
      </c>
      <c r="Z128" s="116">
        <v>5240</v>
      </c>
      <c r="AB128" s="113" t="str">
        <f>TEXT(Z128,"###,###")</f>
        <v>5,240</v>
      </c>
      <c r="AD128" s="131">
        <f>Z128/$Z$7*100</f>
        <v>48.505044894936596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F53C94A-0C1C-4D7C-8091-C8D32B83411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1A90A958-2384-40FE-912C-74103F8A17C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CEEBA7B-036A-47E8-802C-F211921D3E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0D62152A-8CE6-4AE3-AC3D-87FB350F7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D9A1-9629-47DE-A732-9BCB3ECAC49D}">
  <sheetPr codeName="Sheet8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Northern Midlands</v>
      </c>
      <c r="T1" s="103"/>
      <c r="U1" s="103"/>
      <c r="V1" s="103"/>
      <c r="W1" s="103"/>
      <c r="X1" s="103"/>
      <c r="Y1" s="104" t="str">
        <f>Y3</f>
        <v>12.23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135</v>
      </c>
      <c r="Y3" s="109" t="s">
        <v>176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12.23 Northern Midlands,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9260</v>
      </c>
      <c r="W4" s="112">
        <v>9213</v>
      </c>
      <c r="X4" s="112">
        <v>9722</v>
      </c>
      <c r="Y4" s="112">
        <v>10339</v>
      </c>
      <c r="Z4" s="112">
        <v>10570</v>
      </c>
      <c r="AB4" s="113" t="str">
        <f>TEXT(Z4,"###,###")</f>
        <v>10,570</v>
      </c>
      <c r="AD4" s="114">
        <f>Z4/Y4-1</f>
        <v>2.2342586323629066E-2</v>
      </c>
      <c r="AF4" s="114">
        <f>Z4/V4-1</f>
        <v>0.14146868250539968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4911</v>
      </c>
      <c r="W5" s="112">
        <v>4899</v>
      </c>
      <c r="X5" s="112">
        <v>5131</v>
      </c>
      <c r="Y5" s="112">
        <v>5536</v>
      </c>
      <c r="Z5" s="112">
        <v>5549</v>
      </c>
      <c r="AB5" s="113" t="str">
        <f>TEXT(Z5,"###,###")</f>
        <v>5,549</v>
      </c>
      <c r="AD5" s="114">
        <f t="shared" ref="AD5:AD9" si="0">Z5/Y5-1</f>
        <v>2.3482658959537162E-3</v>
      </c>
      <c r="AF5" s="114">
        <f t="shared" ref="AF5:AF9" si="1">Z5/V5-1</f>
        <v>0.12991244145795156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4347</v>
      </c>
      <c r="W6" s="112">
        <v>4318</v>
      </c>
      <c r="X6" s="112">
        <v>4591</v>
      </c>
      <c r="Y6" s="112">
        <v>4806</v>
      </c>
      <c r="Z6" s="112">
        <v>5021</v>
      </c>
      <c r="AB6" s="113" t="str">
        <f>TEXT(Z6,"###,###")</f>
        <v>5,021</v>
      </c>
      <c r="AD6" s="114">
        <f t="shared" si="0"/>
        <v>4.4735746982937918E-2</v>
      </c>
      <c r="AF6" s="114">
        <f t="shared" si="1"/>
        <v>0.15504945939728554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6504</v>
      </c>
      <c r="W7" s="112">
        <v>6539</v>
      </c>
      <c r="X7" s="112">
        <v>6783</v>
      </c>
      <c r="Y7" s="112">
        <v>7227</v>
      </c>
      <c r="Z7" s="112">
        <v>7280</v>
      </c>
      <c r="AB7" s="113" t="str">
        <f>TEXT(Z7,"###,###")</f>
        <v>7,280</v>
      </c>
      <c r="AD7" s="114">
        <f t="shared" si="0"/>
        <v>7.3336100733361054E-3</v>
      </c>
      <c r="AF7" s="114">
        <f t="shared" si="1"/>
        <v>0.11931119311193106</v>
      </c>
    </row>
    <row r="8" spans="1:32" ht="17.25" customHeight="1" x14ac:dyDescent="0.25">
      <c r="A8" s="66" t="s">
        <v>13</v>
      </c>
      <c r="B8" s="67"/>
      <c r="C8" s="31"/>
      <c r="D8" s="68" t="str">
        <f>AB4</f>
        <v>10,570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7,280</v>
      </c>
      <c r="P8" s="69"/>
      <c r="S8" s="111" t="s">
        <v>87</v>
      </c>
      <c r="T8" s="112"/>
      <c r="U8" s="112"/>
      <c r="V8" s="112">
        <v>34295.26</v>
      </c>
      <c r="W8" s="112">
        <v>36488</v>
      </c>
      <c r="X8" s="112">
        <v>35024</v>
      </c>
      <c r="Y8" s="112">
        <v>35618</v>
      </c>
      <c r="Z8" s="112">
        <v>38741.300000000003</v>
      </c>
      <c r="AB8" s="113" t="str">
        <f>TEXT(Z8,"$###,###")</f>
        <v>$38,741</v>
      </c>
      <c r="AD8" s="114">
        <f t="shared" si="0"/>
        <v>8.7688809029142556E-2</v>
      </c>
      <c r="AF8" s="114">
        <f t="shared" si="1"/>
        <v>0.12964007270975642</v>
      </c>
    </row>
    <row r="9" spans="1:32" x14ac:dyDescent="0.25">
      <c r="A9" s="32" t="s">
        <v>15</v>
      </c>
      <c r="B9" s="73"/>
      <c r="C9" s="74"/>
      <c r="D9" s="75">
        <f>AD104</f>
        <v>73.803216650898776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52.280219780219781</v>
      </c>
      <c r="P9" s="76" t="s">
        <v>88</v>
      </c>
      <c r="S9" s="111" t="s">
        <v>7</v>
      </c>
      <c r="T9" s="112"/>
      <c r="U9" s="112"/>
      <c r="V9" s="112">
        <v>288850493</v>
      </c>
      <c r="W9" s="112">
        <v>292511628</v>
      </c>
      <c r="X9" s="112">
        <v>304290118</v>
      </c>
      <c r="Y9" s="112">
        <v>339429502</v>
      </c>
      <c r="Z9" s="112">
        <v>365949277</v>
      </c>
      <c r="AB9" s="113" t="str">
        <f>TEXT(Z9/1000000,"$#,###.0")&amp;" mil"</f>
        <v>$365.9 mil</v>
      </c>
      <c r="AD9" s="114">
        <f t="shared" si="0"/>
        <v>7.8130436051489616E-2</v>
      </c>
      <c r="AF9" s="114">
        <f t="shared" si="1"/>
        <v>0.26691588163569446</v>
      </c>
    </row>
    <row r="10" spans="1:32" x14ac:dyDescent="0.25">
      <c r="A10" s="32" t="s">
        <v>18</v>
      </c>
      <c r="B10" s="73"/>
      <c r="C10" s="74"/>
      <c r="D10" s="75">
        <f>AD105</f>
        <v>15.070955534531693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47.651098901098898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91.112637362637358</v>
      </c>
      <c r="P11" s="76" t="s">
        <v>88</v>
      </c>
      <c r="S11" s="111" t="s">
        <v>30</v>
      </c>
      <c r="T11" s="116"/>
      <c r="U11" s="116"/>
      <c r="V11" s="116">
        <v>8073</v>
      </c>
      <c r="W11" s="116">
        <v>8036</v>
      </c>
      <c r="X11" s="116">
        <v>8498</v>
      </c>
      <c r="Y11" s="116">
        <v>9098</v>
      </c>
      <c r="Z11" s="116">
        <v>9344</v>
      </c>
    </row>
    <row r="12" spans="1:32" ht="28.5" customHeight="1" x14ac:dyDescent="0.25">
      <c r="A12" s="32" t="s">
        <v>20</v>
      </c>
      <c r="B12" s="74"/>
      <c r="C12" s="74"/>
      <c r="D12" s="75">
        <f>AD108</f>
        <v>16.906338694418167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16.923076923076923</v>
      </c>
      <c r="P12" s="76" t="s">
        <v>88</v>
      </c>
      <c r="S12" s="111" t="s">
        <v>31</v>
      </c>
      <c r="T12" s="116"/>
      <c r="U12" s="116"/>
      <c r="V12" s="116">
        <v>1186</v>
      </c>
      <c r="W12" s="116">
        <v>1182</v>
      </c>
      <c r="X12" s="116">
        <v>1224</v>
      </c>
      <c r="Y12" s="116">
        <v>1244</v>
      </c>
      <c r="Z12" s="116">
        <v>1230</v>
      </c>
    </row>
    <row r="13" spans="1:32" ht="15" customHeight="1" x14ac:dyDescent="0.25">
      <c r="A13" s="32" t="s">
        <v>21</v>
      </c>
      <c r="B13" s="74"/>
      <c r="C13" s="74"/>
      <c r="D13" s="75">
        <f>AD109</f>
        <v>18.467360454115422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43.0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22.336802270577106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17.938144329896907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31.210974456007566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82.061855670103085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1476</v>
      </c>
      <c r="Z15" s="116">
        <v>1542</v>
      </c>
      <c r="AB15" s="121">
        <f t="shared" ref="AB15:AB34" si="2">IF(Z15="np",0,Z15/$Z$34)</f>
        <v>0.14584318547242978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66</v>
      </c>
      <c r="Z16" s="116">
        <v>66</v>
      </c>
      <c r="AB16" s="121">
        <f t="shared" si="2"/>
        <v>6.2423153315047759E-3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757</v>
      </c>
      <c r="Z17" s="116">
        <v>828</v>
      </c>
      <c r="AB17" s="121">
        <f t="shared" si="2"/>
        <v>7.8312683249787199E-2</v>
      </c>
    </row>
    <row r="18" spans="1:28" x14ac:dyDescent="0.25">
      <c r="A18" s="65" t="str">
        <f>$S$1&amp;" ("&amp;$V$2&amp;" to "&amp;$Z$2&amp;")"</f>
        <v>Northern Midlands (2014-15 to 2018-19)</v>
      </c>
      <c r="B18" s="65"/>
      <c r="C18" s="65"/>
      <c r="D18" s="65"/>
      <c r="E18" s="65"/>
      <c r="F18" s="65"/>
      <c r="G18" s="65" t="str">
        <f>$S$1&amp;" ("&amp;$V$2&amp;" to "&amp;$Z$2&amp;")"</f>
        <v>Northern Midlands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103</v>
      </c>
      <c r="Z18" s="116">
        <v>105</v>
      </c>
      <c r="AB18" s="121">
        <f t="shared" si="2"/>
        <v>9.9309562092121436E-3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635</v>
      </c>
      <c r="Z19" s="116">
        <v>695</v>
      </c>
      <c r="AB19" s="121">
        <f t="shared" si="2"/>
        <v>6.5733472051451816E-2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377</v>
      </c>
      <c r="Z20" s="116">
        <v>353</v>
      </c>
      <c r="AB20" s="121">
        <f t="shared" si="2"/>
        <v>3.3386928970017972E-2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886</v>
      </c>
      <c r="Z21" s="116">
        <v>865</v>
      </c>
      <c r="AB21" s="121">
        <f t="shared" si="2"/>
        <v>8.1812163056842899E-2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660</v>
      </c>
      <c r="Z22" s="116">
        <v>691</v>
      </c>
      <c r="AB22" s="121">
        <f t="shared" si="2"/>
        <v>6.5355149910148486E-2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440</v>
      </c>
      <c r="Z23" s="116">
        <v>429</v>
      </c>
      <c r="AB23" s="121">
        <f t="shared" si="2"/>
        <v>4.0575049654781044E-2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47</v>
      </c>
      <c r="Z24" s="116">
        <v>38</v>
      </c>
      <c r="AB24" s="121">
        <f t="shared" si="2"/>
        <v>3.5940603423815377E-3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241</v>
      </c>
      <c r="Z25" s="116">
        <v>283</v>
      </c>
      <c r="AB25" s="121">
        <f t="shared" si="2"/>
        <v>2.6766291497209875E-2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190</v>
      </c>
      <c r="Z26" s="116">
        <v>199</v>
      </c>
      <c r="AB26" s="121">
        <f t="shared" si="2"/>
        <v>1.8821526529840159E-2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360</v>
      </c>
      <c r="Z27" s="116">
        <v>353</v>
      </c>
      <c r="AB27" s="121">
        <f t="shared" si="2"/>
        <v>3.3386928970017972E-2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685</v>
      </c>
      <c r="Z28" s="116">
        <v>635</v>
      </c>
      <c r="AB28" s="121">
        <f t="shared" si="2"/>
        <v>6.0058639931902018E-2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411</v>
      </c>
      <c r="Z29" s="116">
        <v>477</v>
      </c>
      <c r="AB29" s="121">
        <f t="shared" si="2"/>
        <v>4.5114915350420885E-2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568</v>
      </c>
      <c r="Z30" s="116">
        <v>579</v>
      </c>
      <c r="AB30" s="121">
        <f t="shared" si="2"/>
        <v>5.4762129953655536E-2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1087</v>
      </c>
      <c r="Z31" s="116">
        <v>1180</v>
      </c>
      <c r="AB31" s="121">
        <f t="shared" si="2"/>
        <v>0.11160503168447933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154</v>
      </c>
      <c r="Z32" s="116">
        <v>145</v>
      </c>
      <c r="AB32" s="121">
        <f t="shared" si="2"/>
        <v>1.3714177622245341E-2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361</v>
      </c>
      <c r="Z33" s="116">
        <v>353</v>
      </c>
      <c r="AB33" s="121">
        <f t="shared" si="2"/>
        <v>3.3386928970017972E-2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10339</v>
      </c>
      <c r="Z34" s="124">
        <v>10573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5970</v>
      </c>
      <c r="AB37" s="136">
        <f>Z37/Z40*100</f>
        <v>82.061855670103085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1305</v>
      </c>
      <c r="AB38" s="136">
        <f>Z38/Z40*100</f>
        <v>17.938144329896907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7275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</v>
      </c>
      <c r="X44" s="116">
        <v>7</v>
      </c>
      <c r="Y44" s="116">
        <v>8</v>
      </c>
      <c r="Z44" s="116">
        <v>6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128</v>
      </c>
      <c r="X45" s="116">
        <v>122</v>
      </c>
      <c r="Y45" s="116">
        <v>133</v>
      </c>
      <c r="Z45" s="116">
        <v>115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282</v>
      </c>
      <c r="X46" s="116">
        <v>297</v>
      </c>
      <c r="Y46" s="116">
        <v>330</v>
      </c>
      <c r="Z46" s="116">
        <v>349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457</v>
      </c>
      <c r="X47" s="116">
        <v>477</v>
      </c>
      <c r="Y47" s="116">
        <v>522</v>
      </c>
      <c r="Z47" s="116">
        <v>509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432</v>
      </c>
      <c r="X48" s="116">
        <v>549</v>
      </c>
      <c r="Y48" s="116">
        <v>586</v>
      </c>
      <c r="Z48" s="116">
        <v>616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Northern Midlands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430</v>
      </c>
      <c r="X49" s="116">
        <v>434</v>
      </c>
      <c r="Y49" s="116">
        <v>509</v>
      </c>
      <c r="Z49" s="116">
        <v>534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399</v>
      </c>
      <c r="X50" s="116">
        <v>387</v>
      </c>
      <c r="Y50" s="116">
        <v>426</v>
      </c>
      <c r="Z50" s="116">
        <v>452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464</v>
      </c>
      <c r="X51" s="116">
        <v>475</v>
      </c>
      <c r="Y51" s="116">
        <v>452</v>
      </c>
      <c r="Z51" s="116">
        <v>451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497</v>
      </c>
      <c r="X52" s="116">
        <v>514</v>
      </c>
      <c r="Y52" s="116">
        <v>538</v>
      </c>
      <c r="Z52" s="116">
        <v>524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550</v>
      </c>
      <c r="X53" s="116">
        <v>501</v>
      </c>
      <c r="Y53" s="116">
        <v>531</v>
      </c>
      <c r="Z53" s="116">
        <v>550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483</v>
      </c>
      <c r="X54" s="116">
        <v>554</v>
      </c>
      <c r="Y54" s="116">
        <v>500</v>
      </c>
      <c r="Z54" s="116">
        <v>557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429</v>
      </c>
      <c r="X55" s="116">
        <v>443</v>
      </c>
      <c r="Y55" s="116">
        <v>433</v>
      </c>
      <c r="Z55" s="116">
        <v>434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198</v>
      </c>
      <c r="X56" s="116">
        <v>208</v>
      </c>
      <c r="Y56" s="116">
        <v>262</v>
      </c>
      <c r="Z56" s="116">
        <v>279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66</v>
      </c>
      <c r="X57" s="116">
        <v>94</v>
      </c>
      <c r="Y57" s="116">
        <v>89</v>
      </c>
      <c r="Z57" s="116">
        <v>94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43</v>
      </c>
      <c r="X58" s="116">
        <v>43</v>
      </c>
      <c r="Y58" s="116">
        <v>40</v>
      </c>
      <c r="Z58" s="116">
        <v>43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25</v>
      </c>
      <c r="X59" s="116">
        <v>24</v>
      </c>
      <c r="Y59" s="116">
        <v>30</v>
      </c>
      <c r="Z59" s="116">
        <v>26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3</v>
      </c>
      <c r="X60" s="116">
        <v>6</v>
      </c>
      <c r="Y60" s="116">
        <v>9</v>
      </c>
      <c r="Z60" s="116">
        <v>9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4899</v>
      </c>
      <c r="X61" s="116">
        <v>5131</v>
      </c>
      <c r="Y61" s="116">
        <v>5535</v>
      </c>
      <c r="Z61" s="116">
        <v>5551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10</v>
      </c>
      <c r="X63" s="116">
        <v>7</v>
      </c>
      <c r="Y63" s="116">
        <v>12</v>
      </c>
      <c r="Z63" s="116">
        <v>5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Northern Midlands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104</v>
      </c>
      <c r="X64" s="116">
        <v>95</v>
      </c>
      <c r="Y64" s="116">
        <v>109</v>
      </c>
      <c r="Z64" s="116">
        <v>120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299</v>
      </c>
      <c r="X65" s="116">
        <v>300</v>
      </c>
      <c r="Y65" s="116">
        <v>288</v>
      </c>
      <c r="Z65" s="116">
        <v>352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420</v>
      </c>
      <c r="X66" s="116">
        <v>409</v>
      </c>
      <c r="Y66" s="116">
        <v>482</v>
      </c>
      <c r="Z66" s="116">
        <v>442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390</v>
      </c>
      <c r="X67" s="116">
        <v>459</v>
      </c>
      <c r="Y67" s="116">
        <v>501</v>
      </c>
      <c r="Z67" s="116">
        <v>573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338</v>
      </c>
      <c r="X68" s="116">
        <v>403</v>
      </c>
      <c r="Y68" s="116">
        <v>460</v>
      </c>
      <c r="Z68" s="116">
        <v>436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331</v>
      </c>
      <c r="X69" s="116">
        <v>340</v>
      </c>
      <c r="Y69" s="116">
        <v>384</v>
      </c>
      <c r="Z69" s="116">
        <v>438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454</v>
      </c>
      <c r="X70" s="116">
        <v>410</v>
      </c>
      <c r="Y70" s="116">
        <v>406</v>
      </c>
      <c r="Z70" s="116">
        <v>383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482</v>
      </c>
      <c r="X71" s="116">
        <v>532</v>
      </c>
      <c r="Y71" s="116">
        <v>505</v>
      </c>
      <c r="Z71" s="116">
        <v>527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490</v>
      </c>
      <c r="X72" s="116">
        <v>523</v>
      </c>
      <c r="Y72" s="116">
        <v>503</v>
      </c>
      <c r="Z72" s="116">
        <v>538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484</v>
      </c>
      <c r="X73" s="116">
        <v>515</v>
      </c>
      <c r="Y73" s="116">
        <v>522</v>
      </c>
      <c r="Z73" s="116">
        <v>516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296</v>
      </c>
      <c r="X74" s="116">
        <v>356</v>
      </c>
      <c r="Y74" s="116">
        <v>379</v>
      </c>
      <c r="Z74" s="116">
        <v>405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133</v>
      </c>
      <c r="X75" s="116">
        <v>138</v>
      </c>
      <c r="Y75" s="116">
        <v>156</v>
      </c>
      <c r="Z75" s="116">
        <v>162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33</v>
      </c>
      <c r="X76" s="116">
        <v>60</v>
      </c>
      <c r="Y76" s="116">
        <v>65</v>
      </c>
      <c r="Z76" s="116">
        <v>83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26</v>
      </c>
      <c r="X77" s="116">
        <v>25</v>
      </c>
      <c r="Y77" s="116">
        <v>21</v>
      </c>
      <c r="Z77" s="116">
        <v>29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14</v>
      </c>
      <c r="X78" s="116">
        <v>18</v>
      </c>
      <c r="Y78" s="116">
        <v>17</v>
      </c>
      <c r="Z78" s="116">
        <v>13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6</v>
      </c>
      <c r="X79" s="116">
        <v>4</v>
      </c>
      <c r="Y79" s="116">
        <v>6</v>
      </c>
      <c r="Z79" s="116">
        <v>4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4317</v>
      </c>
      <c r="X80" s="116">
        <v>4591</v>
      </c>
      <c r="Y80" s="116">
        <v>4807</v>
      </c>
      <c r="Z80" s="116">
        <v>5022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Northern Midlands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383</v>
      </c>
      <c r="X83" s="116">
        <v>397</v>
      </c>
      <c r="Y83" s="116">
        <v>427</v>
      </c>
      <c r="Z83" s="116">
        <v>424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249</v>
      </c>
      <c r="X84" s="116">
        <v>229</v>
      </c>
      <c r="Y84" s="116">
        <v>257</v>
      </c>
      <c r="Z84" s="116">
        <v>278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10,570</v>
      </c>
      <c r="D85" s="98">
        <f t="shared" ref="D85:D90" si="4">AD4</f>
        <v>2.2342586323629066E-2</v>
      </c>
      <c r="E85" s="99">
        <f t="shared" ref="E85:E90" si="5">AD4</f>
        <v>2.2342586323629066E-2</v>
      </c>
      <c r="F85" s="98">
        <f t="shared" ref="F85:F90" si="6">AF4</f>
        <v>0.14146868250539968</v>
      </c>
      <c r="G85" s="99">
        <f t="shared" ref="G85:G90" si="7">AF4</f>
        <v>0.14146868250539968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646</v>
      </c>
      <c r="X85" s="116">
        <v>662</v>
      </c>
      <c r="Y85" s="116">
        <v>675</v>
      </c>
      <c r="Z85" s="116">
        <v>710</v>
      </c>
    </row>
    <row r="86" spans="1:30" ht="15" customHeight="1" x14ac:dyDescent="0.25">
      <c r="A86" s="100" t="s">
        <v>4</v>
      </c>
      <c r="B86" s="51"/>
      <c r="C86" s="101" t="str">
        <f t="shared" si="3"/>
        <v>5,549</v>
      </c>
      <c r="D86" s="98">
        <f t="shared" si="4"/>
        <v>2.3482658959537162E-3</v>
      </c>
      <c r="E86" s="99">
        <f t="shared" si="5"/>
        <v>2.3482658959537162E-3</v>
      </c>
      <c r="F86" s="98">
        <f t="shared" si="6"/>
        <v>0.12991244145795156</v>
      </c>
      <c r="G86" s="99">
        <f t="shared" si="7"/>
        <v>0.12991244145795156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134</v>
      </c>
      <c r="X86" s="116">
        <v>149</v>
      </c>
      <c r="Y86" s="116">
        <v>151</v>
      </c>
      <c r="Z86" s="116">
        <v>129</v>
      </c>
    </row>
    <row r="87" spans="1:30" ht="15" customHeight="1" x14ac:dyDescent="0.25">
      <c r="A87" s="100" t="s">
        <v>5</v>
      </c>
      <c r="B87" s="51"/>
      <c r="C87" s="101" t="str">
        <f t="shared" si="3"/>
        <v>5,021</v>
      </c>
      <c r="D87" s="98">
        <f t="shared" si="4"/>
        <v>4.4735746982937918E-2</v>
      </c>
      <c r="E87" s="99">
        <f t="shared" si="5"/>
        <v>4.4735746982937918E-2</v>
      </c>
      <c r="F87" s="98">
        <f t="shared" si="6"/>
        <v>0.15504945939728554</v>
      </c>
      <c r="G87" s="99">
        <f t="shared" si="7"/>
        <v>0.15504945939728554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108</v>
      </c>
      <c r="X87" s="116">
        <v>108</v>
      </c>
      <c r="Y87" s="116">
        <v>123</v>
      </c>
      <c r="Z87" s="116">
        <v>114</v>
      </c>
    </row>
    <row r="88" spans="1:30" ht="15" customHeight="1" x14ac:dyDescent="0.25">
      <c r="A88" s="51" t="s">
        <v>6</v>
      </c>
      <c r="B88" s="51"/>
      <c r="C88" s="101" t="str">
        <f t="shared" si="3"/>
        <v>7,280</v>
      </c>
      <c r="D88" s="98">
        <f t="shared" si="4"/>
        <v>7.3336100733361054E-3</v>
      </c>
      <c r="E88" s="99">
        <f t="shared" si="5"/>
        <v>7.3336100733361054E-3</v>
      </c>
      <c r="F88" s="98">
        <f t="shared" si="6"/>
        <v>0.11931119311193106</v>
      </c>
      <c r="G88" s="99">
        <f t="shared" si="7"/>
        <v>0.11931119311193106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144</v>
      </c>
      <c r="X88" s="116">
        <v>163</v>
      </c>
      <c r="Y88" s="116">
        <v>177</v>
      </c>
      <c r="Z88" s="116">
        <v>187</v>
      </c>
    </row>
    <row r="89" spans="1:30" ht="15" customHeight="1" x14ac:dyDescent="0.25">
      <c r="A89" s="51" t="s">
        <v>102</v>
      </c>
      <c r="B89" s="51"/>
      <c r="C89" s="101" t="str">
        <f t="shared" si="3"/>
        <v>$38,741</v>
      </c>
      <c r="D89" s="98">
        <f t="shared" si="4"/>
        <v>8.7688809029142556E-2</v>
      </c>
      <c r="E89" s="99">
        <f t="shared" si="5"/>
        <v>8.7688809029142556E-2</v>
      </c>
      <c r="F89" s="98">
        <f t="shared" si="6"/>
        <v>0.12964007270975642</v>
      </c>
      <c r="G89" s="99">
        <f t="shared" si="7"/>
        <v>0.12964007270975642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467</v>
      </c>
      <c r="X89" s="116">
        <v>479</v>
      </c>
      <c r="Y89" s="116">
        <v>495</v>
      </c>
      <c r="Z89" s="116">
        <v>511</v>
      </c>
    </row>
    <row r="90" spans="1:30" ht="15" customHeight="1" x14ac:dyDescent="0.25">
      <c r="A90" s="51" t="s">
        <v>7</v>
      </c>
      <c r="B90" s="51"/>
      <c r="C90" s="101" t="str">
        <f t="shared" si="3"/>
        <v>$365.9 mil</v>
      </c>
      <c r="D90" s="98">
        <f t="shared" si="4"/>
        <v>7.8130436051489616E-2</v>
      </c>
      <c r="E90" s="99">
        <f t="shared" si="5"/>
        <v>7.8130436051489616E-2</v>
      </c>
      <c r="F90" s="98">
        <f t="shared" si="6"/>
        <v>0.26691588163569446</v>
      </c>
      <c r="G90" s="99">
        <f t="shared" si="7"/>
        <v>0.26691588163569446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599</v>
      </c>
      <c r="X90" s="116">
        <v>621</v>
      </c>
      <c r="Y90" s="116">
        <v>654</v>
      </c>
      <c r="Z90" s="116">
        <v>624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3453</v>
      </c>
      <c r="X91" s="116">
        <v>3558</v>
      </c>
      <c r="Y91" s="116">
        <v>3834</v>
      </c>
      <c r="Z91" s="116">
        <v>3806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201</v>
      </c>
      <c r="X93" s="116">
        <v>227</v>
      </c>
      <c r="Y93" s="116">
        <v>237</v>
      </c>
      <c r="Z93" s="116">
        <v>235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444</v>
      </c>
      <c r="X94" s="116">
        <v>476</v>
      </c>
      <c r="Y94" s="116">
        <v>478</v>
      </c>
      <c r="Z94" s="116">
        <v>512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134</v>
      </c>
      <c r="X95" s="116">
        <v>132</v>
      </c>
      <c r="Y95" s="116">
        <v>150</v>
      </c>
      <c r="Z95" s="116">
        <v>162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447</v>
      </c>
      <c r="X96" s="116">
        <v>493</v>
      </c>
      <c r="Y96" s="116">
        <v>529</v>
      </c>
      <c r="Z96" s="116">
        <v>545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481</v>
      </c>
      <c r="X97" s="116">
        <v>545</v>
      </c>
      <c r="Y97" s="116">
        <v>564</v>
      </c>
      <c r="Z97" s="116">
        <v>575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394</v>
      </c>
      <c r="X98" s="116">
        <v>392</v>
      </c>
      <c r="Y98" s="116">
        <v>410</v>
      </c>
      <c r="Z98" s="116">
        <v>414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33</v>
      </c>
      <c r="X99" s="116">
        <v>39</v>
      </c>
      <c r="Y99" s="116">
        <v>36</v>
      </c>
      <c r="Z99" s="116">
        <v>40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348</v>
      </c>
      <c r="X100" s="116">
        <v>343</v>
      </c>
      <c r="Y100" s="116">
        <v>367</v>
      </c>
      <c r="Z100" s="116">
        <v>376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3087</v>
      </c>
      <c r="X101" s="116">
        <v>3225</v>
      </c>
      <c r="Y101" s="116">
        <v>3395</v>
      </c>
      <c r="Z101" s="116">
        <v>3469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6646</v>
      </c>
      <c r="X104" s="116">
        <v>7170</v>
      </c>
      <c r="Y104" s="116">
        <v>7632</v>
      </c>
      <c r="Z104" s="116">
        <v>7801</v>
      </c>
      <c r="AB104" s="113" t="str">
        <f>TEXT(Z104,"###,###")</f>
        <v>7,801</v>
      </c>
      <c r="AD104" s="134">
        <f>Z104/($Z$4)*100</f>
        <v>73.803216650898776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1380</v>
      </c>
      <c r="X105" s="116">
        <v>1467</v>
      </c>
      <c r="Y105" s="116">
        <v>1477</v>
      </c>
      <c r="Z105" s="116">
        <v>1593</v>
      </c>
      <c r="AB105" s="113" t="str">
        <f>TEXT(Z105,"###,###")</f>
        <v>1,593</v>
      </c>
      <c r="AD105" s="134">
        <f>Z105/($Z$4)*100</f>
        <v>15.070955534531693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8026</v>
      </c>
      <c r="X106" s="124">
        <v>8637</v>
      </c>
      <c r="Y106" s="124">
        <v>9109</v>
      </c>
      <c r="Z106" s="124">
        <v>9394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1568</v>
      </c>
      <c r="X108" s="116">
        <v>1675</v>
      </c>
      <c r="Y108" s="116">
        <v>1908</v>
      </c>
      <c r="Z108" s="116">
        <v>1787</v>
      </c>
      <c r="AB108" s="113" t="str">
        <f>TEXT(Z108,"###,###")</f>
        <v>1,787</v>
      </c>
      <c r="AD108" s="134">
        <f>Z108/($Z$4)*100</f>
        <v>16.906338694418167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1590</v>
      </c>
      <c r="X109" s="116">
        <v>1781</v>
      </c>
      <c r="Y109" s="116">
        <v>1824</v>
      </c>
      <c r="Z109" s="116">
        <v>1952</v>
      </c>
      <c r="AB109" s="113" t="str">
        <f>TEXT(Z109,"###,###")</f>
        <v>1,952</v>
      </c>
      <c r="AD109" s="134">
        <f>Z109/($Z$4)*100</f>
        <v>18.467360454115422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2069</v>
      </c>
      <c r="X110" s="116">
        <v>2275</v>
      </c>
      <c r="Y110" s="116">
        <v>2304</v>
      </c>
      <c r="Z110" s="116">
        <v>2361</v>
      </c>
      <c r="AB110" s="113" t="str">
        <f>TEXT(Z110,"###,###")</f>
        <v>2,361</v>
      </c>
      <c r="AD110" s="134">
        <f>Z110/($Z$4)*100</f>
        <v>22.336802270577106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2800</v>
      </c>
      <c r="X111" s="116">
        <v>2906</v>
      </c>
      <c r="Y111" s="116">
        <v>3069</v>
      </c>
      <c r="Z111" s="116">
        <v>3299</v>
      </c>
      <c r="AB111" s="113" t="str">
        <f>TEXT(Z111,"###,###")</f>
        <v>3,299</v>
      </c>
      <c r="AD111" s="134">
        <f>Z111/($Z$4)*100</f>
        <v>31.210974456007566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9211</v>
      </c>
      <c r="X112" s="116">
        <v>9722</v>
      </c>
      <c r="Y112" s="116">
        <v>10339</v>
      </c>
      <c r="Z112" s="116">
        <v>10576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45.23</v>
      </c>
      <c r="W118" s="135">
        <v>44.17</v>
      </c>
      <c r="X118" s="135">
        <v>43.26</v>
      </c>
      <c r="Y118" s="135">
        <v>43.09</v>
      </c>
      <c r="Z118" s="135">
        <v>43</v>
      </c>
      <c r="AB118" s="113" t="str">
        <f>TEXT(Z118,"##.0")</f>
        <v>43.0</v>
      </c>
    </row>
    <row r="120" spans="19:32" x14ac:dyDescent="0.25">
      <c r="S120" s="105" t="s">
        <v>104</v>
      </c>
      <c r="T120" s="116"/>
      <c r="U120" s="116"/>
      <c r="V120" s="116">
        <v>5320</v>
      </c>
      <c r="W120" s="116">
        <v>5365</v>
      </c>
      <c r="X120" s="116">
        <v>5559</v>
      </c>
      <c r="Y120" s="116">
        <v>5986</v>
      </c>
      <c r="Z120" s="116">
        <v>6053</v>
      </c>
      <c r="AB120" s="113" t="str">
        <f>TEXT(Z120,"###,###")</f>
        <v>6,053</v>
      </c>
    </row>
    <row r="121" spans="19:32" x14ac:dyDescent="0.25">
      <c r="S121" s="105" t="s">
        <v>105</v>
      </c>
      <c r="T121" s="116"/>
      <c r="U121" s="116"/>
      <c r="V121" s="116">
        <v>632</v>
      </c>
      <c r="W121" s="116">
        <v>625</v>
      </c>
      <c r="X121" s="116">
        <v>657</v>
      </c>
      <c r="Y121" s="116">
        <v>664</v>
      </c>
      <c r="Z121" s="116">
        <v>652</v>
      </c>
      <c r="AB121" s="113" t="str">
        <f>TEXT(Z121,"###,###")</f>
        <v>652</v>
      </c>
    </row>
    <row r="122" spans="19:32" x14ac:dyDescent="0.25">
      <c r="S122" s="105" t="s">
        <v>106</v>
      </c>
      <c r="T122" s="116"/>
      <c r="U122" s="116"/>
      <c r="V122" s="116">
        <v>553</v>
      </c>
      <c r="W122" s="116">
        <v>550</v>
      </c>
      <c r="X122" s="116">
        <v>567</v>
      </c>
      <c r="Y122" s="116">
        <v>580</v>
      </c>
      <c r="Z122" s="116">
        <v>580</v>
      </c>
      <c r="AB122" s="113" t="str">
        <f>TEXT(Z122,"###,###")</f>
        <v>580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5873</v>
      </c>
      <c r="W124" s="116">
        <v>5915</v>
      </c>
      <c r="X124" s="116">
        <v>6126</v>
      </c>
      <c r="Y124" s="116">
        <v>6566</v>
      </c>
      <c r="Z124" s="116">
        <v>6633</v>
      </c>
      <c r="AB124" s="113" t="str">
        <f>TEXT(Z124,"###,###")</f>
        <v>6,633</v>
      </c>
      <c r="AD124" s="131">
        <f>Z124/$Z$7*100</f>
        <v>91.112637362637358</v>
      </c>
    </row>
    <row r="125" spans="19:32" x14ac:dyDescent="0.25">
      <c r="S125" s="105" t="s">
        <v>108</v>
      </c>
      <c r="T125" s="116"/>
      <c r="U125" s="116"/>
      <c r="V125" s="116">
        <v>1185</v>
      </c>
      <c r="W125" s="116">
        <v>1175</v>
      </c>
      <c r="X125" s="116">
        <v>1224</v>
      </c>
      <c r="Y125" s="116">
        <v>1244</v>
      </c>
      <c r="Z125" s="116">
        <v>1232</v>
      </c>
      <c r="AB125" s="113" t="str">
        <f>TEXT(Z125,"###,###")</f>
        <v>1,232</v>
      </c>
      <c r="AD125" s="131">
        <f>Z125/$Z$7*100</f>
        <v>16.923076923076923</v>
      </c>
    </row>
    <row r="127" spans="19:32" x14ac:dyDescent="0.25">
      <c r="S127" s="105" t="s">
        <v>109</v>
      </c>
      <c r="T127" s="116"/>
      <c r="U127" s="116"/>
      <c r="V127" s="116">
        <v>3461</v>
      </c>
      <c r="W127" s="116">
        <v>3453</v>
      </c>
      <c r="X127" s="116">
        <v>3558</v>
      </c>
      <c r="Y127" s="116">
        <v>3830</v>
      </c>
      <c r="Z127" s="116">
        <v>3806</v>
      </c>
      <c r="AB127" s="113" t="str">
        <f>TEXT(Z127,"###,###")</f>
        <v>3,806</v>
      </c>
      <c r="AD127" s="131">
        <f>Z127/$Z$7*100</f>
        <v>52.280219780219781</v>
      </c>
    </row>
    <row r="128" spans="19:32" x14ac:dyDescent="0.25">
      <c r="S128" s="105" t="s">
        <v>110</v>
      </c>
      <c r="T128" s="116"/>
      <c r="U128" s="116"/>
      <c r="V128" s="116">
        <v>3043</v>
      </c>
      <c r="W128" s="116">
        <v>3085</v>
      </c>
      <c r="X128" s="116">
        <v>3225</v>
      </c>
      <c r="Y128" s="116">
        <v>3393</v>
      </c>
      <c r="Z128" s="116">
        <v>3469</v>
      </c>
      <c r="AB128" s="113" t="str">
        <f>TEXT(Z128,"###,###")</f>
        <v>3,469</v>
      </c>
      <c r="AD128" s="131">
        <f>Z128/$Z$7*100</f>
        <v>47.651098901098898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7AD74C-7A15-411B-BA36-50752E369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412FCA10-0BB3-4007-9430-3FD3FBB1A6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73E9DC34-E273-42EA-9696-DCD1C99EC9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6AD4D12E-6A17-4837-84A3-567D690C36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14F7-B00E-444D-86A8-A27271A1D20B}">
  <sheetPr codeName="Sheet8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Sorell</v>
      </c>
      <c r="T1" s="103"/>
      <c r="U1" s="103"/>
      <c r="V1" s="103"/>
      <c r="W1" s="103"/>
      <c r="X1" s="103"/>
      <c r="Y1" s="104" t="str">
        <f>Y3</f>
        <v>12.24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136</v>
      </c>
      <c r="Y3" s="109" t="s">
        <v>177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12.24 Sorell,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10036</v>
      </c>
      <c r="W4" s="112">
        <v>10322</v>
      </c>
      <c r="X4" s="112">
        <v>10726</v>
      </c>
      <c r="Y4" s="112">
        <v>11219</v>
      </c>
      <c r="Z4" s="112">
        <v>11782</v>
      </c>
      <c r="AB4" s="113" t="str">
        <f>TEXT(Z4,"###,###")</f>
        <v>11,782</v>
      </c>
      <c r="AD4" s="114">
        <f>Z4/Y4-1</f>
        <v>5.0182725733131317E-2</v>
      </c>
      <c r="AF4" s="114">
        <f>Z4/V4-1</f>
        <v>0.1739736946990833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5098</v>
      </c>
      <c r="W5" s="112">
        <v>5272</v>
      </c>
      <c r="X5" s="112">
        <v>5412</v>
      </c>
      <c r="Y5" s="112">
        <v>5699</v>
      </c>
      <c r="Z5" s="112">
        <v>5969</v>
      </c>
      <c r="AB5" s="113" t="str">
        <f>TEXT(Z5,"###,###")</f>
        <v>5,969</v>
      </c>
      <c r="AD5" s="114">
        <f t="shared" ref="AD5:AD9" si="0">Z5/Y5-1</f>
        <v>4.7376732760133322E-2</v>
      </c>
      <c r="AF5" s="114">
        <f t="shared" ref="AF5:AF9" si="1">Z5/V5-1</f>
        <v>0.17085131424087874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4937</v>
      </c>
      <c r="W6" s="112">
        <v>5052</v>
      </c>
      <c r="X6" s="112">
        <v>5314</v>
      </c>
      <c r="Y6" s="112">
        <v>5517</v>
      </c>
      <c r="Z6" s="112">
        <v>5817</v>
      </c>
      <c r="AB6" s="113" t="str">
        <f>TEXT(Z6,"###,###")</f>
        <v>5,817</v>
      </c>
      <c r="AD6" s="114">
        <f t="shared" si="0"/>
        <v>5.4377379010331683E-2</v>
      </c>
      <c r="AF6" s="114">
        <f t="shared" si="1"/>
        <v>0.1782458983188171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7351</v>
      </c>
      <c r="W7" s="112">
        <v>7549</v>
      </c>
      <c r="X7" s="112">
        <v>7810</v>
      </c>
      <c r="Y7" s="112">
        <v>8210</v>
      </c>
      <c r="Z7" s="112">
        <v>8541</v>
      </c>
      <c r="AB7" s="113" t="str">
        <f>TEXT(Z7,"###,###")</f>
        <v>8,541</v>
      </c>
      <c r="AD7" s="114">
        <f t="shared" si="0"/>
        <v>4.0316686967113213E-2</v>
      </c>
      <c r="AF7" s="114">
        <f t="shared" si="1"/>
        <v>0.16188273704257927</v>
      </c>
    </row>
    <row r="8" spans="1:32" ht="17.25" customHeight="1" x14ac:dyDescent="0.25">
      <c r="A8" s="66" t="s">
        <v>13</v>
      </c>
      <c r="B8" s="67"/>
      <c r="C8" s="31"/>
      <c r="D8" s="68" t="str">
        <f>AB4</f>
        <v>11,782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8,541</v>
      </c>
      <c r="P8" s="69"/>
      <c r="S8" s="111" t="s">
        <v>87</v>
      </c>
      <c r="T8" s="112"/>
      <c r="U8" s="112"/>
      <c r="V8" s="112">
        <v>38238</v>
      </c>
      <c r="W8" s="112">
        <v>39750</v>
      </c>
      <c r="X8" s="112">
        <v>41207.56</v>
      </c>
      <c r="Y8" s="112">
        <v>41920</v>
      </c>
      <c r="Z8" s="112">
        <v>44007</v>
      </c>
      <c r="AB8" s="113" t="str">
        <f>TEXT(Z8,"$###,###")</f>
        <v>$44,007</v>
      </c>
      <c r="AD8" s="114">
        <f t="shared" si="0"/>
        <v>4.9785305343511554E-2</v>
      </c>
      <c r="AF8" s="114">
        <f t="shared" si="1"/>
        <v>0.15087086144672845</v>
      </c>
    </row>
    <row r="9" spans="1:32" x14ac:dyDescent="0.25">
      <c r="A9" s="32" t="s">
        <v>15</v>
      </c>
      <c r="B9" s="73"/>
      <c r="C9" s="74"/>
      <c r="D9" s="75">
        <f>AD104</f>
        <v>71.923272789000166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51.106427818756586</v>
      </c>
      <c r="P9" s="76" t="s">
        <v>88</v>
      </c>
      <c r="S9" s="111" t="s">
        <v>7</v>
      </c>
      <c r="T9" s="112"/>
      <c r="U9" s="112"/>
      <c r="V9" s="112">
        <v>328334014</v>
      </c>
      <c r="W9" s="112">
        <v>346262450</v>
      </c>
      <c r="X9" s="112">
        <v>370942184</v>
      </c>
      <c r="Y9" s="112">
        <v>404447897</v>
      </c>
      <c r="Z9" s="112">
        <v>438605077</v>
      </c>
      <c r="AB9" s="113" t="str">
        <f>TEXT(Z9/1000000,"$#,###.0")&amp;" mil"</f>
        <v>$438.6 mil</v>
      </c>
      <c r="AD9" s="114">
        <f t="shared" si="0"/>
        <v>8.4453844990569849E-2</v>
      </c>
      <c r="AF9" s="114">
        <f t="shared" si="1"/>
        <v>0.33585025704951788</v>
      </c>
    </row>
    <row r="10" spans="1:32" x14ac:dyDescent="0.25">
      <c r="A10" s="32" t="s">
        <v>18</v>
      </c>
      <c r="B10" s="73"/>
      <c r="C10" s="74"/>
      <c r="D10" s="75">
        <f>AD105</f>
        <v>20.081480224070617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48.905280412129727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91.417866760332515</v>
      </c>
      <c r="P11" s="76" t="s">
        <v>88</v>
      </c>
      <c r="S11" s="111" t="s">
        <v>30</v>
      </c>
      <c r="T11" s="116"/>
      <c r="U11" s="116"/>
      <c r="V11" s="116">
        <v>8758</v>
      </c>
      <c r="W11" s="116">
        <v>9019</v>
      </c>
      <c r="X11" s="116">
        <v>9347</v>
      </c>
      <c r="Y11" s="116">
        <v>9785</v>
      </c>
      <c r="Z11" s="116">
        <v>10372</v>
      </c>
    </row>
    <row r="12" spans="1:32" ht="28.5" customHeight="1" x14ac:dyDescent="0.25">
      <c r="A12" s="32" t="s">
        <v>20</v>
      </c>
      <c r="B12" s="74"/>
      <c r="C12" s="74"/>
      <c r="D12" s="75">
        <f>AD108</f>
        <v>14.827703276184009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16.485189087928813</v>
      </c>
      <c r="P12" s="76" t="s">
        <v>88</v>
      </c>
      <c r="S12" s="111" t="s">
        <v>31</v>
      </c>
      <c r="T12" s="116"/>
      <c r="U12" s="116"/>
      <c r="V12" s="116">
        <v>1276</v>
      </c>
      <c r="W12" s="116">
        <v>1304</v>
      </c>
      <c r="X12" s="116">
        <v>1379</v>
      </c>
      <c r="Y12" s="116">
        <v>1435</v>
      </c>
      <c r="Z12" s="116">
        <v>1406</v>
      </c>
    </row>
    <row r="13" spans="1:32" ht="15" customHeight="1" x14ac:dyDescent="0.25">
      <c r="A13" s="32" t="s">
        <v>21</v>
      </c>
      <c r="B13" s="74"/>
      <c r="C13" s="74"/>
      <c r="D13" s="75">
        <f>AD109</f>
        <v>15.803768460363266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42.3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22.534374469529791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15.731521611807425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38.847394330334403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84.268478388192563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464</v>
      </c>
      <c r="Z15" s="116">
        <v>558</v>
      </c>
      <c r="AB15" s="121">
        <f t="shared" ref="AB15:AB34" si="2">IF(Z15="np",0,Z15/$Z$34)</f>
        <v>4.7360380241045663E-2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27</v>
      </c>
      <c r="Z16" s="116">
        <v>33</v>
      </c>
      <c r="AB16" s="121">
        <f t="shared" si="2"/>
        <v>2.8008827024274315E-3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705</v>
      </c>
      <c r="Z17" s="116">
        <v>746</v>
      </c>
      <c r="AB17" s="121">
        <f t="shared" si="2"/>
        <v>6.3316924121541329E-2</v>
      </c>
    </row>
    <row r="18" spans="1:28" x14ac:dyDescent="0.25">
      <c r="A18" s="65" t="str">
        <f>$S$1&amp;" ("&amp;$V$2&amp;" to "&amp;$Z$2&amp;")"</f>
        <v>Sorell (2014-15 to 2018-19)</v>
      </c>
      <c r="B18" s="65"/>
      <c r="C18" s="65"/>
      <c r="D18" s="65"/>
      <c r="E18" s="65"/>
      <c r="F18" s="65"/>
      <c r="G18" s="65" t="str">
        <f>$S$1&amp;" ("&amp;$V$2&amp;" to "&amp;$Z$2&amp;")"</f>
        <v>Sorell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156</v>
      </c>
      <c r="Z18" s="116">
        <v>166</v>
      </c>
      <c r="AB18" s="121">
        <f t="shared" si="2"/>
        <v>1.408928874554405E-2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1060</v>
      </c>
      <c r="Z19" s="116">
        <v>1199</v>
      </c>
      <c r="AB19" s="121">
        <f t="shared" si="2"/>
        <v>0.10176540485486335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275</v>
      </c>
      <c r="Z20" s="116">
        <v>306</v>
      </c>
      <c r="AB20" s="121">
        <f t="shared" si="2"/>
        <v>2.5971821422508912E-2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1103</v>
      </c>
      <c r="Z21" s="116">
        <v>1164</v>
      </c>
      <c r="AB21" s="121">
        <f t="shared" si="2"/>
        <v>9.8794771685622132E-2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831</v>
      </c>
      <c r="Z22" s="116">
        <v>776</v>
      </c>
      <c r="AB22" s="121">
        <f t="shared" si="2"/>
        <v>6.5863181123748088E-2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498</v>
      </c>
      <c r="Z23" s="116">
        <v>491</v>
      </c>
      <c r="AB23" s="121">
        <f t="shared" si="2"/>
        <v>4.1673739602783907E-2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93</v>
      </c>
      <c r="Z24" s="116">
        <v>102</v>
      </c>
      <c r="AB24" s="121">
        <f t="shared" si="2"/>
        <v>8.6572738075029708E-3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336</v>
      </c>
      <c r="Z25" s="116">
        <v>369</v>
      </c>
      <c r="AB25" s="121">
        <f t="shared" si="2"/>
        <v>3.1318961127143101E-2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225</v>
      </c>
      <c r="Z26" s="116">
        <v>226</v>
      </c>
      <c r="AB26" s="121">
        <f t="shared" si="2"/>
        <v>1.9181802749957563E-2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466</v>
      </c>
      <c r="Z27" s="116">
        <v>468</v>
      </c>
      <c r="AB27" s="121">
        <f t="shared" si="2"/>
        <v>3.9721609234425394E-2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725</v>
      </c>
      <c r="Z28" s="116">
        <v>756</v>
      </c>
      <c r="AB28" s="121">
        <f t="shared" si="2"/>
        <v>6.4165676455610249E-2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822</v>
      </c>
      <c r="Z29" s="116">
        <v>928</v>
      </c>
      <c r="AB29" s="121">
        <f t="shared" si="2"/>
        <v>7.876421660159566E-2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771</v>
      </c>
      <c r="Z30" s="116">
        <v>856</v>
      </c>
      <c r="AB30" s="121">
        <f t="shared" si="2"/>
        <v>7.2653199796299445E-2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1256</v>
      </c>
      <c r="Z31" s="116">
        <v>1384</v>
      </c>
      <c r="AB31" s="121">
        <f t="shared" si="2"/>
        <v>0.11746732303513835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212</v>
      </c>
      <c r="Z32" s="116">
        <v>256</v>
      </c>
      <c r="AB32" s="121">
        <f t="shared" si="2"/>
        <v>2.1728059752164318E-2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497</v>
      </c>
      <c r="Z33" s="116">
        <v>475</v>
      </c>
      <c r="AB33" s="121">
        <f t="shared" si="2"/>
        <v>4.0315735868273639E-2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11219</v>
      </c>
      <c r="Z34" s="124">
        <v>11782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7194</v>
      </c>
      <c r="AB37" s="136">
        <f>Z37/Z40*100</f>
        <v>84.268478388192563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1343</v>
      </c>
      <c r="AB38" s="136">
        <f>Z38/Z40*100</f>
        <v>15.731521611807425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8537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5</v>
      </c>
      <c r="Y44" s="116">
        <v>3</v>
      </c>
      <c r="Z44" s="116">
        <v>6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93</v>
      </c>
      <c r="X45" s="116">
        <v>108</v>
      </c>
      <c r="Y45" s="116">
        <v>88</v>
      </c>
      <c r="Z45" s="116">
        <v>105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283</v>
      </c>
      <c r="X46" s="116">
        <v>309</v>
      </c>
      <c r="Y46" s="116">
        <v>357</v>
      </c>
      <c r="Z46" s="116">
        <v>301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417</v>
      </c>
      <c r="X47" s="116">
        <v>424</v>
      </c>
      <c r="Y47" s="116">
        <v>443</v>
      </c>
      <c r="Z47" s="116">
        <v>462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624</v>
      </c>
      <c r="X48" s="116">
        <v>623</v>
      </c>
      <c r="Y48" s="116">
        <v>664</v>
      </c>
      <c r="Z48" s="116">
        <v>697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Sorell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561</v>
      </c>
      <c r="X49" s="116">
        <v>553</v>
      </c>
      <c r="Y49" s="116">
        <v>597</v>
      </c>
      <c r="Z49" s="116">
        <v>684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480</v>
      </c>
      <c r="X50" s="116">
        <v>516</v>
      </c>
      <c r="Y50" s="116">
        <v>586</v>
      </c>
      <c r="Z50" s="116">
        <v>627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550</v>
      </c>
      <c r="X51" s="116">
        <v>530</v>
      </c>
      <c r="Y51" s="116">
        <v>544</v>
      </c>
      <c r="Z51" s="116">
        <v>570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485</v>
      </c>
      <c r="X52" s="116">
        <v>509</v>
      </c>
      <c r="Y52" s="116">
        <v>514</v>
      </c>
      <c r="Z52" s="116">
        <v>546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577</v>
      </c>
      <c r="X53" s="116">
        <v>543</v>
      </c>
      <c r="Y53" s="116">
        <v>504</v>
      </c>
      <c r="Z53" s="116">
        <v>520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521</v>
      </c>
      <c r="X54" s="116">
        <v>556</v>
      </c>
      <c r="Y54" s="116">
        <v>620</v>
      </c>
      <c r="Z54" s="116">
        <v>652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397</v>
      </c>
      <c r="X55" s="116">
        <v>400</v>
      </c>
      <c r="Y55" s="116">
        <v>406</v>
      </c>
      <c r="Z55" s="116">
        <v>453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191</v>
      </c>
      <c r="X56" s="116">
        <v>215</v>
      </c>
      <c r="Y56" s="116">
        <v>234</v>
      </c>
      <c r="Z56" s="116">
        <v>227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66</v>
      </c>
      <c r="X57" s="116">
        <v>87</v>
      </c>
      <c r="Y57" s="116">
        <v>80</v>
      </c>
      <c r="Z57" s="116">
        <v>91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25</v>
      </c>
      <c r="X58" s="116">
        <v>20</v>
      </c>
      <c r="Y58" s="116">
        <v>28</v>
      </c>
      <c r="Z58" s="116">
        <v>22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11</v>
      </c>
      <c r="X59" s="116">
        <v>10</v>
      </c>
      <c r="Y59" s="116">
        <v>11</v>
      </c>
      <c r="Z59" s="116">
        <v>6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6</v>
      </c>
      <c r="X60" s="116">
        <v>0</v>
      </c>
      <c r="Y60" s="116">
        <v>0</v>
      </c>
      <c r="Z60" s="116">
        <v>8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5272</v>
      </c>
      <c r="X61" s="116">
        <v>5412</v>
      </c>
      <c r="Y61" s="116">
        <v>5698</v>
      </c>
      <c r="Z61" s="116">
        <v>5969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7</v>
      </c>
      <c r="X63" s="116">
        <v>9</v>
      </c>
      <c r="Y63" s="116">
        <v>9</v>
      </c>
      <c r="Z63" s="116">
        <v>10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Sorell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132</v>
      </c>
      <c r="X64" s="116">
        <v>129</v>
      </c>
      <c r="Y64" s="116">
        <v>144</v>
      </c>
      <c r="Z64" s="116">
        <v>149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326</v>
      </c>
      <c r="X65" s="116">
        <v>292</v>
      </c>
      <c r="Y65" s="116">
        <v>318</v>
      </c>
      <c r="Z65" s="116">
        <v>365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412</v>
      </c>
      <c r="X66" s="116">
        <v>441</v>
      </c>
      <c r="Y66" s="116">
        <v>443</v>
      </c>
      <c r="Z66" s="116">
        <v>440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540</v>
      </c>
      <c r="X67" s="116">
        <v>571</v>
      </c>
      <c r="Y67" s="116">
        <v>620</v>
      </c>
      <c r="Z67" s="116">
        <v>614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486</v>
      </c>
      <c r="X68" s="116">
        <v>543</v>
      </c>
      <c r="Y68" s="116">
        <v>581</v>
      </c>
      <c r="Z68" s="116">
        <v>641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460</v>
      </c>
      <c r="X69" s="116">
        <v>484</v>
      </c>
      <c r="Y69" s="116">
        <v>545</v>
      </c>
      <c r="Z69" s="116">
        <v>581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509</v>
      </c>
      <c r="X70" s="116">
        <v>529</v>
      </c>
      <c r="Y70" s="116">
        <v>540</v>
      </c>
      <c r="Z70" s="116">
        <v>556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566</v>
      </c>
      <c r="X71" s="116">
        <v>556</v>
      </c>
      <c r="Y71" s="116">
        <v>552</v>
      </c>
      <c r="Z71" s="116">
        <v>559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585</v>
      </c>
      <c r="X72" s="116">
        <v>629</v>
      </c>
      <c r="Y72" s="116">
        <v>574</v>
      </c>
      <c r="Z72" s="116">
        <v>585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521</v>
      </c>
      <c r="X73" s="116">
        <v>563</v>
      </c>
      <c r="Y73" s="116">
        <v>621</v>
      </c>
      <c r="Z73" s="116">
        <v>632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315</v>
      </c>
      <c r="X74" s="116">
        <v>350</v>
      </c>
      <c r="Y74" s="116">
        <v>361</v>
      </c>
      <c r="Z74" s="116">
        <v>439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128</v>
      </c>
      <c r="X75" s="116">
        <v>162</v>
      </c>
      <c r="Y75" s="116">
        <v>163</v>
      </c>
      <c r="Z75" s="116">
        <v>177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29</v>
      </c>
      <c r="X76" s="116">
        <v>35</v>
      </c>
      <c r="Y76" s="116">
        <v>33</v>
      </c>
      <c r="Z76" s="116">
        <v>45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22</v>
      </c>
      <c r="X77" s="116">
        <v>16</v>
      </c>
      <c r="Y77" s="116">
        <v>20</v>
      </c>
      <c r="Z77" s="116">
        <v>19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</v>
      </c>
      <c r="X78" s="116">
        <v>6</v>
      </c>
      <c r="Y78" s="116">
        <v>0</v>
      </c>
      <c r="Z78" s="116">
        <v>4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7</v>
      </c>
      <c r="X79" s="116">
        <v>0</v>
      </c>
      <c r="Y79" s="116">
        <v>4</v>
      </c>
      <c r="Z79" s="116">
        <v>10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5054</v>
      </c>
      <c r="X80" s="116">
        <v>5314</v>
      </c>
      <c r="Y80" s="116">
        <v>5523</v>
      </c>
      <c r="Z80" s="116">
        <v>5816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Sorell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420</v>
      </c>
      <c r="X83" s="116">
        <v>435</v>
      </c>
      <c r="Y83" s="116">
        <v>479</v>
      </c>
      <c r="Z83" s="116">
        <v>478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316</v>
      </c>
      <c r="X84" s="116">
        <v>338</v>
      </c>
      <c r="Y84" s="116">
        <v>358</v>
      </c>
      <c r="Z84" s="116">
        <v>379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11,782</v>
      </c>
      <c r="D85" s="98">
        <f t="shared" ref="D85:D90" si="4">AD4</f>
        <v>5.0182725733131317E-2</v>
      </c>
      <c r="E85" s="99">
        <f t="shared" ref="E85:E90" si="5">AD4</f>
        <v>5.0182725733131317E-2</v>
      </c>
      <c r="F85" s="98">
        <f t="shared" ref="F85:F90" si="6">AF4</f>
        <v>0.1739736946990833</v>
      </c>
      <c r="G85" s="99">
        <f t="shared" ref="G85:G90" si="7">AF4</f>
        <v>0.1739736946990833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817</v>
      </c>
      <c r="X85" s="116">
        <v>861</v>
      </c>
      <c r="Y85" s="116">
        <v>927</v>
      </c>
      <c r="Z85" s="116">
        <v>1012</v>
      </c>
    </row>
    <row r="86" spans="1:30" ht="15" customHeight="1" x14ac:dyDescent="0.25">
      <c r="A86" s="100" t="s">
        <v>4</v>
      </c>
      <c r="B86" s="51"/>
      <c r="C86" s="101" t="str">
        <f t="shared" si="3"/>
        <v>5,969</v>
      </c>
      <c r="D86" s="98">
        <f t="shared" si="4"/>
        <v>4.7376732760133322E-2</v>
      </c>
      <c r="E86" s="99">
        <f t="shared" si="5"/>
        <v>4.7376732760133322E-2</v>
      </c>
      <c r="F86" s="98">
        <f t="shared" si="6"/>
        <v>0.17085131424087874</v>
      </c>
      <c r="G86" s="99">
        <f t="shared" si="7"/>
        <v>0.17085131424087874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240</v>
      </c>
      <c r="X86" s="116">
        <v>245</v>
      </c>
      <c r="Y86" s="116">
        <v>262</v>
      </c>
      <c r="Z86" s="116">
        <v>269</v>
      </c>
    </row>
    <row r="87" spans="1:30" ht="15" customHeight="1" x14ac:dyDescent="0.25">
      <c r="A87" s="100" t="s">
        <v>5</v>
      </c>
      <c r="B87" s="51"/>
      <c r="C87" s="101" t="str">
        <f t="shared" si="3"/>
        <v>5,817</v>
      </c>
      <c r="D87" s="98">
        <f t="shared" si="4"/>
        <v>5.4377379010331683E-2</v>
      </c>
      <c r="E87" s="99">
        <f t="shared" si="5"/>
        <v>5.4377379010331683E-2</v>
      </c>
      <c r="F87" s="98">
        <f t="shared" si="6"/>
        <v>0.1782458983188171</v>
      </c>
      <c r="G87" s="99">
        <f t="shared" si="7"/>
        <v>0.1782458983188171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221</v>
      </c>
      <c r="X87" s="116">
        <v>220</v>
      </c>
      <c r="Y87" s="116">
        <v>221</v>
      </c>
      <c r="Z87" s="116">
        <v>221</v>
      </c>
    </row>
    <row r="88" spans="1:30" ht="15" customHeight="1" x14ac:dyDescent="0.25">
      <c r="A88" s="51" t="s">
        <v>6</v>
      </c>
      <c r="B88" s="51"/>
      <c r="C88" s="101" t="str">
        <f t="shared" si="3"/>
        <v>8,541</v>
      </c>
      <c r="D88" s="98">
        <f t="shared" si="4"/>
        <v>4.0316686967113213E-2</v>
      </c>
      <c r="E88" s="99">
        <f t="shared" si="5"/>
        <v>4.0316686967113213E-2</v>
      </c>
      <c r="F88" s="98">
        <f t="shared" si="6"/>
        <v>0.16188273704257927</v>
      </c>
      <c r="G88" s="99">
        <f t="shared" si="7"/>
        <v>0.16188273704257927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196</v>
      </c>
      <c r="X88" s="116">
        <v>224</v>
      </c>
      <c r="Y88" s="116">
        <v>218</v>
      </c>
      <c r="Z88" s="116">
        <v>233</v>
      </c>
    </row>
    <row r="89" spans="1:30" ht="15" customHeight="1" x14ac:dyDescent="0.25">
      <c r="A89" s="51" t="s">
        <v>102</v>
      </c>
      <c r="B89" s="51"/>
      <c r="C89" s="101" t="str">
        <f t="shared" si="3"/>
        <v>$44,007</v>
      </c>
      <c r="D89" s="98">
        <f t="shared" si="4"/>
        <v>4.9785305343511554E-2</v>
      </c>
      <c r="E89" s="99">
        <f t="shared" si="5"/>
        <v>4.9785305343511554E-2</v>
      </c>
      <c r="F89" s="98">
        <f t="shared" si="6"/>
        <v>0.15087086144672845</v>
      </c>
      <c r="G89" s="99">
        <f t="shared" si="7"/>
        <v>0.15087086144672845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347</v>
      </c>
      <c r="X89" s="116">
        <v>366</v>
      </c>
      <c r="Y89" s="116">
        <v>402</v>
      </c>
      <c r="Z89" s="116">
        <v>406</v>
      </c>
    </row>
    <row r="90" spans="1:30" ht="15" customHeight="1" x14ac:dyDescent="0.25">
      <c r="A90" s="51" t="s">
        <v>7</v>
      </c>
      <c r="B90" s="51"/>
      <c r="C90" s="101" t="str">
        <f t="shared" si="3"/>
        <v>$438.6 mil</v>
      </c>
      <c r="D90" s="98">
        <f t="shared" si="4"/>
        <v>8.4453844990569849E-2</v>
      </c>
      <c r="E90" s="99">
        <f t="shared" si="5"/>
        <v>8.4453844990569849E-2</v>
      </c>
      <c r="F90" s="98">
        <f t="shared" si="6"/>
        <v>0.33585025704951788</v>
      </c>
      <c r="G90" s="99">
        <f t="shared" si="7"/>
        <v>0.33585025704951788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468</v>
      </c>
      <c r="X90" s="116">
        <v>461</v>
      </c>
      <c r="Y90" s="116">
        <v>501</v>
      </c>
      <c r="Z90" s="116">
        <v>546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3896</v>
      </c>
      <c r="X91" s="116">
        <v>4017</v>
      </c>
      <c r="Y91" s="116">
        <v>4202</v>
      </c>
      <c r="Z91" s="116">
        <v>4361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278</v>
      </c>
      <c r="X93" s="116">
        <v>305</v>
      </c>
      <c r="Y93" s="116">
        <v>335</v>
      </c>
      <c r="Z93" s="116">
        <v>356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527</v>
      </c>
      <c r="X94" s="116">
        <v>563</v>
      </c>
      <c r="Y94" s="116">
        <v>618</v>
      </c>
      <c r="Z94" s="116">
        <v>645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136</v>
      </c>
      <c r="X95" s="116">
        <v>146</v>
      </c>
      <c r="Y95" s="116">
        <v>152</v>
      </c>
      <c r="Z95" s="116">
        <v>167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618</v>
      </c>
      <c r="X96" s="116">
        <v>665</v>
      </c>
      <c r="Y96" s="116">
        <v>735</v>
      </c>
      <c r="Z96" s="116">
        <v>798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696</v>
      </c>
      <c r="X97" s="116">
        <v>738</v>
      </c>
      <c r="Y97" s="116">
        <v>765</v>
      </c>
      <c r="Z97" s="116">
        <v>812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421</v>
      </c>
      <c r="X98" s="116">
        <v>445</v>
      </c>
      <c r="Y98" s="116">
        <v>460</v>
      </c>
      <c r="Z98" s="116">
        <v>494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28</v>
      </c>
      <c r="X99" s="116">
        <v>30</v>
      </c>
      <c r="Y99" s="116">
        <v>36</v>
      </c>
      <c r="Z99" s="116">
        <v>43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252</v>
      </c>
      <c r="X100" s="116">
        <v>281</v>
      </c>
      <c r="Y100" s="116">
        <v>290</v>
      </c>
      <c r="Z100" s="116">
        <v>276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3654</v>
      </c>
      <c r="X101" s="116">
        <v>3793</v>
      </c>
      <c r="Y101" s="116">
        <v>4005</v>
      </c>
      <c r="Z101" s="116">
        <v>4177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7071</v>
      </c>
      <c r="X104" s="116">
        <v>7477</v>
      </c>
      <c r="Y104" s="116">
        <v>7951</v>
      </c>
      <c r="Z104" s="116">
        <v>8474</v>
      </c>
      <c r="AB104" s="113" t="str">
        <f>TEXT(Z104,"###,###")</f>
        <v>8,474</v>
      </c>
      <c r="AD104" s="134">
        <f>Z104/($Z$4)*100</f>
        <v>71.923272789000166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2107</v>
      </c>
      <c r="X105" s="116">
        <v>2225</v>
      </c>
      <c r="Y105" s="116">
        <v>2174</v>
      </c>
      <c r="Z105" s="116">
        <v>2366</v>
      </c>
      <c r="AB105" s="113" t="str">
        <f>TEXT(Z105,"###,###")</f>
        <v>2,366</v>
      </c>
      <c r="AD105" s="134">
        <f>Z105/($Z$4)*100</f>
        <v>20.081480224070617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9178</v>
      </c>
      <c r="X106" s="124">
        <v>9702</v>
      </c>
      <c r="Y106" s="124">
        <v>10125</v>
      </c>
      <c r="Z106" s="124">
        <v>10840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1358</v>
      </c>
      <c r="X108" s="116">
        <v>1496</v>
      </c>
      <c r="Y108" s="116">
        <v>1743</v>
      </c>
      <c r="Z108" s="116">
        <v>1747</v>
      </c>
      <c r="AB108" s="113" t="str">
        <f>TEXT(Z108,"###,###")</f>
        <v>1,747</v>
      </c>
      <c r="AD108" s="134">
        <f>Z108/($Z$4)*100</f>
        <v>14.827703276184009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1581</v>
      </c>
      <c r="X109" s="116">
        <v>1645</v>
      </c>
      <c r="Y109" s="116">
        <v>1750</v>
      </c>
      <c r="Z109" s="116">
        <v>1862</v>
      </c>
      <c r="AB109" s="113" t="str">
        <f>TEXT(Z109,"###,###")</f>
        <v>1,862</v>
      </c>
      <c r="AD109" s="134">
        <f>Z109/($Z$4)*100</f>
        <v>15.803768460363266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2289</v>
      </c>
      <c r="X110" s="116">
        <v>2470</v>
      </c>
      <c r="Y110" s="116">
        <v>2361</v>
      </c>
      <c r="Z110" s="116">
        <v>2655</v>
      </c>
      <c r="AB110" s="113" t="str">
        <f>TEXT(Z110,"###,###")</f>
        <v>2,655</v>
      </c>
      <c r="AD110" s="134">
        <f>Z110/($Z$4)*100</f>
        <v>22.534374469529791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3948</v>
      </c>
      <c r="X111" s="116">
        <v>4091</v>
      </c>
      <c r="Y111" s="116">
        <v>4274</v>
      </c>
      <c r="Z111" s="116">
        <v>4577</v>
      </c>
      <c r="AB111" s="113" t="str">
        <f>TEXT(Z111,"###,###")</f>
        <v>4,577</v>
      </c>
      <c r="AD111" s="134">
        <f>Z111/($Z$4)*100</f>
        <v>38.847394330334403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10322</v>
      </c>
      <c r="X112" s="116">
        <v>10726</v>
      </c>
      <c r="Y112" s="116">
        <v>11219</v>
      </c>
      <c r="Z112" s="116">
        <v>11783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43.26</v>
      </c>
      <c r="W118" s="135">
        <v>44.24</v>
      </c>
      <c r="X118" s="135">
        <v>42.36</v>
      </c>
      <c r="Y118" s="135">
        <v>42.3</v>
      </c>
      <c r="Z118" s="135">
        <v>42.3</v>
      </c>
      <c r="AB118" s="113" t="str">
        <f>TEXT(Z118,"##.0")</f>
        <v>42.3</v>
      </c>
    </row>
    <row r="120" spans="19:32" x14ac:dyDescent="0.25">
      <c r="S120" s="105" t="s">
        <v>104</v>
      </c>
      <c r="T120" s="116"/>
      <c r="U120" s="116"/>
      <c r="V120" s="116">
        <v>6074</v>
      </c>
      <c r="W120" s="116">
        <v>6246</v>
      </c>
      <c r="X120" s="116">
        <v>6431</v>
      </c>
      <c r="Y120" s="116">
        <v>6776</v>
      </c>
      <c r="Z120" s="116">
        <v>7127</v>
      </c>
      <c r="AB120" s="113" t="str">
        <f>TEXT(Z120,"###,###")</f>
        <v>7,127</v>
      </c>
    </row>
    <row r="121" spans="19:32" x14ac:dyDescent="0.25">
      <c r="S121" s="105" t="s">
        <v>105</v>
      </c>
      <c r="T121" s="116"/>
      <c r="U121" s="116"/>
      <c r="V121" s="116">
        <v>691</v>
      </c>
      <c r="W121" s="116">
        <v>708</v>
      </c>
      <c r="X121" s="116">
        <v>751</v>
      </c>
      <c r="Y121" s="116">
        <v>742</v>
      </c>
      <c r="Z121" s="116">
        <v>727</v>
      </c>
      <c r="AB121" s="113" t="str">
        <f>TEXT(Z121,"###,###")</f>
        <v>727</v>
      </c>
    </row>
    <row r="122" spans="19:32" x14ac:dyDescent="0.25">
      <c r="S122" s="105" t="s">
        <v>106</v>
      </c>
      <c r="T122" s="116"/>
      <c r="U122" s="116"/>
      <c r="V122" s="116">
        <v>590</v>
      </c>
      <c r="W122" s="116">
        <v>596</v>
      </c>
      <c r="X122" s="116">
        <v>628</v>
      </c>
      <c r="Y122" s="116">
        <v>688</v>
      </c>
      <c r="Z122" s="116">
        <v>681</v>
      </c>
      <c r="AB122" s="113" t="str">
        <f>TEXT(Z122,"###,###")</f>
        <v>681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6664</v>
      </c>
      <c r="W124" s="116">
        <v>6842</v>
      </c>
      <c r="X124" s="116">
        <v>7059</v>
      </c>
      <c r="Y124" s="116">
        <v>7464</v>
      </c>
      <c r="Z124" s="116">
        <v>7808</v>
      </c>
      <c r="AB124" s="113" t="str">
        <f>TEXT(Z124,"###,###")</f>
        <v>7,808</v>
      </c>
      <c r="AD124" s="131">
        <f>Z124/$Z$7*100</f>
        <v>91.417866760332515</v>
      </c>
    </row>
    <row r="125" spans="19:32" x14ac:dyDescent="0.25">
      <c r="S125" s="105" t="s">
        <v>108</v>
      </c>
      <c r="T125" s="116"/>
      <c r="U125" s="116"/>
      <c r="V125" s="116">
        <v>1281</v>
      </c>
      <c r="W125" s="116">
        <v>1304</v>
      </c>
      <c r="X125" s="116">
        <v>1379</v>
      </c>
      <c r="Y125" s="116">
        <v>1430</v>
      </c>
      <c r="Z125" s="116">
        <v>1408</v>
      </c>
      <c r="AB125" s="113" t="str">
        <f>TEXT(Z125,"###,###")</f>
        <v>1,408</v>
      </c>
      <c r="AD125" s="131">
        <f>Z125/$Z$7*100</f>
        <v>16.485189087928813</v>
      </c>
    </row>
    <row r="127" spans="19:32" x14ac:dyDescent="0.25">
      <c r="S127" s="105" t="s">
        <v>109</v>
      </c>
      <c r="T127" s="116"/>
      <c r="U127" s="116"/>
      <c r="V127" s="116">
        <v>3735</v>
      </c>
      <c r="W127" s="116">
        <v>3894</v>
      </c>
      <c r="X127" s="116">
        <v>4017</v>
      </c>
      <c r="Y127" s="116">
        <v>4198</v>
      </c>
      <c r="Z127" s="116">
        <v>4365</v>
      </c>
      <c r="AB127" s="113" t="str">
        <f>TEXT(Z127,"###,###")</f>
        <v>4,365</v>
      </c>
      <c r="AD127" s="131">
        <f>Z127/$Z$7*100</f>
        <v>51.106427818756586</v>
      </c>
    </row>
    <row r="128" spans="19:32" x14ac:dyDescent="0.25">
      <c r="S128" s="105" t="s">
        <v>110</v>
      </c>
      <c r="T128" s="116"/>
      <c r="U128" s="116"/>
      <c r="V128" s="116">
        <v>3623</v>
      </c>
      <c r="W128" s="116">
        <v>3658</v>
      </c>
      <c r="X128" s="116">
        <v>3793</v>
      </c>
      <c r="Y128" s="116">
        <v>4010</v>
      </c>
      <c r="Z128" s="116">
        <v>4177</v>
      </c>
      <c r="AB128" s="113" t="str">
        <f>TEXT(Z128,"###,###")</f>
        <v>4,177</v>
      </c>
      <c r="AD128" s="131">
        <f>Z128/$Z$7*100</f>
        <v>48.905280412129727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9B39B74-A32E-49D1-AC90-8C17A6BEFA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B02911FD-1B14-4D58-8708-04CE0E14F7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CF6B0A7B-7A6C-482B-BDB6-F3AA794657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9DA90369-5B6A-470C-A63A-2F12260C384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CE9D-5B26-40E9-8280-990EC76B5864}">
  <sheetPr codeName="Sheet8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Southern Midlands</v>
      </c>
      <c r="T1" s="103"/>
      <c r="U1" s="103"/>
      <c r="V1" s="103"/>
      <c r="W1" s="103"/>
      <c r="X1" s="103"/>
      <c r="Y1" s="104" t="str">
        <f>Y3</f>
        <v>12.25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137</v>
      </c>
      <c r="Y3" s="109" t="s">
        <v>178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12.25 Southern Midlands,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4283</v>
      </c>
      <c r="W4" s="112">
        <v>4247</v>
      </c>
      <c r="X4" s="112">
        <v>4598</v>
      </c>
      <c r="Y4" s="112">
        <v>4936</v>
      </c>
      <c r="Z4" s="112">
        <v>4982</v>
      </c>
      <c r="AB4" s="113" t="str">
        <f>TEXT(Z4,"###,###")</f>
        <v>4,982</v>
      </c>
      <c r="AD4" s="114">
        <f>Z4/Y4-1</f>
        <v>9.3192868719611521E-3</v>
      </c>
      <c r="AF4" s="114">
        <f>Z4/V4-1</f>
        <v>0.16320336212934849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2464</v>
      </c>
      <c r="W5" s="112">
        <v>2348</v>
      </c>
      <c r="X5" s="112">
        <v>2516</v>
      </c>
      <c r="Y5" s="112">
        <v>2712</v>
      </c>
      <c r="Z5" s="112">
        <v>2734</v>
      </c>
      <c r="AB5" s="113" t="str">
        <f>TEXT(Z5,"###,###")</f>
        <v>2,734</v>
      </c>
      <c r="AD5" s="114">
        <f t="shared" ref="AD5:AD9" si="0">Z5/Y5-1</f>
        <v>8.1120943952801561E-3</v>
      </c>
      <c r="AF5" s="114">
        <f t="shared" ref="AF5:AF9" si="1">Z5/V5-1</f>
        <v>0.10957792207792205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1821</v>
      </c>
      <c r="W6" s="112">
        <v>1893</v>
      </c>
      <c r="X6" s="112">
        <v>2082</v>
      </c>
      <c r="Y6" s="112">
        <v>2229</v>
      </c>
      <c r="Z6" s="112">
        <v>2243</v>
      </c>
      <c r="AB6" s="113" t="str">
        <f>TEXT(Z6,"###,###")</f>
        <v>2,243</v>
      </c>
      <c r="AD6" s="114">
        <f t="shared" si="0"/>
        <v>6.28084342754609E-3</v>
      </c>
      <c r="AF6" s="114">
        <f t="shared" si="1"/>
        <v>0.23174080175727618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2951</v>
      </c>
      <c r="W7" s="112">
        <v>2928</v>
      </c>
      <c r="X7" s="112">
        <v>3124</v>
      </c>
      <c r="Y7" s="112">
        <v>3279</v>
      </c>
      <c r="Z7" s="112">
        <v>3379</v>
      </c>
      <c r="AB7" s="113" t="str">
        <f>TEXT(Z7,"###,###")</f>
        <v>3,379</v>
      </c>
      <c r="AD7" s="114">
        <f t="shared" si="0"/>
        <v>3.0497102775236318E-2</v>
      </c>
      <c r="AF7" s="114">
        <f t="shared" si="1"/>
        <v>0.14503558115892923</v>
      </c>
    </row>
    <row r="8" spans="1:32" ht="17.25" customHeight="1" x14ac:dyDescent="0.25">
      <c r="A8" s="66" t="s">
        <v>13</v>
      </c>
      <c r="B8" s="67"/>
      <c r="C8" s="31"/>
      <c r="D8" s="68" t="str">
        <f>AB4</f>
        <v>4,982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3,379</v>
      </c>
      <c r="P8" s="69"/>
      <c r="S8" s="111" t="s">
        <v>87</v>
      </c>
      <c r="T8" s="112"/>
      <c r="U8" s="112"/>
      <c r="V8" s="112">
        <v>33258</v>
      </c>
      <c r="W8" s="112">
        <v>35569.19</v>
      </c>
      <c r="X8" s="112">
        <v>36087.599999999999</v>
      </c>
      <c r="Y8" s="112">
        <v>34887</v>
      </c>
      <c r="Z8" s="112">
        <v>37488.949999999997</v>
      </c>
      <c r="AB8" s="113" t="str">
        <f>TEXT(Z8,"$###,###")</f>
        <v>$37,489</v>
      </c>
      <c r="AD8" s="114">
        <f t="shared" si="0"/>
        <v>7.4582222604408388E-2</v>
      </c>
      <c r="AF8" s="114">
        <f t="shared" si="1"/>
        <v>0.12721600817848322</v>
      </c>
    </row>
    <row r="9" spans="1:32" x14ac:dyDescent="0.25">
      <c r="A9" s="32" t="s">
        <v>15</v>
      </c>
      <c r="B9" s="73"/>
      <c r="C9" s="74"/>
      <c r="D9" s="75">
        <f>AD104</f>
        <v>67.723805700521879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54.631547795205684</v>
      </c>
      <c r="P9" s="76" t="s">
        <v>88</v>
      </c>
      <c r="S9" s="111" t="s">
        <v>7</v>
      </c>
      <c r="T9" s="112"/>
      <c r="U9" s="112"/>
      <c r="V9" s="112">
        <v>125687212</v>
      </c>
      <c r="W9" s="112">
        <v>128100863</v>
      </c>
      <c r="X9" s="112">
        <v>139948865</v>
      </c>
      <c r="Y9" s="112">
        <v>157605850</v>
      </c>
      <c r="Z9" s="112">
        <v>168623412</v>
      </c>
      <c r="AB9" s="113" t="str">
        <f>TEXT(Z9/1000000,"$#,###.0")&amp;" mil"</f>
        <v>$168.6 mil</v>
      </c>
      <c r="AD9" s="114">
        <f t="shared" si="0"/>
        <v>6.9905793471498612E-2</v>
      </c>
      <c r="AF9" s="114">
        <f t="shared" si="1"/>
        <v>0.34161152369264114</v>
      </c>
    </row>
    <row r="10" spans="1:32" x14ac:dyDescent="0.25">
      <c r="A10" s="32" t="s">
        <v>18</v>
      </c>
      <c r="B10" s="73"/>
      <c r="C10" s="74"/>
      <c r="D10" s="75">
        <f>AD105</f>
        <v>15.214773183460458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45.457235868600179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88.014205386208928</v>
      </c>
      <c r="P11" s="76" t="s">
        <v>88</v>
      </c>
      <c r="S11" s="111" t="s">
        <v>30</v>
      </c>
      <c r="T11" s="116"/>
      <c r="U11" s="116"/>
      <c r="V11" s="116">
        <v>3539</v>
      </c>
      <c r="W11" s="116">
        <v>3538</v>
      </c>
      <c r="X11" s="116">
        <v>3869</v>
      </c>
      <c r="Y11" s="116">
        <v>4157</v>
      </c>
      <c r="Z11" s="116">
        <v>4254</v>
      </c>
    </row>
    <row r="12" spans="1:32" ht="28.5" customHeight="1" x14ac:dyDescent="0.25">
      <c r="A12" s="32" t="s">
        <v>20</v>
      </c>
      <c r="B12" s="74"/>
      <c r="C12" s="74"/>
      <c r="D12" s="75">
        <f>AD108</f>
        <v>13.869931754315537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21.456052086416101</v>
      </c>
      <c r="P12" s="76" t="s">
        <v>88</v>
      </c>
      <c r="S12" s="111" t="s">
        <v>31</v>
      </c>
      <c r="T12" s="116"/>
      <c r="U12" s="116"/>
      <c r="V12" s="116">
        <v>744</v>
      </c>
      <c r="W12" s="116">
        <v>707</v>
      </c>
      <c r="X12" s="116">
        <v>729</v>
      </c>
      <c r="Y12" s="116">
        <v>788</v>
      </c>
      <c r="Z12" s="116">
        <v>731</v>
      </c>
    </row>
    <row r="13" spans="1:32" ht="15" customHeight="1" x14ac:dyDescent="0.25">
      <c r="A13" s="32" t="s">
        <v>21</v>
      </c>
      <c r="B13" s="74"/>
      <c r="C13" s="74"/>
      <c r="D13" s="75">
        <f>AD109</f>
        <v>19.148936170212767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42.9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20.513849859494179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16.341030195381883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29.345644319550381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83.658969804618124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751</v>
      </c>
      <c r="Z15" s="116">
        <v>799</v>
      </c>
      <c r="AB15" s="121">
        <f t="shared" ref="AB15:AB34" si="2">IF(Z15="np",0,Z15/$Z$34)</f>
        <v>0.16050622740056247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12</v>
      </c>
      <c r="Z16" s="116">
        <v>19</v>
      </c>
      <c r="AB16" s="121">
        <f t="shared" si="2"/>
        <v>3.8167938931297708E-3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323</v>
      </c>
      <c r="Z17" s="116">
        <v>320</v>
      </c>
      <c r="AB17" s="121">
        <f t="shared" si="2"/>
        <v>6.4282844515869825E-2</v>
      </c>
    </row>
    <row r="18" spans="1:28" x14ac:dyDescent="0.25">
      <c r="A18" s="65" t="str">
        <f>$S$1&amp;" ("&amp;$V$2&amp;" to "&amp;$Z$2&amp;")"</f>
        <v>Southern Midlands (2014-15 to 2018-19)</v>
      </c>
      <c r="B18" s="65"/>
      <c r="C18" s="65"/>
      <c r="D18" s="65"/>
      <c r="E18" s="65"/>
      <c r="F18" s="65"/>
      <c r="G18" s="65" t="str">
        <f>$S$1&amp;" ("&amp;$V$2&amp;" to "&amp;$Z$2&amp;")"</f>
        <v>Southern Midlands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48</v>
      </c>
      <c r="Z18" s="116">
        <v>61</v>
      </c>
      <c r="AB18" s="121">
        <f t="shared" si="2"/>
        <v>1.2253917235837686E-2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369</v>
      </c>
      <c r="Z19" s="116">
        <v>426</v>
      </c>
      <c r="AB19" s="121">
        <f t="shared" si="2"/>
        <v>8.5576536761751712E-2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187</v>
      </c>
      <c r="Z20" s="116">
        <v>192</v>
      </c>
      <c r="AB20" s="121">
        <f t="shared" si="2"/>
        <v>3.8569706709521895E-2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352</v>
      </c>
      <c r="Z21" s="116">
        <v>385</v>
      </c>
      <c r="AB21" s="121">
        <f t="shared" si="2"/>
        <v>7.7340297308155892E-2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227</v>
      </c>
      <c r="Z22" s="116">
        <v>222</v>
      </c>
      <c r="AB22" s="121">
        <f t="shared" si="2"/>
        <v>4.4596223382884694E-2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180</v>
      </c>
      <c r="Z23" s="116">
        <v>189</v>
      </c>
      <c r="AB23" s="121">
        <f t="shared" si="2"/>
        <v>3.7967055042185616E-2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18</v>
      </c>
      <c r="Z24" s="116">
        <v>22</v>
      </c>
      <c r="AB24" s="121">
        <f t="shared" si="2"/>
        <v>4.4194455604660505E-3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113</v>
      </c>
      <c r="Z25" s="116">
        <v>93</v>
      </c>
      <c r="AB25" s="121">
        <f t="shared" si="2"/>
        <v>1.8682201687424668E-2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86</v>
      </c>
      <c r="Z26" s="116">
        <v>110</v>
      </c>
      <c r="AB26" s="121">
        <f t="shared" si="2"/>
        <v>2.2097227802330251E-2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126</v>
      </c>
      <c r="Z27" s="116">
        <v>137</v>
      </c>
      <c r="AB27" s="121">
        <f t="shared" si="2"/>
        <v>2.7521092808356771E-2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289</v>
      </c>
      <c r="Z28" s="116">
        <v>262</v>
      </c>
      <c r="AB28" s="121">
        <f t="shared" si="2"/>
        <v>5.2631578947368418E-2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294</v>
      </c>
      <c r="Z29" s="116">
        <v>290</v>
      </c>
      <c r="AB29" s="121">
        <f t="shared" si="2"/>
        <v>5.8256327842507033E-2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264</v>
      </c>
      <c r="Z30" s="116">
        <v>289</v>
      </c>
      <c r="AB30" s="121">
        <f t="shared" si="2"/>
        <v>5.8055443953394938E-2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477</v>
      </c>
      <c r="Z31" s="116">
        <v>470</v>
      </c>
      <c r="AB31" s="121">
        <f t="shared" si="2"/>
        <v>9.4415427882683811E-2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66</v>
      </c>
      <c r="Z32" s="116">
        <v>66</v>
      </c>
      <c r="AB32" s="121">
        <f t="shared" si="2"/>
        <v>1.3258336681398152E-2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165</v>
      </c>
      <c r="Z33" s="116">
        <v>175</v>
      </c>
      <c r="AB33" s="121">
        <f t="shared" si="2"/>
        <v>3.5154680594616315E-2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4938</v>
      </c>
      <c r="Z34" s="124">
        <v>4978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2826</v>
      </c>
      <c r="AB37" s="136">
        <f>Z37/Z40*100</f>
        <v>83.658969804618124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552</v>
      </c>
      <c r="AB38" s="136">
        <f>Z38/Z40*100</f>
        <v>16.341030195381883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3378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6</v>
      </c>
      <c r="Y44" s="116">
        <v>0</v>
      </c>
      <c r="Z44" s="116">
        <v>4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67</v>
      </c>
      <c r="X45" s="116">
        <v>50</v>
      </c>
      <c r="Y45" s="116">
        <v>66</v>
      </c>
      <c r="Z45" s="116">
        <v>53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150</v>
      </c>
      <c r="X46" s="116">
        <v>154</v>
      </c>
      <c r="Y46" s="116">
        <v>150</v>
      </c>
      <c r="Z46" s="116">
        <v>168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191</v>
      </c>
      <c r="X47" s="116">
        <v>203</v>
      </c>
      <c r="Y47" s="116">
        <v>222</v>
      </c>
      <c r="Z47" s="116">
        <v>241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232</v>
      </c>
      <c r="X48" s="116">
        <v>231</v>
      </c>
      <c r="Y48" s="116">
        <v>240</v>
      </c>
      <c r="Z48" s="116">
        <v>243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Southern Midlands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211</v>
      </c>
      <c r="X49" s="116">
        <v>241</v>
      </c>
      <c r="Y49" s="116">
        <v>230</v>
      </c>
      <c r="Z49" s="116">
        <v>244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213</v>
      </c>
      <c r="X50" s="116">
        <v>198</v>
      </c>
      <c r="Y50" s="116">
        <v>210</v>
      </c>
      <c r="Z50" s="116">
        <v>249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213</v>
      </c>
      <c r="X51" s="116">
        <v>251</v>
      </c>
      <c r="Y51" s="116">
        <v>215</v>
      </c>
      <c r="Z51" s="116">
        <v>240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262</v>
      </c>
      <c r="X52" s="116">
        <v>258</v>
      </c>
      <c r="Y52" s="116">
        <v>287</v>
      </c>
      <c r="Z52" s="116">
        <v>290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248</v>
      </c>
      <c r="X53" s="116">
        <v>297</v>
      </c>
      <c r="Y53" s="116">
        <v>282</v>
      </c>
      <c r="Z53" s="116">
        <v>315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240</v>
      </c>
      <c r="X54" s="116">
        <v>251</v>
      </c>
      <c r="Y54" s="116">
        <v>250</v>
      </c>
      <c r="Z54" s="116">
        <v>279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175</v>
      </c>
      <c r="X55" s="116">
        <v>203</v>
      </c>
      <c r="Y55" s="116">
        <v>202</v>
      </c>
      <c r="Z55" s="116">
        <v>219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74</v>
      </c>
      <c r="X56" s="116">
        <v>101</v>
      </c>
      <c r="Y56" s="116">
        <v>117</v>
      </c>
      <c r="Z56" s="116">
        <v>123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38</v>
      </c>
      <c r="X57" s="116">
        <v>44</v>
      </c>
      <c r="Y57" s="116">
        <v>43</v>
      </c>
      <c r="Z57" s="116">
        <v>36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21</v>
      </c>
      <c r="X58" s="116">
        <v>23</v>
      </c>
      <c r="Y58" s="116">
        <v>29</v>
      </c>
      <c r="Z58" s="116">
        <v>21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4</v>
      </c>
      <c r="X59" s="116">
        <v>6</v>
      </c>
      <c r="Y59" s="116">
        <v>2</v>
      </c>
      <c r="Z59" s="116">
        <v>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5</v>
      </c>
      <c r="X60" s="116">
        <v>6</v>
      </c>
      <c r="Y60" s="116">
        <v>4</v>
      </c>
      <c r="Z60" s="116">
        <v>6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2350</v>
      </c>
      <c r="X61" s="116">
        <v>2516</v>
      </c>
      <c r="Y61" s="116">
        <v>2710</v>
      </c>
      <c r="Z61" s="116">
        <v>2739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7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Southern Midlands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50</v>
      </c>
      <c r="X64" s="116">
        <v>53</v>
      </c>
      <c r="Y64" s="116">
        <v>64</v>
      </c>
      <c r="Z64" s="116">
        <v>65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124</v>
      </c>
      <c r="X65" s="116">
        <v>159</v>
      </c>
      <c r="Y65" s="116">
        <v>139</v>
      </c>
      <c r="Z65" s="116">
        <v>129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169</v>
      </c>
      <c r="X66" s="116">
        <v>171</v>
      </c>
      <c r="Y66" s="116">
        <v>193</v>
      </c>
      <c r="Z66" s="116">
        <v>214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190</v>
      </c>
      <c r="X67" s="116">
        <v>192</v>
      </c>
      <c r="Y67" s="116">
        <v>190</v>
      </c>
      <c r="Z67" s="116">
        <v>233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170</v>
      </c>
      <c r="X68" s="116">
        <v>193</v>
      </c>
      <c r="Y68" s="116">
        <v>212</v>
      </c>
      <c r="Z68" s="116">
        <v>195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160</v>
      </c>
      <c r="X69" s="116">
        <v>163</v>
      </c>
      <c r="Y69" s="116">
        <v>163</v>
      </c>
      <c r="Z69" s="116">
        <v>176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177</v>
      </c>
      <c r="X70" s="116">
        <v>195</v>
      </c>
      <c r="Y70" s="116">
        <v>218</v>
      </c>
      <c r="Z70" s="116">
        <v>230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270</v>
      </c>
      <c r="X71" s="116">
        <v>285</v>
      </c>
      <c r="Y71" s="116">
        <v>280</v>
      </c>
      <c r="Z71" s="116">
        <v>256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210</v>
      </c>
      <c r="X72" s="116">
        <v>230</v>
      </c>
      <c r="Y72" s="116">
        <v>242</v>
      </c>
      <c r="Z72" s="116">
        <v>273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175</v>
      </c>
      <c r="X73" s="116">
        <v>194</v>
      </c>
      <c r="Y73" s="116">
        <v>225</v>
      </c>
      <c r="Z73" s="116">
        <v>220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123</v>
      </c>
      <c r="X74" s="116">
        <v>142</v>
      </c>
      <c r="Y74" s="116">
        <v>142</v>
      </c>
      <c r="Z74" s="116">
        <v>142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45</v>
      </c>
      <c r="X75" s="116">
        <v>63</v>
      </c>
      <c r="Y75" s="116">
        <v>73</v>
      </c>
      <c r="Z75" s="116">
        <v>61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13</v>
      </c>
      <c r="X76" s="116">
        <v>27</v>
      </c>
      <c r="Y76" s="116">
        <v>31</v>
      </c>
      <c r="Z76" s="116">
        <v>31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6</v>
      </c>
      <c r="X77" s="116">
        <v>10</v>
      </c>
      <c r="Y77" s="116">
        <v>6</v>
      </c>
      <c r="Z77" s="116">
        <v>6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7</v>
      </c>
      <c r="Z78" s="116">
        <v>7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3</v>
      </c>
      <c r="Y79" s="116">
        <v>6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1893</v>
      </c>
      <c r="X80" s="116">
        <v>2082</v>
      </c>
      <c r="Y80" s="116">
        <v>2225</v>
      </c>
      <c r="Z80" s="116">
        <v>2245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Southern Midlands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116</v>
      </c>
      <c r="X83" s="116">
        <v>151</v>
      </c>
      <c r="Y83" s="116">
        <v>157</v>
      </c>
      <c r="Z83" s="116">
        <v>159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71</v>
      </c>
      <c r="X84" s="116">
        <v>78</v>
      </c>
      <c r="Y84" s="116">
        <v>79</v>
      </c>
      <c r="Z84" s="116">
        <v>86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4,982</v>
      </c>
      <c r="D85" s="98">
        <f t="shared" ref="D85:D90" si="4">AD4</f>
        <v>9.3192868719611521E-3</v>
      </c>
      <c r="E85" s="99">
        <f t="shared" ref="E85:E90" si="5">AD4</f>
        <v>9.3192868719611521E-3</v>
      </c>
      <c r="F85" s="98">
        <f t="shared" ref="F85:F90" si="6">AF4</f>
        <v>0.16320336212934849</v>
      </c>
      <c r="G85" s="99">
        <f t="shared" ref="G85:G90" si="7">AF4</f>
        <v>0.16320336212934849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342</v>
      </c>
      <c r="X85" s="116">
        <v>363</v>
      </c>
      <c r="Y85" s="116">
        <v>389</v>
      </c>
      <c r="Z85" s="116">
        <v>418</v>
      </c>
    </row>
    <row r="86" spans="1:30" ht="15" customHeight="1" x14ac:dyDescent="0.25">
      <c r="A86" s="100" t="s">
        <v>4</v>
      </c>
      <c r="B86" s="51"/>
      <c r="C86" s="101" t="str">
        <f t="shared" si="3"/>
        <v>2,734</v>
      </c>
      <c r="D86" s="98">
        <f t="shared" si="4"/>
        <v>8.1120943952801561E-3</v>
      </c>
      <c r="E86" s="99">
        <f t="shared" si="5"/>
        <v>8.1120943952801561E-3</v>
      </c>
      <c r="F86" s="98">
        <f t="shared" si="6"/>
        <v>0.10957792207792205</v>
      </c>
      <c r="G86" s="99">
        <f t="shared" si="7"/>
        <v>0.10957792207792205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61</v>
      </c>
      <c r="X86" s="116">
        <v>59</v>
      </c>
      <c r="Y86" s="116">
        <v>64</v>
      </c>
      <c r="Z86" s="116">
        <v>66</v>
      </c>
    </row>
    <row r="87" spans="1:30" ht="15" customHeight="1" x14ac:dyDescent="0.25">
      <c r="A87" s="100" t="s">
        <v>5</v>
      </c>
      <c r="B87" s="51"/>
      <c r="C87" s="101" t="str">
        <f t="shared" si="3"/>
        <v>2,243</v>
      </c>
      <c r="D87" s="98">
        <f t="shared" si="4"/>
        <v>6.28084342754609E-3</v>
      </c>
      <c r="E87" s="99">
        <f t="shared" si="5"/>
        <v>6.28084342754609E-3</v>
      </c>
      <c r="F87" s="98">
        <f t="shared" si="6"/>
        <v>0.23174080175727618</v>
      </c>
      <c r="G87" s="99">
        <f t="shared" si="7"/>
        <v>0.23174080175727618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38</v>
      </c>
      <c r="X87" s="116">
        <v>42</v>
      </c>
      <c r="Y87" s="116">
        <v>49</v>
      </c>
      <c r="Z87" s="116">
        <v>47</v>
      </c>
    </row>
    <row r="88" spans="1:30" ht="15" customHeight="1" x14ac:dyDescent="0.25">
      <c r="A88" s="51" t="s">
        <v>6</v>
      </c>
      <c r="B88" s="51"/>
      <c r="C88" s="101" t="str">
        <f t="shared" si="3"/>
        <v>3,379</v>
      </c>
      <c r="D88" s="98">
        <f t="shared" si="4"/>
        <v>3.0497102775236318E-2</v>
      </c>
      <c r="E88" s="99">
        <f t="shared" si="5"/>
        <v>3.0497102775236318E-2</v>
      </c>
      <c r="F88" s="98">
        <f t="shared" si="6"/>
        <v>0.14503558115892923</v>
      </c>
      <c r="G88" s="99">
        <f t="shared" si="7"/>
        <v>0.14503558115892923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63</v>
      </c>
      <c r="X88" s="116">
        <v>60</v>
      </c>
      <c r="Y88" s="116">
        <v>54</v>
      </c>
      <c r="Z88" s="116">
        <v>63</v>
      </c>
    </row>
    <row r="89" spans="1:30" ht="15" customHeight="1" x14ac:dyDescent="0.25">
      <c r="A89" s="51" t="s">
        <v>102</v>
      </c>
      <c r="B89" s="51"/>
      <c r="C89" s="101" t="str">
        <f t="shared" si="3"/>
        <v>$37,489</v>
      </c>
      <c r="D89" s="98">
        <f t="shared" si="4"/>
        <v>7.4582222604408388E-2</v>
      </c>
      <c r="E89" s="99">
        <f t="shared" si="5"/>
        <v>7.4582222604408388E-2</v>
      </c>
      <c r="F89" s="98">
        <f t="shared" si="6"/>
        <v>0.12721600817848322</v>
      </c>
      <c r="G89" s="99">
        <f t="shared" si="7"/>
        <v>0.12721600817848322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182</v>
      </c>
      <c r="X89" s="116">
        <v>213</v>
      </c>
      <c r="Y89" s="116">
        <v>220</v>
      </c>
      <c r="Z89" s="116">
        <v>235</v>
      </c>
    </row>
    <row r="90" spans="1:30" ht="15" customHeight="1" x14ac:dyDescent="0.25">
      <c r="A90" s="51" t="s">
        <v>7</v>
      </c>
      <c r="B90" s="51"/>
      <c r="C90" s="101" t="str">
        <f t="shared" si="3"/>
        <v>$168.6 mil</v>
      </c>
      <c r="D90" s="98">
        <f t="shared" si="4"/>
        <v>6.9905793471498612E-2</v>
      </c>
      <c r="E90" s="99">
        <f t="shared" si="5"/>
        <v>6.9905793471498612E-2</v>
      </c>
      <c r="F90" s="98">
        <f t="shared" si="6"/>
        <v>0.34161152369264114</v>
      </c>
      <c r="G90" s="99">
        <f t="shared" si="7"/>
        <v>0.34161152369264114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303</v>
      </c>
      <c r="X90" s="116">
        <v>293</v>
      </c>
      <c r="Y90" s="116">
        <v>327</v>
      </c>
      <c r="Z90" s="116">
        <v>336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1596</v>
      </c>
      <c r="X91" s="116">
        <v>1692</v>
      </c>
      <c r="Y91" s="116">
        <v>1782</v>
      </c>
      <c r="Z91" s="116">
        <v>1847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82</v>
      </c>
      <c r="X93" s="116">
        <v>98</v>
      </c>
      <c r="Y93" s="116">
        <v>105</v>
      </c>
      <c r="Z93" s="116">
        <v>108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131</v>
      </c>
      <c r="X94" s="116">
        <v>150</v>
      </c>
      <c r="Y94" s="116">
        <v>173</v>
      </c>
      <c r="Z94" s="116">
        <v>176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55</v>
      </c>
      <c r="X95" s="116">
        <v>59</v>
      </c>
      <c r="Y95" s="116">
        <v>57</v>
      </c>
      <c r="Z95" s="116">
        <v>69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244</v>
      </c>
      <c r="X96" s="116">
        <v>268</v>
      </c>
      <c r="Y96" s="116">
        <v>296</v>
      </c>
      <c r="Z96" s="116">
        <v>308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205</v>
      </c>
      <c r="X97" s="116">
        <v>232</v>
      </c>
      <c r="Y97" s="116">
        <v>232</v>
      </c>
      <c r="Z97" s="116">
        <v>246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157</v>
      </c>
      <c r="X98" s="116">
        <v>182</v>
      </c>
      <c r="Y98" s="116">
        <v>188</v>
      </c>
      <c r="Z98" s="116">
        <v>194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10</v>
      </c>
      <c r="X99" s="116">
        <v>7</v>
      </c>
      <c r="Y99" s="116">
        <v>13</v>
      </c>
      <c r="Z99" s="116">
        <v>17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152</v>
      </c>
      <c r="X100" s="116">
        <v>172</v>
      </c>
      <c r="Y100" s="116">
        <v>168</v>
      </c>
      <c r="Z100" s="116">
        <v>167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1333</v>
      </c>
      <c r="X101" s="116">
        <v>1432</v>
      </c>
      <c r="Y101" s="116">
        <v>1502</v>
      </c>
      <c r="Z101" s="116">
        <v>1535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2791</v>
      </c>
      <c r="X104" s="116">
        <v>3179</v>
      </c>
      <c r="Y104" s="116">
        <v>3280</v>
      </c>
      <c r="Z104" s="116">
        <v>3374</v>
      </c>
      <c r="AB104" s="113" t="str">
        <f>TEXT(Z104,"###,###")</f>
        <v>3,374</v>
      </c>
      <c r="AD104" s="134">
        <f>Z104/($Z$4)*100</f>
        <v>67.723805700521879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680</v>
      </c>
      <c r="X105" s="116">
        <v>734</v>
      </c>
      <c r="Y105" s="116">
        <v>738</v>
      </c>
      <c r="Z105" s="116">
        <v>758</v>
      </c>
      <c r="AB105" s="113" t="str">
        <f>TEXT(Z105,"###,###")</f>
        <v>758</v>
      </c>
      <c r="AD105" s="134">
        <f>Z105/($Z$4)*100</f>
        <v>15.214773183460458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3471</v>
      </c>
      <c r="X106" s="124">
        <v>3913</v>
      </c>
      <c r="Y106" s="124">
        <v>4018</v>
      </c>
      <c r="Z106" s="124">
        <v>4132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665</v>
      </c>
      <c r="X108" s="116">
        <v>776</v>
      </c>
      <c r="Y108" s="116">
        <v>796</v>
      </c>
      <c r="Z108" s="116">
        <v>691</v>
      </c>
      <c r="AB108" s="113" t="str">
        <f>TEXT(Z108,"###,###")</f>
        <v>691</v>
      </c>
      <c r="AD108" s="134">
        <f>Z108/($Z$4)*100</f>
        <v>13.869931754315537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779</v>
      </c>
      <c r="X109" s="116">
        <v>845</v>
      </c>
      <c r="Y109" s="116">
        <v>813</v>
      </c>
      <c r="Z109" s="116">
        <v>954</v>
      </c>
      <c r="AB109" s="113" t="str">
        <f>TEXT(Z109,"###,###")</f>
        <v>954</v>
      </c>
      <c r="AD109" s="134">
        <f>Z109/($Z$4)*100</f>
        <v>19.148936170212767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805</v>
      </c>
      <c r="X110" s="116">
        <v>938</v>
      </c>
      <c r="Y110" s="116">
        <v>991</v>
      </c>
      <c r="Z110" s="116">
        <v>1022</v>
      </c>
      <c r="AB110" s="113" t="str">
        <f>TEXT(Z110,"###,###")</f>
        <v>1,022</v>
      </c>
      <c r="AD110" s="134">
        <f>Z110/($Z$4)*100</f>
        <v>20.513849859494179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1231</v>
      </c>
      <c r="X111" s="116">
        <v>1354</v>
      </c>
      <c r="Y111" s="116">
        <v>1423</v>
      </c>
      <c r="Z111" s="116">
        <v>1462</v>
      </c>
      <c r="AB111" s="113" t="str">
        <f>TEXT(Z111,"###,###")</f>
        <v>1,462</v>
      </c>
      <c r="AD111" s="134">
        <f>Z111/($Z$4)*100</f>
        <v>29.345644319550381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4242</v>
      </c>
      <c r="X112" s="116">
        <v>4598</v>
      </c>
      <c r="Y112" s="116">
        <v>4937</v>
      </c>
      <c r="Z112" s="116">
        <v>4982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46.01</v>
      </c>
      <c r="W118" s="135">
        <v>41.77</v>
      </c>
      <c r="X118" s="135">
        <v>43.02</v>
      </c>
      <c r="Y118" s="135">
        <v>43.43</v>
      </c>
      <c r="Z118" s="135">
        <v>42.92</v>
      </c>
      <c r="AB118" s="113" t="str">
        <f>TEXT(Z118,"##.0")</f>
        <v>42.9</v>
      </c>
    </row>
    <row r="120" spans="19:32" x14ac:dyDescent="0.25">
      <c r="S120" s="105" t="s">
        <v>104</v>
      </c>
      <c r="T120" s="116"/>
      <c r="U120" s="116"/>
      <c r="V120" s="116">
        <v>2208</v>
      </c>
      <c r="W120" s="116">
        <v>2217</v>
      </c>
      <c r="X120" s="116">
        <v>2395</v>
      </c>
      <c r="Y120" s="116">
        <v>2498</v>
      </c>
      <c r="Z120" s="116">
        <v>2651</v>
      </c>
      <c r="AB120" s="113" t="str">
        <f>TEXT(Z120,"###,###")</f>
        <v>2,651</v>
      </c>
    </row>
    <row r="121" spans="19:32" x14ac:dyDescent="0.25">
      <c r="S121" s="105" t="s">
        <v>105</v>
      </c>
      <c r="T121" s="116"/>
      <c r="U121" s="116"/>
      <c r="V121" s="116">
        <v>402</v>
      </c>
      <c r="W121" s="116">
        <v>392</v>
      </c>
      <c r="X121" s="116">
        <v>404</v>
      </c>
      <c r="Y121" s="116">
        <v>436</v>
      </c>
      <c r="Z121" s="116">
        <v>402</v>
      </c>
      <c r="AB121" s="113" t="str">
        <f>TEXT(Z121,"###,###")</f>
        <v>402</v>
      </c>
    </row>
    <row r="122" spans="19:32" x14ac:dyDescent="0.25">
      <c r="S122" s="105" t="s">
        <v>106</v>
      </c>
      <c r="T122" s="116"/>
      <c r="U122" s="116"/>
      <c r="V122" s="116">
        <v>342</v>
      </c>
      <c r="W122" s="116">
        <v>315</v>
      </c>
      <c r="X122" s="116">
        <v>325</v>
      </c>
      <c r="Y122" s="116">
        <v>352</v>
      </c>
      <c r="Z122" s="116">
        <v>323</v>
      </c>
      <c r="AB122" s="113" t="str">
        <f>TEXT(Z122,"###,###")</f>
        <v>323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2550</v>
      </c>
      <c r="W124" s="116">
        <v>2532</v>
      </c>
      <c r="X124" s="116">
        <v>2720</v>
      </c>
      <c r="Y124" s="116">
        <v>2850</v>
      </c>
      <c r="Z124" s="116">
        <v>2974</v>
      </c>
      <c r="AB124" s="113" t="str">
        <f>TEXT(Z124,"###,###")</f>
        <v>2,974</v>
      </c>
      <c r="AD124" s="131">
        <f>Z124/$Z$7*100</f>
        <v>88.014205386208928</v>
      </c>
    </row>
    <row r="125" spans="19:32" x14ac:dyDescent="0.25">
      <c r="S125" s="105" t="s">
        <v>108</v>
      </c>
      <c r="T125" s="116"/>
      <c r="U125" s="116"/>
      <c r="V125" s="116">
        <v>744</v>
      </c>
      <c r="W125" s="116">
        <v>707</v>
      </c>
      <c r="X125" s="116">
        <v>729</v>
      </c>
      <c r="Y125" s="116">
        <v>788</v>
      </c>
      <c r="Z125" s="116">
        <v>725</v>
      </c>
      <c r="AB125" s="113" t="str">
        <f>TEXT(Z125,"###,###")</f>
        <v>725</v>
      </c>
      <c r="AD125" s="131">
        <f>Z125/$Z$7*100</f>
        <v>21.456052086416101</v>
      </c>
    </row>
    <row r="127" spans="19:32" x14ac:dyDescent="0.25">
      <c r="S127" s="105" t="s">
        <v>109</v>
      </c>
      <c r="T127" s="116"/>
      <c r="U127" s="116"/>
      <c r="V127" s="116">
        <v>1645</v>
      </c>
      <c r="W127" s="116">
        <v>1595</v>
      </c>
      <c r="X127" s="116">
        <v>1692</v>
      </c>
      <c r="Y127" s="116">
        <v>1779</v>
      </c>
      <c r="Z127" s="116">
        <v>1846</v>
      </c>
      <c r="AB127" s="113" t="str">
        <f>TEXT(Z127,"###,###")</f>
        <v>1,846</v>
      </c>
      <c r="AD127" s="131">
        <f>Z127/$Z$7*100</f>
        <v>54.631547795205684</v>
      </c>
    </row>
    <row r="128" spans="19:32" x14ac:dyDescent="0.25">
      <c r="S128" s="105" t="s">
        <v>110</v>
      </c>
      <c r="T128" s="116"/>
      <c r="U128" s="116"/>
      <c r="V128" s="116">
        <v>1303</v>
      </c>
      <c r="W128" s="116">
        <v>1332</v>
      </c>
      <c r="X128" s="116">
        <v>1432</v>
      </c>
      <c r="Y128" s="116">
        <v>1498</v>
      </c>
      <c r="Z128" s="116">
        <v>1536</v>
      </c>
      <c r="AB128" s="113" t="str">
        <f>TEXT(Z128,"###,###")</f>
        <v>1,536</v>
      </c>
      <c r="AD128" s="131">
        <f>Z128/$Z$7*100</f>
        <v>45.457235868600179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627C6B4-08DF-40E1-9BE7-1BBCE3B519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C3E87A54-4ECF-4C63-9A42-0FDE28B9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89299E93-687B-44C3-9DCD-954D5922B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ACC8359E-596F-4257-BC63-CDFE7C5E67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3ED1-1D7E-4715-AF8F-64DA8C283362}">
  <sheetPr codeName="Sheet9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Tasman</v>
      </c>
      <c r="T1" s="103"/>
      <c r="U1" s="103"/>
      <c r="V1" s="103"/>
      <c r="W1" s="103"/>
      <c r="X1" s="103"/>
      <c r="Y1" s="104" t="str">
        <f>Y3</f>
        <v>12.26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138</v>
      </c>
      <c r="Y3" s="109" t="s">
        <v>179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12.26 Tasman,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1401</v>
      </c>
      <c r="W4" s="112">
        <v>1372</v>
      </c>
      <c r="X4" s="112">
        <v>1536</v>
      </c>
      <c r="Y4" s="112">
        <v>1614</v>
      </c>
      <c r="Z4" s="112">
        <v>1583</v>
      </c>
      <c r="AB4" s="113" t="str">
        <f>TEXT(Z4,"###,###")</f>
        <v>1,583</v>
      </c>
      <c r="AD4" s="114">
        <f>Z4/Y4-1</f>
        <v>-1.9206939281288693E-2</v>
      </c>
      <c r="AF4" s="114">
        <f>Z4/V4-1</f>
        <v>0.12990720913633114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733</v>
      </c>
      <c r="W5" s="112">
        <v>688</v>
      </c>
      <c r="X5" s="112">
        <v>748</v>
      </c>
      <c r="Y5" s="112">
        <v>837</v>
      </c>
      <c r="Z5" s="112">
        <v>813</v>
      </c>
      <c r="AB5" s="113" t="str">
        <f>TEXT(Z5,"###,###")</f>
        <v>813</v>
      </c>
      <c r="AD5" s="114">
        <f t="shared" ref="AD5:AD9" si="0">Z5/Y5-1</f>
        <v>-2.8673835125448077E-2</v>
      </c>
      <c r="AF5" s="114">
        <f t="shared" ref="AF5:AF9" si="1">Z5/V5-1</f>
        <v>0.10914051841746253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661</v>
      </c>
      <c r="W6" s="112">
        <v>687</v>
      </c>
      <c r="X6" s="112">
        <v>788</v>
      </c>
      <c r="Y6" s="112">
        <v>778</v>
      </c>
      <c r="Z6" s="112">
        <v>771</v>
      </c>
      <c r="AB6" s="113" t="str">
        <f>TEXT(Z6,"###,###")</f>
        <v>771</v>
      </c>
      <c r="AD6" s="114">
        <f t="shared" si="0"/>
        <v>-8.9974293059126298E-3</v>
      </c>
      <c r="AF6" s="114">
        <f t="shared" si="1"/>
        <v>0.16641452344931928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1050</v>
      </c>
      <c r="W7" s="112">
        <v>1030</v>
      </c>
      <c r="X7" s="112">
        <v>1101</v>
      </c>
      <c r="Y7" s="112">
        <v>1171</v>
      </c>
      <c r="Z7" s="112">
        <v>1142</v>
      </c>
      <c r="AB7" s="113" t="str">
        <f>TEXT(Z7,"###,###")</f>
        <v>1,142</v>
      </c>
      <c r="AD7" s="114">
        <f t="shared" si="0"/>
        <v>-2.4765157984628527E-2</v>
      </c>
      <c r="AF7" s="114">
        <f t="shared" si="1"/>
        <v>8.7619047619047707E-2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1,583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1,142</v>
      </c>
      <c r="P8" s="69"/>
      <c r="S8" s="111" t="s">
        <v>87</v>
      </c>
      <c r="T8" s="112"/>
      <c r="U8" s="112"/>
      <c r="V8" s="112">
        <v>27064.83</v>
      </c>
      <c r="W8" s="112">
        <v>29947</v>
      </c>
      <c r="X8" s="112">
        <v>31324</v>
      </c>
      <c r="Y8" s="112">
        <v>30117.18</v>
      </c>
      <c r="Z8" s="112">
        <v>33965</v>
      </c>
      <c r="AB8" s="113" t="str">
        <f>TEXT(Z8,"$###,###")</f>
        <v>$33,965</v>
      </c>
      <c r="AD8" s="114">
        <f t="shared" si="0"/>
        <v>0.12776162974089877</v>
      </c>
      <c r="AF8" s="114">
        <f t="shared" si="1"/>
        <v>0.25494968932005113</v>
      </c>
    </row>
    <row r="9" spans="1:32" x14ac:dyDescent="0.25">
      <c r="A9" s="32" t="s">
        <v>15</v>
      </c>
      <c r="B9" s="73"/>
      <c r="C9" s="74"/>
      <c r="D9" s="75">
        <f>AD104</f>
        <v>63.487049905243211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51.838879159369519</v>
      </c>
      <c r="P9" s="76" t="s">
        <v>88</v>
      </c>
      <c r="S9" s="111" t="s">
        <v>7</v>
      </c>
      <c r="T9" s="112"/>
      <c r="U9" s="112"/>
      <c r="V9" s="112">
        <v>37562289</v>
      </c>
      <c r="W9" s="112">
        <v>38440243</v>
      </c>
      <c r="X9" s="112">
        <v>42212669</v>
      </c>
      <c r="Y9" s="112">
        <v>47264529</v>
      </c>
      <c r="Z9" s="112">
        <v>46384697</v>
      </c>
      <c r="AB9" s="113" t="str">
        <f>TEXT(Z9/1000000,"$#,###.0")&amp;" mil"</f>
        <v>$46.4 mil</v>
      </c>
      <c r="AD9" s="114">
        <f t="shared" si="0"/>
        <v>-1.8615059085852703E-2</v>
      </c>
      <c r="AF9" s="114">
        <f t="shared" si="1"/>
        <v>0.23487407809465499</v>
      </c>
    </row>
    <row r="10" spans="1:32" x14ac:dyDescent="0.25">
      <c r="A10" s="32" t="s">
        <v>18</v>
      </c>
      <c r="B10" s="73"/>
      <c r="C10" s="74"/>
      <c r="D10" s="75">
        <f>AD105</f>
        <v>21.099178774478837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48.336252189141852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82.049036777583183</v>
      </c>
      <c r="P11" s="76" t="s">
        <v>88</v>
      </c>
      <c r="S11" s="111" t="s">
        <v>30</v>
      </c>
      <c r="T11" s="116"/>
      <c r="U11" s="116"/>
      <c r="V11" s="116">
        <v>1090</v>
      </c>
      <c r="W11" s="116">
        <v>1082</v>
      </c>
      <c r="X11" s="116">
        <v>1225</v>
      </c>
      <c r="Y11" s="116">
        <v>1286</v>
      </c>
      <c r="Z11" s="116">
        <v>1253</v>
      </c>
    </row>
    <row r="12" spans="1:32" ht="28.5" customHeight="1" x14ac:dyDescent="0.25">
      <c r="A12" s="32" t="s">
        <v>20</v>
      </c>
      <c r="B12" s="74"/>
      <c r="C12" s="74"/>
      <c r="D12" s="75">
        <f>AD108</f>
        <v>15.982312065698043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28.984238178633976</v>
      </c>
      <c r="P12" s="76" t="s">
        <v>88</v>
      </c>
      <c r="S12" s="111" t="s">
        <v>31</v>
      </c>
      <c r="T12" s="116"/>
      <c r="U12" s="116"/>
      <c r="V12" s="116">
        <v>306</v>
      </c>
      <c r="W12" s="116">
        <v>294</v>
      </c>
      <c r="X12" s="116">
        <v>311</v>
      </c>
      <c r="Y12" s="116">
        <v>325</v>
      </c>
      <c r="Z12" s="116">
        <v>330</v>
      </c>
    </row>
    <row r="13" spans="1:32" ht="15" customHeight="1" x14ac:dyDescent="0.25">
      <c r="A13" s="32" t="s">
        <v>21</v>
      </c>
      <c r="B13" s="74"/>
      <c r="C13" s="74"/>
      <c r="D13" s="75">
        <f>AD109</f>
        <v>18.445988629185091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47.3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26.152874289324068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15.592334494773519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24.447252053063803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84.407665505226475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185</v>
      </c>
      <c r="Z15" s="116">
        <v>185</v>
      </c>
      <c r="AB15" s="121">
        <f t="shared" ref="AB15:AB34" si="2">IF(Z15="np",0,Z15/$Z$34)</f>
        <v>0.11664564943253468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6</v>
      </c>
      <c r="Z16" s="116">
        <v>15</v>
      </c>
      <c r="AB16" s="121">
        <f t="shared" si="2"/>
        <v>9.4577553593947032E-3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94</v>
      </c>
      <c r="Z17" s="116">
        <v>89</v>
      </c>
      <c r="AB17" s="121">
        <f t="shared" si="2"/>
        <v>5.6116015132408575E-2</v>
      </c>
    </row>
    <row r="18" spans="1:28" x14ac:dyDescent="0.25">
      <c r="A18" s="65" t="str">
        <f>$S$1&amp;" ("&amp;$V$2&amp;" to "&amp;$Z$2&amp;")"</f>
        <v>Tasman (2014-15 to 2018-19)</v>
      </c>
      <c r="B18" s="65"/>
      <c r="C18" s="65"/>
      <c r="D18" s="65"/>
      <c r="E18" s="65"/>
      <c r="F18" s="65"/>
      <c r="G18" s="65" t="str">
        <f>$S$1&amp;" ("&amp;$V$2&amp;" to "&amp;$Z$2&amp;")"</f>
        <v>Tasman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11</v>
      </c>
      <c r="Z18" s="116">
        <v>7</v>
      </c>
      <c r="AB18" s="121">
        <f t="shared" si="2"/>
        <v>4.4136191677175288E-3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131</v>
      </c>
      <c r="Z19" s="116">
        <v>89</v>
      </c>
      <c r="AB19" s="121">
        <f t="shared" si="2"/>
        <v>5.6116015132408575E-2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12</v>
      </c>
      <c r="Z20" s="116">
        <v>15</v>
      </c>
      <c r="AB20" s="121">
        <f t="shared" si="2"/>
        <v>9.4577553593947032E-3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86</v>
      </c>
      <c r="Z21" s="116">
        <v>73</v>
      </c>
      <c r="AB21" s="121">
        <f t="shared" si="2"/>
        <v>4.6027742749054225E-2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157</v>
      </c>
      <c r="Z22" s="116">
        <v>208</v>
      </c>
      <c r="AB22" s="121">
        <f t="shared" si="2"/>
        <v>0.13114754098360656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67</v>
      </c>
      <c r="Z23" s="116">
        <v>61</v>
      </c>
      <c r="AB23" s="121">
        <f t="shared" si="2"/>
        <v>3.8461538461538464E-2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6</v>
      </c>
      <c r="Z24" s="116">
        <v>13</v>
      </c>
      <c r="AB24" s="121">
        <f t="shared" si="2"/>
        <v>8.1967213114754103E-3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36</v>
      </c>
      <c r="Z25" s="116">
        <v>24</v>
      </c>
      <c r="AB25" s="121">
        <f t="shared" si="2"/>
        <v>1.5132408575031526E-2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16</v>
      </c>
      <c r="Z26" s="116">
        <v>18</v>
      </c>
      <c r="AB26" s="121">
        <f t="shared" si="2"/>
        <v>1.1349306431273645E-2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60</v>
      </c>
      <c r="Z27" s="116">
        <v>60</v>
      </c>
      <c r="AB27" s="121">
        <f t="shared" si="2"/>
        <v>3.7831021437578813E-2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80</v>
      </c>
      <c r="Z28" s="116">
        <v>81</v>
      </c>
      <c r="AB28" s="121">
        <f t="shared" si="2"/>
        <v>5.1071878940731397E-2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80</v>
      </c>
      <c r="Z29" s="116">
        <v>80</v>
      </c>
      <c r="AB29" s="121">
        <f t="shared" si="2"/>
        <v>5.0441361916771753E-2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118</v>
      </c>
      <c r="Z30" s="116">
        <v>101</v>
      </c>
      <c r="AB30" s="121">
        <f t="shared" si="2"/>
        <v>6.3682219419924344E-2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118</v>
      </c>
      <c r="Z31" s="116">
        <v>123</v>
      </c>
      <c r="AB31" s="121">
        <f t="shared" si="2"/>
        <v>7.7553593947036564E-2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151</v>
      </c>
      <c r="Z32" s="116">
        <v>158</v>
      </c>
      <c r="AB32" s="121">
        <f t="shared" si="2"/>
        <v>9.9621689785624218E-2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26</v>
      </c>
      <c r="Z33" s="116">
        <v>34</v>
      </c>
      <c r="AB33" s="121">
        <f t="shared" si="2"/>
        <v>2.1437578814627996E-2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1613</v>
      </c>
      <c r="Z34" s="124">
        <v>1586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969</v>
      </c>
      <c r="AB37" s="136">
        <f>Z37/Z40*100</f>
        <v>84.407665505226475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179</v>
      </c>
      <c r="AB38" s="136">
        <f>Z38/Z40*100</f>
        <v>15.592334494773519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1148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8</v>
      </c>
      <c r="X44" s="116">
        <v>0</v>
      </c>
      <c r="Y44" s="116">
        <v>0</v>
      </c>
      <c r="Z44" s="116">
        <v>5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18</v>
      </c>
      <c r="X45" s="116">
        <v>11</v>
      </c>
      <c r="Y45" s="116">
        <v>15</v>
      </c>
      <c r="Z45" s="116">
        <v>14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25</v>
      </c>
      <c r="X46" s="116">
        <v>38</v>
      </c>
      <c r="Y46" s="116">
        <v>45</v>
      </c>
      <c r="Z46" s="116">
        <v>38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43</v>
      </c>
      <c r="X47" s="116">
        <v>49</v>
      </c>
      <c r="Y47" s="116">
        <v>54</v>
      </c>
      <c r="Z47" s="116">
        <v>37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50</v>
      </c>
      <c r="X48" s="116">
        <v>63</v>
      </c>
      <c r="Y48" s="116">
        <v>72</v>
      </c>
      <c r="Z48" s="116">
        <v>66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Tasman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40</v>
      </c>
      <c r="X49" s="116">
        <v>47</v>
      </c>
      <c r="Y49" s="116">
        <v>63</v>
      </c>
      <c r="Z49" s="116">
        <v>79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49</v>
      </c>
      <c r="X50" s="116">
        <v>51</v>
      </c>
      <c r="Y50" s="116">
        <v>45</v>
      </c>
      <c r="Z50" s="116">
        <v>48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65</v>
      </c>
      <c r="X51" s="116">
        <v>56</v>
      </c>
      <c r="Y51" s="116">
        <v>58</v>
      </c>
      <c r="Z51" s="116">
        <v>63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65</v>
      </c>
      <c r="X52" s="116">
        <v>80</v>
      </c>
      <c r="Y52" s="116">
        <v>90</v>
      </c>
      <c r="Z52" s="116">
        <v>81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94</v>
      </c>
      <c r="X53" s="116">
        <v>87</v>
      </c>
      <c r="Y53" s="116">
        <v>77</v>
      </c>
      <c r="Z53" s="116">
        <v>79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84</v>
      </c>
      <c r="X54" s="116">
        <v>89</v>
      </c>
      <c r="Y54" s="116">
        <v>118</v>
      </c>
      <c r="Z54" s="116">
        <v>108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90</v>
      </c>
      <c r="X55" s="116">
        <v>97</v>
      </c>
      <c r="Y55" s="116">
        <v>109</v>
      </c>
      <c r="Z55" s="116">
        <v>110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46</v>
      </c>
      <c r="X56" s="116">
        <v>44</v>
      </c>
      <c r="Y56" s="116">
        <v>46</v>
      </c>
      <c r="Z56" s="116">
        <v>56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20</v>
      </c>
      <c r="X57" s="116">
        <v>25</v>
      </c>
      <c r="Y57" s="116">
        <v>23</v>
      </c>
      <c r="Z57" s="116">
        <v>18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4</v>
      </c>
      <c r="X58" s="116">
        <v>8</v>
      </c>
      <c r="Y58" s="116">
        <v>11</v>
      </c>
      <c r="Z58" s="116">
        <v>16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0</v>
      </c>
      <c r="X59" s="116">
        <v>4</v>
      </c>
      <c r="Y59" s="116">
        <v>2</v>
      </c>
      <c r="Z59" s="116">
        <v>3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690</v>
      </c>
      <c r="X61" s="116">
        <v>748</v>
      </c>
      <c r="Y61" s="116">
        <v>834</v>
      </c>
      <c r="Z61" s="116">
        <v>808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8</v>
      </c>
      <c r="Y63" s="116">
        <v>0</v>
      </c>
      <c r="Z63" s="116">
        <v>3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Tasman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20</v>
      </c>
      <c r="X64" s="116">
        <v>23</v>
      </c>
      <c r="Y64" s="116">
        <v>28</v>
      </c>
      <c r="Z64" s="116">
        <v>17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30</v>
      </c>
      <c r="X65" s="116">
        <v>26</v>
      </c>
      <c r="Y65" s="116">
        <v>40</v>
      </c>
      <c r="Z65" s="116">
        <v>43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37</v>
      </c>
      <c r="X66" s="116">
        <v>35</v>
      </c>
      <c r="Y66" s="116">
        <v>49</v>
      </c>
      <c r="Z66" s="116">
        <v>40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37</v>
      </c>
      <c r="X67" s="116">
        <v>56</v>
      </c>
      <c r="Y67" s="116">
        <v>56</v>
      </c>
      <c r="Z67" s="116">
        <v>57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51</v>
      </c>
      <c r="X68" s="116">
        <v>45</v>
      </c>
      <c r="Y68" s="116">
        <v>49</v>
      </c>
      <c r="Z68" s="116">
        <v>45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61</v>
      </c>
      <c r="X69" s="116">
        <v>87</v>
      </c>
      <c r="Y69" s="116">
        <v>59</v>
      </c>
      <c r="Z69" s="116">
        <v>72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82</v>
      </c>
      <c r="X70" s="116">
        <v>62</v>
      </c>
      <c r="Y70" s="116">
        <v>51</v>
      </c>
      <c r="Z70" s="116">
        <v>59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69</v>
      </c>
      <c r="X71" s="116">
        <v>82</v>
      </c>
      <c r="Y71" s="116">
        <v>82</v>
      </c>
      <c r="Z71" s="116">
        <v>68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84</v>
      </c>
      <c r="X72" s="116">
        <v>100</v>
      </c>
      <c r="Y72" s="116">
        <v>92</v>
      </c>
      <c r="Z72" s="116">
        <v>93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98</v>
      </c>
      <c r="X73" s="116">
        <v>102</v>
      </c>
      <c r="Y73" s="116">
        <v>98</v>
      </c>
      <c r="Z73" s="116">
        <v>103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74</v>
      </c>
      <c r="X74" s="116">
        <v>90</v>
      </c>
      <c r="Y74" s="116">
        <v>91</v>
      </c>
      <c r="Z74" s="116">
        <v>97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32</v>
      </c>
      <c r="X75" s="116">
        <v>43</v>
      </c>
      <c r="Y75" s="116">
        <v>42</v>
      </c>
      <c r="Z75" s="116">
        <v>36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21</v>
      </c>
      <c r="X76" s="116">
        <v>19</v>
      </c>
      <c r="Y76" s="116">
        <v>18</v>
      </c>
      <c r="Z76" s="116">
        <v>24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7</v>
      </c>
      <c r="X77" s="116">
        <v>7</v>
      </c>
      <c r="Y77" s="116">
        <v>8</v>
      </c>
      <c r="Z77" s="116">
        <v>7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3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7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685</v>
      </c>
      <c r="X80" s="116">
        <v>788</v>
      </c>
      <c r="Y80" s="116">
        <v>776</v>
      </c>
      <c r="Z80" s="116">
        <v>775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Tasman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50</v>
      </c>
      <c r="X83" s="116">
        <v>48</v>
      </c>
      <c r="Y83" s="116">
        <v>60</v>
      </c>
      <c r="Z83" s="116">
        <v>51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49</v>
      </c>
      <c r="X84" s="116">
        <v>48</v>
      </c>
      <c r="Y84" s="116">
        <v>51</v>
      </c>
      <c r="Z84" s="116">
        <v>45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1,583</v>
      </c>
      <c r="D85" s="98">
        <f t="shared" ref="D85:D90" si="4">AD4</f>
        <v>-1.9206939281288693E-2</v>
      </c>
      <c r="E85" s="99">
        <f t="shared" ref="E85:E90" si="5">AD4</f>
        <v>-1.9206939281288693E-2</v>
      </c>
      <c r="F85" s="98">
        <f t="shared" ref="F85:F90" si="6">AF4</f>
        <v>0.12990720913633114</v>
      </c>
      <c r="G85" s="99">
        <f t="shared" ref="G85:G90" si="7">AF4</f>
        <v>0.12990720913633114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77</v>
      </c>
      <c r="X85" s="116">
        <v>79</v>
      </c>
      <c r="Y85" s="116">
        <v>86</v>
      </c>
      <c r="Z85" s="116">
        <v>85</v>
      </c>
    </row>
    <row r="86" spans="1:30" ht="15" customHeight="1" x14ac:dyDescent="0.25">
      <c r="A86" s="100" t="s">
        <v>4</v>
      </c>
      <c r="B86" s="51"/>
      <c r="C86" s="101" t="str">
        <f t="shared" si="3"/>
        <v>813</v>
      </c>
      <c r="D86" s="98">
        <f t="shared" si="4"/>
        <v>-2.8673835125448077E-2</v>
      </c>
      <c r="E86" s="99">
        <f t="shared" si="5"/>
        <v>-2.8673835125448077E-2</v>
      </c>
      <c r="F86" s="98">
        <f t="shared" si="6"/>
        <v>0.10914051841746253</v>
      </c>
      <c r="G86" s="99">
        <f t="shared" si="7"/>
        <v>0.10914051841746253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35</v>
      </c>
      <c r="X86" s="116">
        <v>43</v>
      </c>
      <c r="Y86" s="116">
        <v>38</v>
      </c>
      <c r="Z86" s="116">
        <v>44</v>
      </c>
    </row>
    <row r="87" spans="1:30" ht="15" customHeight="1" x14ac:dyDescent="0.25">
      <c r="A87" s="100" t="s">
        <v>5</v>
      </c>
      <c r="B87" s="51"/>
      <c r="C87" s="101" t="str">
        <f t="shared" si="3"/>
        <v>771</v>
      </c>
      <c r="D87" s="98">
        <f t="shared" si="4"/>
        <v>-8.9974293059126298E-3</v>
      </c>
      <c r="E87" s="99">
        <f t="shared" si="5"/>
        <v>-8.9974293059126298E-3</v>
      </c>
      <c r="F87" s="98">
        <f t="shared" si="6"/>
        <v>0.16641452344931928</v>
      </c>
      <c r="G87" s="99">
        <f t="shared" si="7"/>
        <v>0.16641452344931928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7</v>
      </c>
      <c r="X87" s="116">
        <v>10</v>
      </c>
      <c r="Y87" s="116">
        <v>14</v>
      </c>
      <c r="Z87" s="116">
        <v>10</v>
      </c>
    </row>
    <row r="88" spans="1:30" ht="15" customHeight="1" x14ac:dyDescent="0.25">
      <c r="A88" s="51" t="s">
        <v>6</v>
      </c>
      <c r="B88" s="51"/>
      <c r="C88" s="101" t="str">
        <f t="shared" si="3"/>
        <v>1,142</v>
      </c>
      <c r="D88" s="98">
        <f t="shared" si="4"/>
        <v>-2.4765157984628527E-2</v>
      </c>
      <c r="E88" s="99">
        <f t="shared" si="5"/>
        <v>-2.4765157984628527E-2</v>
      </c>
      <c r="F88" s="98">
        <f t="shared" si="6"/>
        <v>8.7619047619047707E-2</v>
      </c>
      <c r="G88" s="99">
        <f t="shared" si="7"/>
        <v>8.7619047619047707E-2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3</v>
      </c>
      <c r="X88" s="116">
        <v>3</v>
      </c>
      <c r="Y88" s="116">
        <v>5</v>
      </c>
      <c r="Z88" s="116">
        <v>8</v>
      </c>
    </row>
    <row r="89" spans="1:30" ht="15" customHeight="1" x14ac:dyDescent="0.25">
      <c r="A89" s="51" t="s">
        <v>102</v>
      </c>
      <c r="B89" s="51"/>
      <c r="C89" s="101" t="str">
        <f t="shared" si="3"/>
        <v>$33,965</v>
      </c>
      <c r="D89" s="98">
        <f t="shared" si="4"/>
        <v>0.12776162974089877</v>
      </c>
      <c r="E89" s="99">
        <f t="shared" si="5"/>
        <v>0.12776162974089877</v>
      </c>
      <c r="F89" s="98">
        <f t="shared" si="6"/>
        <v>0.25494968932005113</v>
      </c>
      <c r="G89" s="99">
        <f t="shared" si="7"/>
        <v>0.25494968932005113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30</v>
      </c>
      <c r="X89" s="116">
        <v>29</v>
      </c>
      <c r="Y89" s="116">
        <v>43</v>
      </c>
      <c r="Z89" s="116">
        <v>38</v>
      </c>
    </row>
    <row r="90" spans="1:30" ht="15" customHeight="1" x14ac:dyDescent="0.25">
      <c r="A90" s="51" t="s">
        <v>7</v>
      </c>
      <c r="B90" s="51"/>
      <c r="C90" s="101" t="str">
        <f t="shared" si="3"/>
        <v>$46.4 mil</v>
      </c>
      <c r="D90" s="98">
        <f t="shared" si="4"/>
        <v>-1.8615059085852703E-2</v>
      </c>
      <c r="E90" s="99">
        <f t="shared" si="5"/>
        <v>-1.8615059085852703E-2</v>
      </c>
      <c r="F90" s="98">
        <f t="shared" si="6"/>
        <v>0.23487407809465499</v>
      </c>
      <c r="G90" s="99">
        <f t="shared" si="7"/>
        <v>0.23487407809465499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96</v>
      </c>
      <c r="X90" s="116">
        <v>95</v>
      </c>
      <c r="Y90" s="116">
        <v>104</v>
      </c>
      <c r="Z90" s="116">
        <v>108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520</v>
      </c>
      <c r="X91" s="116">
        <v>551</v>
      </c>
      <c r="Y91" s="116">
        <v>608</v>
      </c>
      <c r="Z91" s="116">
        <v>592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24</v>
      </c>
      <c r="X93" s="116">
        <v>29</v>
      </c>
      <c r="Y93" s="116">
        <v>28</v>
      </c>
      <c r="Z93" s="116">
        <v>33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75</v>
      </c>
      <c r="X94" s="116">
        <v>83</v>
      </c>
      <c r="Y94" s="116">
        <v>85</v>
      </c>
      <c r="Z94" s="116">
        <v>79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12</v>
      </c>
      <c r="X95" s="116">
        <v>20</v>
      </c>
      <c r="Y95" s="116">
        <v>24</v>
      </c>
      <c r="Z95" s="116">
        <v>23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93</v>
      </c>
      <c r="X96" s="116">
        <v>88</v>
      </c>
      <c r="Y96" s="116">
        <v>95</v>
      </c>
      <c r="Z96" s="116">
        <v>105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63</v>
      </c>
      <c r="X97" s="116">
        <v>67</v>
      </c>
      <c r="Y97" s="116">
        <v>65</v>
      </c>
      <c r="Z97" s="116">
        <v>63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35</v>
      </c>
      <c r="X98" s="116">
        <v>37</v>
      </c>
      <c r="Y98" s="116">
        <v>42</v>
      </c>
      <c r="Z98" s="116">
        <v>35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6</v>
      </c>
      <c r="X99" s="116">
        <v>6</v>
      </c>
      <c r="Y99" s="116">
        <v>7</v>
      </c>
      <c r="Z99" s="116">
        <v>5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61</v>
      </c>
      <c r="X100" s="116">
        <v>64</v>
      </c>
      <c r="Y100" s="116">
        <v>62</v>
      </c>
      <c r="Z100" s="116">
        <v>75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511</v>
      </c>
      <c r="X101" s="116">
        <v>550</v>
      </c>
      <c r="Y101" s="116">
        <v>558</v>
      </c>
      <c r="Z101" s="116">
        <v>549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766</v>
      </c>
      <c r="X104" s="116">
        <v>924</v>
      </c>
      <c r="Y104" s="116">
        <v>1019</v>
      </c>
      <c r="Z104" s="116">
        <v>1005</v>
      </c>
      <c r="AB104" s="113" t="str">
        <f>TEXT(Z104,"###,###")</f>
        <v>1,005</v>
      </c>
      <c r="AD104" s="134">
        <f>Z104/($Z$4)*100</f>
        <v>63.487049905243211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351</v>
      </c>
      <c r="X105" s="116">
        <v>391</v>
      </c>
      <c r="Y105" s="116">
        <v>338</v>
      </c>
      <c r="Z105" s="116">
        <v>334</v>
      </c>
      <c r="AB105" s="113" t="str">
        <f>TEXT(Z105,"###,###")</f>
        <v>334</v>
      </c>
      <c r="AD105" s="134">
        <f>Z105/($Z$4)*100</f>
        <v>21.099178774478837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1117</v>
      </c>
      <c r="X106" s="124">
        <v>1315</v>
      </c>
      <c r="Y106" s="124">
        <v>1357</v>
      </c>
      <c r="Z106" s="124">
        <v>1339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228</v>
      </c>
      <c r="X108" s="116">
        <v>287</v>
      </c>
      <c r="Y108" s="116">
        <v>357</v>
      </c>
      <c r="Z108" s="116">
        <v>253</v>
      </c>
      <c r="AB108" s="113" t="str">
        <f>TEXT(Z108,"###,###")</f>
        <v>253</v>
      </c>
      <c r="AD108" s="134">
        <f>Z108/($Z$4)*100</f>
        <v>15.982312065698043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177</v>
      </c>
      <c r="X109" s="116">
        <v>222</v>
      </c>
      <c r="Y109" s="116">
        <v>204</v>
      </c>
      <c r="Z109" s="116">
        <v>292</v>
      </c>
      <c r="AB109" s="113" t="str">
        <f>TEXT(Z109,"###,###")</f>
        <v>292</v>
      </c>
      <c r="AD109" s="134">
        <f>Z109/($Z$4)*100</f>
        <v>18.445988629185091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438</v>
      </c>
      <c r="X110" s="116">
        <v>435</v>
      </c>
      <c r="Y110" s="116">
        <v>433</v>
      </c>
      <c r="Z110" s="116">
        <v>414</v>
      </c>
      <c r="AB110" s="113" t="str">
        <f>TEXT(Z110,"###,###")</f>
        <v>414</v>
      </c>
      <c r="AD110" s="134">
        <f>Z110/($Z$4)*100</f>
        <v>26.152874289324068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276</v>
      </c>
      <c r="X111" s="116">
        <v>371</v>
      </c>
      <c r="Y111" s="116">
        <v>375</v>
      </c>
      <c r="Z111" s="116">
        <v>387</v>
      </c>
      <c r="AB111" s="113" t="str">
        <f>TEXT(Z111,"###,###")</f>
        <v>387</v>
      </c>
      <c r="AD111" s="134">
        <f>Z111/($Z$4)*100</f>
        <v>24.447252053063803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1374</v>
      </c>
      <c r="X112" s="116">
        <v>1536</v>
      </c>
      <c r="Y112" s="116">
        <v>1612</v>
      </c>
      <c r="Z112" s="116">
        <v>1584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49.41</v>
      </c>
      <c r="W118" s="135">
        <v>47.95</v>
      </c>
      <c r="X118" s="135">
        <v>47.07</v>
      </c>
      <c r="Y118" s="135">
        <v>46.83</v>
      </c>
      <c r="Z118" s="135">
        <v>47.26</v>
      </c>
      <c r="AB118" s="113" t="str">
        <f>TEXT(Z118,"##.0")</f>
        <v>47.3</v>
      </c>
    </row>
    <row r="120" spans="19:32" x14ac:dyDescent="0.25">
      <c r="S120" s="105" t="s">
        <v>104</v>
      </c>
      <c r="T120" s="116"/>
      <c r="U120" s="116"/>
      <c r="V120" s="116">
        <v>743</v>
      </c>
      <c r="W120" s="116">
        <v>730</v>
      </c>
      <c r="X120" s="116">
        <v>790</v>
      </c>
      <c r="Y120" s="116">
        <v>841</v>
      </c>
      <c r="Z120" s="116">
        <v>813</v>
      </c>
      <c r="AB120" s="113" t="str">
        <f>TEXT(Z120,"###,###")</f>
        <v>813</v>
      </c>
    </row>
    <row r="121" spans="19:32" x14ac:dyDescent="0.25">
      <c r="S121" s="105" t="s">
        <v>105</v>
      </c>
      <c r="T121" s="116"/>
      <c r="U121" s="116"/>
      <c r="V121" s="116">
        <v>199</v>
      </c>
      <c r="W121" s="116">
        <v>182</v>
      </c>
      <c r="X121" s="116">
        <v>199</v>
      </c>
      <c r="Y121" s="116">
        <v>204</v>
      </c>
      <c r="Z121" s="116">
        <v>207</v>
      </c>
      <c r="AB121" s="113" t="str">
        <f>TEXT(Z121,"###,###")</f>
        <v>207</v>
      </c>
    </row>
    <row r="122" spans="19:32" x14ac:dyDescent="0.25">
      <c r="S122" s="105" t="s">
        <v>106</v>
      </c>
      <c r="T122" s="116"/>
      <c r="U122" s="116"/>
      <c r="V122" s="116">
        <v>105</v>
      </c>
      <c r="W122" s="116">
        <v>112</v>
      </c>
      <c r="X122" s="116">
        <v>112</v>
      </c>
      <c r="Y122" s="116">
        <v>117</v>
      </c>
      <c r="Z122" s="116">
        <v>124</v>
      </c>
      <c r="AB122" s="113" t="str">
        <f>TEXT(Z122,"###,###")</f>
        <v>124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848</v>
      </c>
      <c r="W124" s="116">
        <v>842</v>
      </c>
      <c r="X124" s="116">
        <v>902</v>
      </c>
      <c r="Y124" s="116">
        <v>958</v>
      </c>
      <c r="Z124" s="116">
        <v>937</v>
      </c>
      <c r="AB124" s="113" t="str">
        <f>TEXT(Z124,"###,###")</f>
        <v>937</v>
      </c>
      <c r="AD124" s="131">
        <f>Z124/$Z$7*100</f>
        <v>82.049036777583183</v>
      </c>
    </row>
    <row r="125" spans="19:32" x14ac:dyDescent="0.25">
      <c r="S125" s="105" t="s">
        <v>108</v>
      </c>
      <c r="T125" s="116"/>
      <c r="U125" s="116"/>
      <c r="V125" s="116">
        <v>304</v>
      </c>
      <c r="W125" s="116">
        <v>294</v>
      </c>
      <c r="X125" s="116">
        <v>311</v>
      </c>
      <c r="Y125" s="116">
        <v>321</v>
      </c>
      <c r="Z125" s="116">
        <v>331</v>
      </c>
      <c r="AB125" s="113" t="str">
        <f>TEXT(Z125,"###,###")</f>
        <v>331</v>
      </c>
      <c r="AD125" s="131">
        <f>Z125/$Z$7*100</f>
        <v>28.984238178633976</v>
      </c>
    </row>
    <row r="127" spans="19:32" x14ac:dyDescent="0.25">
      <c r="S127" s="105" t="s">
        <v>109</v>
      </c>
      <c r="T127" s="116"/>
      <c r="U127" s="116"/>
      <c r="V127" s="116">
        <v>541</v>
      </c>
      <c r="W127" s="116">
        <v>516</v>
      </c>
      <c r="X127" s="116">
        <v>551</v>
      </c>
      <c r="Y127" s="116">
        <v>613</v>
      </c>
      <c r="Z127" s="116">
        <v>592</v>
      </c>
      <c r="AB127" s="113" t="str">
        <f>TEXT(Z127,"###,###")</f>
        <v>592</v>
      </c>
      <c r="AD127" s="131">
        <f>Z127/$Z$7*100</f>
        <v>51.838879159369519</v>
      </c>
    </row>
    <row r="128" spans="19:32" x14ac:dyDescent="0.25">
      <c r="S128" s="105" t="s">
        <v>110</v>
      </c>
      <c r="T128" s="116"/>
      <c r="U128" s="116"/>
      <c r="V128" s="116">
        <v>504</v>
      </c>
      <c r="W128" s="116">
        <v>512</v>
      </c>
      <c r="X128" s="116">
        <v>550</v>
      </c>
      <c r="Y128" s="116">
        <v>555</v>
      </c>
      <c r="Z128" s="116">
        <v>552</v>
      </c>
      <c r="AB128" s="113" t="str">
        <f>TEXT(Z128,"###,###")</f>
        <v>552</v>
      </c>
      <c r="AD128" s="131">
        <f>Z128/$Z$7*100</f>
        <v>48.336252189141852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97BCC-5246-4DA5-85F9-686A352CD4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56979C4B-DE12-490C-AB39-1F4EE8EF4F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48ECD373-C08F-43B8-9175-D00E31A8316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B0F5BCEB-A486-4493-A834-145AAB67B3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41C0-2983-4A23-9F02-6828307CC82F}">
  <sheetPr codeName="Sheet9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Waratah/Wynyard</v>
      </c>
      <c r="T1" s="103"/>
      <c r="U1" s="103"/>
      <c r="V1" s="103"/>
      <c r="W1" s="103"/>
      <c r="X1" s="103"/>
      <c r="Y1" s="104" t="str">
        <f>Y3</f>
        <v>12.27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139</v>
      </c>
      <c r="Y3" s="109" t="s">
        <v>180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12.27 Waratah/Wynyard,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8797</v>
      </c>
      <c r="W4" s="112">
        <v>9000</v>
      </c>
      <c r="X4" s="112">
        <v>9217</v>
      </c>
      <c r="Y4" s="112">
        <v>9427</v>
      </c>
      <c r="Z4" s="112">
        <v>9519</v>
      </c>
      <c r="AB4" s="113" t="str">
        <f>TEXT(Z4,"###,###")</f>
        <v>9,519</v>
      </c>
      <c r="AD4" s="114">
        <f>Z4/Y4-1</f>
        <v>9.7592022912909027E-3</v>
      </c>
      <c r="AF4" s="114">
        <f>Z4/V4-1</f>
        <v>8.2073434125270017E-2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4534</v>
      </c>
      <c r="W5" s="112">
        <v>4715</v>
      </c>
      <c r="X5" s="112">
        <v>4759</v>
      </c>
      <c r="Y5" s="112">
        <v>4964</v>
      </c>
      <c r="Z5" s="112">
        <v>4937</v>
      </c>
      <c r="AB5" s="113" t="str">
        <f>TEXT(Z5,"###,###")</f>
        <v>4,937</v>
      </c>
      <c r="AD5" s="114">
        <f t="shared" ref="AD5:AD9" si="0">Z5/Y5-1</f>
        <v>-5.4391619661563473E-3</v>
      </c>
      <c r="AF5" s="114">
        <f t="shared" ref="AF5:AF9" si="1">Z5/V5-1</f>
        <v>8.8883987648875173E-2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4265</v>
      </c>
      <c r="W6" s="112">
        <v>4287</v>
      </c>
      <c r="X6" s="112">
        <v>4458</v>
      </c>
      <c r="Y6" s="112">
        <v>4461</v>
      </c>
      <c r="Z6" s="112">
        <v>4584</v>
      </c>
      <c r="AB6" s="113" t="str">
        <f>TEXT(Z6,"###,###")</f>
        <v>4,584</v>
      </c>
      <c r="AD6" s="114">
        <f t="shared" si="0"/>
        <v>2.7572293207800858E-2</v>
      </c>
      <c r="AF6" s="114">
        <f t="shared" si="1"/>
        <v>7.4794841735052797E-2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6613</v>
      </c>
      <c r="W7" s="112">
        <v>6608</v>
      </c>
      <c r="X7" s="112">
        <v>6670</v>
      </c>
      <c r="Y7" s="112">
        <v>6780</v>
      </c>
      <c r="Z7" s="112">
        <v>6880</v>
      </c>
      <c r="AB7" s="113" t="str">
        <f>TEXT(Z7,"###,###")</f>
        <v>6,880</v>
      </c>
      <c r="AD7" s="114">
        <f t="shared" si="0"/>
        <v>1.4749262536873253E-2</v>
      </c>
      <c r="AF7" s="114">
        <f t="shared" si="1"/>
        <v>4.037501890216233E-2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9,519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6,880</v>
      </c>
      <c r="P8" s="69"/>
      <c r="S8" s="111" t="s">
        <v>87</v>
      </c>
      <c r="T8" s="112"/>
      <c r="U8" s="112"/>
      <c r="V8" s="112">
        <v>37268.35</v>
      </c>
      <c r="W8" s="112">
        <v>38170.639999999999</v>
      </c>
      <c r="X8" s="112">
        <v>38007</v>
      </c>
      <c r="Y8" s="112">
        <v>40757</v>
      </c>
      <c r="Z8" s="112">
        <v>42412.62</v>
      </c>
      <c r="AB8" s="113" t="str">
        <f>TEXT(Z8,"$###,###")</f>
        <v>$42,413</v>
      </c>
      <c r="AD8" s="114">
        <f t="shared" si="0"/>
        <v>4.0621733689918393E-2</v>
      </c>
      <c r="AF8" s="114">
        <f t="shared" si="1"/>
        <v>0.13803321048557304</v>
      </c>
    </row>
    <row r="9" spans="1:32" x14ac:dyDescent="0.25">
      <c r="A9" s="32" t="s">
        <v>15</v>
      </c>
      <c r="B9" s="73"/>
      <c r="C9" s="74"/>
      <c r="D9" s="75">
        <f>AD104</f>
        <v>72.875302027523901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52.281976744186039</v>
      </c>
      <c r="P9" s="76" t="s">
        <v>88</v>
      </c>
      <c r="S9" s="111" t="s">
        <v>7</v>
      </c>
      <c r="T9" s="112"/>
      <c r="U9" s="112"/>
      <c r="V9" s="112">
        <v>311544617</v>
      </c>
      <c r="W9" s="112">
        <v>315599642</v>
      </c>
      <c r="X9" s="112">
        <v>323441018</v>
      </c>
      <c r="Y9" s="112">
        <v>343413175</v>
      </c>
      <c r="Z9" s="112">
        <v>364241157</v>
      </c>
      <c r="AB9" s="113" t="str">
        <f>TEXT(Z9/1000000,"$#,###.0")&amp;" mil"</f>
        <v>$364.2 mil</v>
      </c>
      <c r="AD9" s="114">
        <f t="shared" si="0"/>
        <v>6.0649921191870515E-2</v>
      </c>
      <c r="AF9" s="114">
        <f t="shared" si="1"/>
        <v>0.1691460456208107</v>
      </c>
    </row>
    <row r="10" spans="1:32" x14ac:dyDescent="0.25">
      <c r="A10" s="32" t="s">
        <v>18</v>
      </c>
      <c r="B10" s="73"/>
      <c r="C10" s="74"/>
      <c r="D10" s="75">
        <f>AD105</f>
        <v>17.848513499317157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47.732558139534888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91.162790697674424</v>
      </c>
      <c r="P11" s="76" t="s">
        <v>88</v>
      </c>
      <c r="S11" s="111" t="s">
        <v>30</v>
      </c>
      <c r="T11" s="116"/>
      <c r="U11" s="116"/>
      <c r="V11" s="116">
        <v>7803</v>
      </c>
      <c r="W11" s="116">
        <v>7924</v>
      </c>
      <c r="X11" s="116">
        <v>8168</v>
      </c>
      <c r="Y11" s="116">
        <v>8321</v>
      </c>
      <c r="Z11" s="116">
        <v>8433</v>
      </c>
    </row>
    <row r="12" spans="1:32" ht="28.5" customHeight="1" x14ac:dyDescent="0.25">
      <c r="A12" s="32" t="s">
        <v>20</v>
      </c>
      <c r="B12" s="74"/>
      <c r="C12" s="74"/>
      <c r="D12" s="75">
        <f>AD108</f>
        <v>13.184157999789894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15.726744186046512</v>
      </c>
      <c r="P12" s="76" t="s">
        <v>88</v>
      </c>
      <c r="S12" s="111" t="s">
        <v>31</v>
      </c>
      <c r="T12" s="116"/>
      <c r="U12" s="116"/>
      <c r="V12" s="116">
        <v>996</v>
      </c>
      <c r="W12" s="116">
        <v>1076</v>
      </c>
      <c r="X12" s="116">
        <v>1049</v>
      </c>
      <c r="Y12" s="116">
        <v>1105</v>
      </c>
      <c r="Z12" s="116">
        <v>1086</v>
      </c>
    </row>
    <row r="13" spans="1:32" ht="15" customHeight="1" x14ac:dyDescent="0.25">
      <c r="A13" s="32" t="s">
        <v>21</v>
      </c>
      <c r="B13" s="74"/>
      <c r="C13" s="74"/>
      <c r="D13" s="75">
        <f>AD109</f>
        <v>16.482823826032149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43.3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24.5403928984137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15.987780040733199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36.631999159575585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84.012219959266801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820</v>
      </c>
      <c r="Z15" s="116">
        <v>841</v>
      </c>
      <c r="AB15" s="121">
        <f t="shared" ref="AB15:AB34" si="2">IF(Z15="np",0,Z15/$Z$34)</f>
        <v>8.8368183251024482E-2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344</v>
      </c>
      <c r="Z16" s="116">
        <v>320</v>
      </c>
      <c r="AB16" s="121">
        <f t="shared" si="2"/>
        <v>3.3624041189450456E-2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752</v>
      </c>
      <c r="Z17" s="116">
        <v>728</v>
      </c>
      <c r="AB17" s="121">
        <f t="shared" si="2"/>
        <v>7.6494693705999789E-2</v>
      </c>
    </row>
    <row r="18" spans="1:28" x14ac:dyDescent="0.25">
      <c r="A18" s="65" t="str">
        <f>$S$1&amp;" ("&amp;$V$2&amp;" to "&amp;$Z$2&amp;")"</f>
        <v>Waratah/Wynyard (2014-15 to 2018-19)</v>
      </c>
      <c r="B18" s="65"/>
      <c r="C18" s="65"/>
      <c r="D18" s="65"/>
      <c r="E18" s="65"/>
      <c r="F18" s="65"/>
      <c r="G18" s="65" t="str">
        <f>$S$1&amp;" ("&amp;$V$2&amp;" to "&amp;$Z$2&amp;")"</f>
        <v>Waratah/Wynyard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51</v>
      </c>
      <c r="Z18" s="116">
        <v>46</v>
      </c>
      <c r="AB18" s="121">
        <f t="shared" si="2"/>
        <v>4.8334559209835034E-3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612</v>
      </c>
      <c r="Z19" s="116">
        <v>620</v>
      </c>
      <c r="AB19" s="121">
        <f t="shared" si="2"/>
        <v>6.5146579804560262E-2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280</v>
      </c>
      <c r="Z20" s="116">
        <v>269</v>
      </c>
      <c r="AB20" s="121">
        <f t="shared" si="2"/>
        <v>2.8265209624881792E-2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828</v>
      </c>
      <c r="Z21" s="116">
        <v>829</v>
      </c>
      <c r="AB21" s="121">
        <f t="shared" si="2"/>
        <v>8.7107281706420084E-2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529</v>
      </c>
      <c r="Z22" s="116">
        <v>548</v>
      </c>
      <c r="AB22" s="121">
        <f t="shared" si="2"/>
        <v>5.7581170536933908E-2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461</v>
      </c>
      <c r="Z23" s="116">
        <v>432</v>
      </c>
      <c r="AB23" s="121">
        <f t="shared" si="2"/>
        <v>4.5392455605758115E-2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31</v>
      </c>
      <c r="Z24" s="116">
        <v>33</v>
      </c>
      <c r="AB24" s="121">
        <f t="shared" si="2"/>
        <v>3.4674792476620782E-3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191</v>
      </c>
      <c r="Z25" s="116">
        <v>197</v>
      </c>
      <c r="AB25" s="121">
        <f t="shared" si="2"/>
        <v>2.0699800357255438E-2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150</v>
      </c>
      <c r="Z26" s="116">
        <v>121</v>
      </c>
      <c r="AB26" s="121">
        <f t="shared" si="2"/>
        <v>1.2714090574760955E-2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329</v>
      </c>
      <c r="Z27" s="116">
        <v>329</v>
      </c>
      <c r="AB27" s="121">
        <f t="shared" si="2"/>
        <v>3.4569717347903754E-2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619</v>
      </c>
      <c r="Z28" s="116">
        <v>620</v>
      </c>
      <c r="AB28" s="121">
        <f t="shared" si="2"/>
        <v>6.5146579804560262E-2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429</v>
      </c>
      <c r="Z29" s="116">
        <v>531</v>
      </c>
      <c r="AB29" s="121">
        <f t="shared" si="2"/>
        <v>5.5794893348744351E-2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699</v>
      </c>
      <c r="Z30" s="116">
        <v>699</v>
      </c>
      <c r="AB30" s="121">
        <f t="shared" si="2"/>
        <v>7.3447514973205841E-2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1262</v>
      </c>
      <c r="Z31" s="116">
        <v>1344</v>
      </c>
      <c r="AB31" s="121">
        <f t="shared" si="2"/>
        <v>0.14122097299569192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65</v>
      </c>
      <c r="Z32" s="116">
        <v>98</v>
      </c>
      <c r="AB32" s="121">
        <f t="shared" si="2"/>
        <v>1.0297362614269202E-2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291</v>
      </c>
      <c r="Z33" s="116">
        <v>307</v>
      </c>
      <c r="AB33" s="121">
        <f t="shared" si="2"/>
        <v>3.2258064516129031E-2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9430</v>
      </c>
      <c r="Z34" s="124">
        <v>9517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5775</v>
      </c>
      <c r="AB37" s="136">
        <f>Z37/Z40*100</f>
        <v>84.012219959266801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1099</v>
      </c>
      <c r="AB38" s="136">
        <f>Z38/Z40*100</f>
        <v>15.987780040733199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6874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4</v>
      </c>
      <c r="X44" s="116">
        <v>3</v>
      </c>
      <c r="Y44" s="116">
        <v>5</v>
      </c>
      <c r="Z44" s="116">
        <v>9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100</v>
      </c>
      <c r="X45" s="116">
        <v>95</v>
      </c>
      <c r="Y45" s="116">
        <v>109</v>
      </c>
      <c r="Z45" s="116">
        <v>120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319</v>
      </c>
      <c r="X46" s="116">
        <v>297</v>
      </c>
      <c r="Y46" s="116">
        <v>292</v>
      </c>
      <c r="Z46" s="116">
        <v>266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400</v>
      </c>
      <c r="X47" s="116">
        <v>399</v>
      </c>
      <c r="Y47" s="116">
        <v>422</v>
      </c>
      <c r="Z47" s="116">
        <v>436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456</v>
      </c>
      <c r="X48" s="116">
        <v>462</v>
      </c>
      <c r="Y48" s="116">
        <v>537</v>
      </c>
      <c r="Z48" s="116">
        <v>511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Waratah/Wynyard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438</v>
      </c>
      <c r="X49" s="116">
        <v>468</v>
      </c>
      <c r="Y49" s="116">
        <v>456</v>
      </c>
      <c r="Z49" s="116">
        <v>448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379</v>
      </c>
      <c r="X50" s="116">
        <v>405</v>
      </c>
      <c r="Y50" s="116">
        <v>430</v>
      </c>
      <c r="Z50" s="116">
        <v>465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435</v>
      </c>
      <c r="X51" s="116">
        <v>437</v>
      </c>
      <c r="Y51" s="116">
        <v>428</v>
      </c>
      <c r="Z51" s="116">
        <v>417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461</v>
      </c>
      <c r="X52" s="116">
        <v>436</v>
      </c>
      <c r="Y52" s="116">
        <v>446</v>
      </c>
      <c r="Z52" s="116">
        <v>436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558</v>
      </c>
      <c r="X53" s="116">
        <v>517</v>
      </c>
      <c r="Y53" s="116">
        <v>493</v>
      </c>
      <c r="Z53" s="116">
        <v>486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504</v>
      </c>
      <c r="X54" s="116">
        <v>534</v>
      </c>
      <c r="Y54" s="116">
        <v>589</v>
      </c>
      <c r="Z54" s="116">
        <v>572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390</v>
      </c>
      <c r="X55" s="116">
        <v>396</v>
      </c>
      <c r="Y55" s="116">
        <v>417</v>
      </c>
      <c r="Z55" s="116">
        <v>423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160</v>
      </c>
      <c r="X56" s="116">
        <v>182</v>
      </c>
      <c r="Y56" s="116">
        <v>188</v>
      </c>
      <c r="Z56" s="116">
        <v>200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70</v>
      </c>
      <c r="X57" s="116">
        <v>81</v>
      </c>
      <c r="Y57" s="116">
        <v>98</v>
      </c>
      <c r="Z57" s="116">
        <v>98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26</v>
      </c>
      <c r="X58" s="116">
        <v>27</v>
      </c>
      <c r="Y58" s="116">
        <v>31</v>
      </c>
      <c r="Z58" s="116">
        <v>24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11</v>
      </c>
      <c r="X59" s="116">
        <v>10</v>
      </c>
      <c r="Y59" s="116">
        <v>13</v>
      </c>
      <c r="Z59" s="116">
        <v>15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4</v>
      </c>
      <c r="X60" s="116">
        <v>6</v>
      </c>
      <c r="Y60" s="116">
        <v>7</v>
      </c>
      <c r="Z60" s="116">
        <v>3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4716</v>
      </c>
      <c r="X61" s="116">
        <v>4759</v>
      </c>
      <c r="Y61" s="116">
        <v>4969</v>
      </c>
      <c r="Z61" s="116">
        <v>4934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11</v>
      </c>
      <c r="X63" s="116">
        <v>17</v>
      </c>
      <c r="Y63" s="116">
        <v>4</v>
      </c>
      <c r="Z63" s="116">
        <v>4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Waratah/Wynyard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131</v>
      </c>
      <c r="X64" s="116">
        <v>125</v>
      </c>
      <c r="Y64" s="116">
        <v>137</v>
      </c>
      <c r="Z64" s="116">
        <v>112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286</v>
      </c>
      <c r="X65" s="116">
        <v>305</v>
      </c>
      <c r="Y65" s="116">
        <v>292</v>
      </c>
      <c r="Z65" s="116">
        <v>311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402</v>
      </c>
      <c r="X66" s="116">
        <v>370</v>
      </c>
      <c r="Y66" s="116">
        <v>356</v>
      </c>
      <c r="Z66" s="116">
        <v>337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350</v>
      </c>
      <c r="X67" s="116">
        <v>356</v>
      </c>
      <c r="Y67" s="116">
        <v>400</v>
      </c>
      <c r="Z67" s="116">
        <v>409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356</v>
      </c>
      <c r="X68" s="116">
        <v>416</v>
      </c>
      <c r="Y68" s="116">
        <v>454</v>
      </c>
      <c r="Z68" s="116">
        <v>478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334</v>
      </c>
      <c r="X69" s="116">
        <v>344</v>
      </c>
      <c r="Y69" s="116">
        <v>357</v>
      </c>
      <c r="Z69" s="116">
        <v>388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371</v>
      </c>
      <c r="X70" s="116">
        <v>379</v>
      </c>
      <c r="Y70" s="116">
        <v>379</v>
      </c>
      <c r="Z70" s="116">
        <v>417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526</v>
      </c>
      <c r="X71" s="116">
        <v>526</v>
      </c>
      <c r="Y71" s="116">
        <v>491</v>
      </c>
      <c r="Z71" s="116">
        <v>475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551</v>
      </c>
      <c r="X72" s="116">
        <v>510</v>
      </c>
      <c r="Y72" s="116">
        <v>509</v>
      </c>
      <c r="Z72" s="116">
        <v>529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469</v>
      </c>
      <c r="X73" s="116">
        <v>521</v>
      </c>
      <c r="Y73" s="116">
        <v>483</v>
      </c>
      <c r="Z73" s="116">
        <v>505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307</v>
      </c>
      <c r="X74" s="116">
        <v>362</v>
      </c>
      <c r="Y74" s="116">
        <v>384</v>
      </c>
      <c r="Z74" s="116">
        <v>381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107</v>
      </c>
      <c r="X75" s="116">
        <v>118</v>
      </c>
      <c r="Y75" s="116">
        <v>128</v>
      </c>
      <c r="Z75" s="116">
        <v>146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45</v>
      </c>
      <c r="X76" s="116">
        <v>56</v>
      </c>
      <c r="Y76" s="116">
        <v>43</v>
      </c>
      <c r="Z76" s="116">
        <v>52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26</v>
      </c>
      <c r="X77" s="116">
        <v>28</v>
      </c>
      <c r="Y77" s="116">
        <v>33</v>
      </c>
      <c r="Z77" s="116">
        <v>27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9</v>
      </c>
      <c r="X78" s="116">
        <v>10</v>
      </c>
      <c r="Y78" s="116">
        <v>9</v>
      </c>
      <c r="Z78" s="116">
        <v>11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14</v>
      </c>
      <c r="X79" s="116">
        <v>15</v>
      </c>
      <c r="Y79" s="116">
        <v>8</v>
      </c>
      <c r="Z79" s="116">
        <v>7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4284</v>
      </c>
      <c r="X80" s="116">
        <v>4458</v>
      </c>
      <c r="Y80" s="116">
        <v>4466</v>
      </c>
      <c r="Z80" s="116">
        <v>4584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Waratah/Wynyard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278</v>
      </c>
      <c r="X83" s="116">
        <v>276</v>
      </c>
      <c r="Y83" s="116">
        <v>296</v>
      </c>
      <c r="Z83" s="116">
        <v>291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301</v>
      </c>
      <c r="X84" s="116">
        <v>293</v>
      </c>
      <c r="Y84" s="116">
        <v>291</v>
      </c>
      <c r="Z84" s="116">
        <v>306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9,519</v>
      </c>
      <c r="D85" s="98">
        <f t="shared" ref="D85:D90" si="4">AD4</f>
        <v>9.7592022912909027E-3</v>
      </c>
      <c r="E85" s="99">
        <f t="shared" ref="E85:E90" si="5">AD4</f>
        <v>9.7592022912909027E-3</v>
      </c>
      <c r="F85" s="98">
        <f t="shared" ref="F85:F90" si="6">AF4</f>
        <v>8.2073434125270017E-2</v>
      </c>
      <c r="G85" s="99">
        <f t="shared" ref="G85:G90" si="7">AF4</f>
        <v>8.2073434125270017E-2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758</v>
      </c>
      <c r="X85" s="116">
        <v>748</v>
      </c>
      <c r="Y85" s="116">
        <v>795</v>
      </c>
      <c r="Z85" s="116">
        <v>825</v>
      </c>
    </row>
    <row r="86" spans="1:30" ht="15" customHeight="1" x14ac:dyDescent="0.25">
      <c r="A86" s="100" t="s">
        <v>4</v>
      </c>
      <c r="B86" s="51"/>
      <c r="C86" s="101" t="str">
        <f t="shared" si="3"/>
        <v>4,937</v>
      </c>
      <c r="D86" s="98">
        <f t="shared" si="4"/>
        <v>-5.4391619661563473E-3</v>
      </c>
      <c r="E86" s="99">
        <f t="shared" si="5"/>
        <v>-5.4391619661563473E-3</v>
      </c>
      <c r="F86" s="98">
        <f t="shared" si="6"/>
        <v>8.8883987648875173E-2</v>
      </c>
      <c r="G86" s="99">
        <f t="shared" si="7"/>
        <v>8.8883987648875173E-2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165</v>
      </c>
      <c r="X86" s="116">
        <v>165</v>
      </c>
      <c r="Y86" s="116">
        <v>182</v>
      </c>
      <c r="Z86" s="116">
        <v>170</v>
      </c>
    </row>
    <row r="87" spans="1:30" ht="15" customHeight="1" x14ac:dyDescent="0.25">
      <c r="A87" s="100" t="s">
        <v>5</v>
      </c>
      <c r="B87" s="51"/>
      <c r="C87" s="101" t="str">
        <f t="shared" si="3"/>
        <v>4,584</v>
      </c>
      <c r="D87" s="98">
        <f t="shared" si="4"/>
        <v>2.7572293207800858E-2</v>
      </c>
      <c r="E87" s="99">
        <f t="shared" si="5"/>
        <v>2.7572293207800858E-2</v>
      </c>
      <c r="F87" s="98">
        <f t="shared" si="6"/>
        <v>7.4794841735052797E-2</v>
      </c>
      <c r="G87" s="99">
        <f t="shared" si="7"/>
        <v>7.4794841735052797E-2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113</v>
      </c>
      <c r="X87" s="116">
        <v>113</v>
      </c>
      <c r="Y87" s="116">
        <v>109</v>
      </c>
      <c r="Z87" s="116">
        <v>115</v>
      </c>
    </row>
    <row r="88" spans="1:30" ht="15" customHeight="1" x14ac:dyDescent="0.25">
      <c r="A88" s="51" t="s">
        <v>6</v>
      </c>
      <c r="B88" s="51"/>
      <c r="C88" s="101" t="str">
        <f t="shared" si="3"/>
        <v>6,880</v>
      </c>
      <c r="D88" s="98">
        <f t="shared" si="4"/>
        <v>1.4749262536873253E-2</v>
      </c>
      <c r="E88" s="99">
        <f t="shared" si="5"/>
        <v>1.4749262536873253E-2</v>
      </c>
      <c r="F88" s="98">
        <f t="shared" si="6"/>
        <v>4.037501890216233E-2</v>
      </c>
      <c r="G88" s="99">
        <f t="shared" si="7"/>
        <v>4.037501890216233E-2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121</v>
      </c>
      <c r="X88" s="116">
        <v>127</v>
      </c>
      <c r="Y88" s="116">
        <v>129</v>
      </c>
      <c r="Z88" s="116">
        <v>129</v>
      </c>
    </row>
    <row r="89" spans="1:30" ht="15" customHeight="1" x14ac:dyDescent="0.25">
      <c r="A89" s="51" t="s">
        <v>102</v>
      </c>
      <c r="B89" s="51"/>
      <c r="C89" s="101" t="str">
        <f t="shared" si="3"/>
        <v>$42,413</v>
      </c>
      <c r="D89" s="98">
        <f t="shared" si="4"/>
        <v>4.0621733689918393E-2</v>
      </c>
      <c r="E89" s="99">
        <f t="shared" si="5"/>
        <v>4.0621733689918393E-2</v>
      </c>
      <c r="F89" s="98">
        <f t="shared" si="6"/>
        <v>0.13803321048557304</v>
      </c>
      <c r="G89" s="99">
        <f t="shared" si="7"/>
        <v>0.13803321048557304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445</v>
      </c>
      <c r="X89" s="116">
        <v>467</v>
      </c>
      <c r="Y89" s="116">
        <v>511</v>
      </c>
      <c r="Z89" s="116">
        <v>509</v>
      </c>
    </row>
    <row r="90" spans="1:30" ht="15" customHeight="1" x14ac:dyDescent="0.25">
      <c r="A90" s="51" t="s">
        <v>7</v>
      </c>
      <c r="B90" s="51"/>
      <c r="C90" s="101" t="str">
        <f t="shared" si="3"/>
        <v>$364.2 mil</v>
      </c>
      <c r="D90" s="98">
        <f t="shared" si="4"/>
        <v>6.0649921191870515E-2</v>
      </c>
      <c r="E90" s="99">
        <f t="shared" si="5"/>
        <v>6.0649921191870515E-2</v>
      </c>
      <c r="F90" s="98">
        <f t="shared" si="6"/>
        <v>0.1691460456208107</v>
      </c>
      <c r="G90" s="99">
        <f t="shared" si="7"/>
        <v>0.1691460456208107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562</v>
      </c>
      <c r="X90" s="116">
        <v>571</v>
      </c>
      <c r="Y90" s="116">
        <v>579</v>
      </c>
      <c r="Z90" s="116">
        <v>603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3453</v>
      </c>
      <c r="X91" s="116">
        <v>3450</v>
      </c>
      <c r="Y91" s="116">
        <v>3542</v>
      </c>
      <c r="Z91" s="116">
        <v>3594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156</v>
      </c>
      <c r="X93" s="116">
        <v>164</v>
      </c>
      <c r="Y93" s="116">
        <v>168</v>
      </c>
      <c r="Z93" s="116">
        <v>180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540</v>
      </c>
      <c r="X94" s="116">
        <v>564</v>
      </c>
      <c r="Y94" s="116">
        <v>587</v>
      </c>
      <c r="Z94" s="116">
        <v>593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117</v>
      </c>
      <c r="X95" s="116">
        <v>117</v>
      </c>
      <c r="Y95" s="116">
        <v>123</v>
      </c>
      <c r="Z95" s="116">
        <v>128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513</v>
      </c>
      <c r="X96" s="116">
        <v>529</v>
      </c>
      <c r="Y96" s="116">
        <v>544</v>
      </c>
      <c r="Z96" s="116">
        <v>607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483</v>
      </c>
      <c r="X97" s="116">
        <v>542</v>
      </c>
      <c r="Y97" s="116">
        <v>548</v>
      </c>
      <c r="Z97" s="116">
        <v>529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383</v>
      </c>
      <c r="X98" s="116">
        <v>380</v>
      </c>
      <c r="Y98" s="116">
        <v>367</v>
      </c>
      <c r="Z98" s="116">
        <v>363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30</v>
      </c>
      <c r="X99" s="116">
        <v>31</v>
      </c>
      <c r="Y99" s="116">
        <v>35</v>
      </c>
      <c r="Z99" s="116">
        <v>40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322</v>
      </c>
      <c r="X100" s="116">
        <v>328</v>
      </c>
      <c r="Y100" s="116">
        <v>353</v>
      </c>
      <c r="Z100" s="116">
        <v>347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3158</v>
      </c>
      <c r="X101" s="116">
        <v>3220</v>
      </c>
      <c r="Y101" s="116">
        <v>3240</v>
      </c>
      <c r="Z101" s="116">
        <v>3285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6545</v>
      </c>
      <c r="X104" s="116">
        <v>6765</v>
      </c>
      <c r="Y104" s="116">
        <v>6902</v>
      </c>
      <c r="Z104" s="116">
        <v>6937</v>
      </c>
      <c r="AB104" s="113" t="str">
        <f>TEXT(Z104,"###,###")</f>
        <v>6,937</v>
      </c>
      <c r="AD104" s="134">
        <f>Z104/($Z$4)*100</f>
        <v>72.875302027523901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1514</v>
      </c>
      <c r="X105" s="116">
        <v>1646</v>
      </c>
      <c r="Y105" s="116">
        <v>1585</v>
      </c>
      <c r="Z105" s="116">
        <v>1699</v>
      </c>
      <c r="AB105" s="113" t="str">
        <f>TEXT(Z105,"###,###")</f>
        <v>1,699</v>
      </c>
      <c r="AD105" s="134">
        <f>Z105/($Z$4)*100</f>
        <v>17.848513499317157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8059</v>
      </c>
      <c r="X106" s="124">
        <v>8411</v>
      </c>
      <c r="Y106" s="124">
        <v>8487</v>
      </c>
      <c r="Z106" s="124">
        <v>8636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1156</v>
      </c>
      <c r="X108" s="116">
        <v>1223</v>
      </c>
      <c r="Y108" s="116">
        <v>1341</v>
      </c>
      <c r="Z108" s="116">
        <v>1255</v>
      </c>
      <c r="AB108" s="113" t="str">
        <f>TEXT(Z108,"###,###")</f>
        <v>1,255</v>
      </c>
      <c r="AD108" s="134">
        <f>Z108/($Z$4)*100</f>
        <v>13.184157999789894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1582</v>
      </c>
      <c r="X109" s="116">
        <v>1691</v>
      </c>
      <c r="Y109" s="116">
        <v>1631</v>
      </c>
      <c r="Z109" s="116">
        <v>1569</v>
      </c>
      <c r="AB109" s="113" t="str">
        <f>TEXT(Z109,"###,###")</f>
        <v>1,569</v>
      </c>
      <c r="AD109" s="134">
        <f>Z109/($Z$4)*100</f>
        <v>16.482823826032149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2038</v>
      </c>
      <c r="X110" s="116">
        <v>2136</v>
      </c>
      <c r="Y110" s="116">
        <v>2130</v>
      </c>
      <c r="Z110" s="116">
        <v>2336</v>
      </c>
      <c r="AB110" s="113" t="str">
        <f>TEXT(Z110,"###,###")</f>
        <v>2,336</v>
      </c>
      <c r="AD110" s="134">
        <f>Z110/($Z$4)*100</f>
        <v>24.5403928984137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3280</v>
      </c>
      <c r="X111" s="116">
        <v>3361</v>
      </c>
      <c r="Y111" s="116">
        <v>3378</v>
      </c>
      <c r="Z111" s="116">
        <v>3487</v>
      </c>
      <c r="AB111" s="113" t="str">
        <f>TEXT(Z111,"###,###")</f>
        <v>3,487</v>
      </c>
      <c r="AD111" s="134">
        <f>Z111/($Z$4)*100</f>
        <v>36.631999159575585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8997</v>
      </c>
      <c r="X112" s="116">
        <v>9217</v>
      </c>
      <c r="Y112" s="116">
        <v>9427</v>
      </c>
      <c r="Z112" s="116">
        <v>9518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44.65</v>
      </c>
      <c r="W118" s="135">
        <v>41.9</v>
      </c>
      <c r="X118" s="135">
        <v>43.15</v>
      </c>
      <c r="Y118" s="135">
        <v>43.26</v>
      </c>
      <c r="Z118" s="135">
        <v>43.27</v>
      </c>
      <c r="AB118" s="113" t="str">
        <f>TEXT(Z118,"##.0")</f>
        <v>43.3</v>
      </c>
    </row>
    <row r="120" spans="19:32" x14ac:dyDescent="0.25">
      <c r="S120" s="105" t="s">
        <v>104</v>
      </c>
      <c r="T120" s="116"/>
      <c r="U120" s="116"/>
      <c r="V120" s="116">
        <v>5614</v>
      </c>
      <c r="W120" s="116">
        <v>5537</v>
      </c>
      <c r="X120" s="116">
        <v>5621</v>
      </c>
      <c r="Y120" s="116">
        <v>5676</v>
      </c>
      <c r="Z120" s="116">
        <v>5791</v>
      </c>
      <c r="AB120" s="113" t="str">
        <f>TEXT(Z120,"###,###")</f>
        <v>5,791</v>
      </c>
    </row>
    <row r="121" spans="19:32" x14ac:dyDescent="0.25">
      <c r="S121" s="105" t="s">
        <v>105</v>
      </c>
      <c r="T121" s="116"/>
      <c r="U121" s="116"/>
      <c r="V121" s="116">
        <v>579</v>
      </c>
      <c r="W121" s="116">
        <v>586</v>
      </c>
      <c r="X121" s="116">
        <v>578</v>
      </c>
      <c r="Y121" s="116">
        <v>598</v>
      </c>
      <c r="Z121" s="116">
        <v>601</v>
      </c>
      <c r="AB121" s="113" t="str">
        <f>TEXT(Z121,"###,###")</f>
        <v>601</v>
      </c>
    </row>
    <row r="122" spans="19:32" x14ac:dyDescent="0.25">
      <c r="S122" s="105" t="s">
        <v>106</v>
      </c>
      <c r="T122" s="116"/>
      <c r="U122" s="116"/>
      <c r="V122" s="116">
        <v>422</v>
      </c>
      <c r="W122" s="116">
        <v>489</v>
      </c>
      <c r="X122" s="116">
        <v>471</v>
      </c>
      <c r="Y122" s="116">
        <v>503</v>
      </c>
      <c r="Z122" s="116">
        <v>481</v>
      </c>
      <c r="AB122" s="113" t="str">
        <f>TEXT(Z122,"###,###")</f>
        <v>481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6036</v>
      </c>
      <c r="W124" s="116">
        <v>6026</v>
      </c>
      <c r="X124" s="116">
        <v>6092</v>
      </c>
      <c r="Y124" s="116">
        <v>6179</v>
      </c>
      <c r="Z124" s="116">
        <v>6272</v>
      </c>
      <c r="AB124" s="113" t="str">
        <f>TEXT(Z124,"###,###")</f>
        <v>6,272</v>
      </c>
      <c r="AD124" s="131">
        <f>Z124/$Z$7*100</f>
        <v>91.162790697674424</v>
      </c>
    </row>
    <row r="125" spans="19:32" x14ac:dyDescent="0.25">
      <c r="S125" s="105" t="s">
        <v>108</v>
      </c>
      <c r="T125" s="116"/>
      <c r="U125" s="116"/>
      <c r="V125" s="116">
        <v>1001</v>
      </c>
      <c r="W125" s="116">
        <v>1075</v>
      </c>
      <c r="X125" s="116">
        <v>1049</v>
      </c>
      <c r="Y125" s="116">
        <v>1101</v>
      </c>
      <c r="Z125" s="116">
        <v>1082</v>
      </c>
      <c r="AB125" s="113" t="str">
        <f>TEXT(Z125,"###,###")</f>
        <v>1,082</v>
      </c>
      <c r="AD125" s="131">
        <f>Z125/$Z$7*100</f>
        <v>15.726744186046512</v>
      </c>
    </row>
    <row r="127" spans="19:32" x14ac:dyDescent="0.25">
      <c r="S127" s="105" t="s">
        <v>109</v>
      </c>
      <c r="T127" s="116"/>
      <c r="U127" s="116"/>
      <c r="V127" s="116">
        <v>3444</v>
      </c>
      <c r="W127" s="116">
        <v>3454</v>
      </c>
      <c r="X127" s="116">
        <v>3450</v>
      </c>
      <c r="Y127" s="116">
        <v>3542</v>
      </c>
      <c r="Z127" s="116">
        <v>3597</v>
      </c>
      <c r="AB127" s="113" t="str">
        <f>TEXT(Z127,"###,###")</f>
        <v>3,597</v>
      </c>
      <c r="AD127" s="131">
        <f>Z127/$Z$7*100</f>
        <v>52.281976744186039</v>
      </c>
    </row>
    <row r="128" spans="19:32" x14ac:dyDescent="0.25">
      <c r="S128" s="105" t="s">
        <v>110</v>
      </c>
      <c r="T128" s="116"/>
      <c r="U128" s="116"/>
      <c r="V128" s="116">
        <v>3174</v>
      </c>
      <c r="W128" s="116">
        <v>3154</v>
      </c>
      <c r="X128" s="116">
        <v>3220</v>
      </c>
      <c r="Y128" s="116">
        <v>3239</v>
      </c>
      <c r="Z128" s="116">
        <v>3284</v>
      </c>
      <c r="AB128" s="113" t="str">
        <f>TEXT(Z128,"###,###")</f>
        <v>3,284</v>
      </c>
      <c r="AD128" s="131">
        <f>Z128/$Z$7*100</f>
        <v>47.732558139534888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45CD6D-E333-45C5-AF77-25F6039B2E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3A57F65E-7EC3-4072-B16A-71132B3129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D3D626A-A638-41B7-B6C8-21810B7B2B8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A84AF26C-1F96-4BC9-B2B9-A981DC9D17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0820-EB49-4A75-858D-1EA44E905760}">
  <sheetPr codeName="Sheet9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West Coast</v>
      </c>
      <c r="T1" s="103"/>
      <c r="U1" s="103"/>
      <c r="V1" s="103"/>
      <c r="W1" s="103"/>
      <c r="X1" s="103"/>
      <c r="Y1" s="104" t="str">
        <f>Y3</f>
        <v>12.28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140</v>
      </c>
      <c r="Y3" s="109" t="s">
        <v>181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12.28 West Coast,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2724</v>
      </c>
      <c r="W4" s="112">
        <v>2561</v>
      </c>
      <c r="X4" s="112">
        <v>2684</v>
      </c>
      <c r="Y4" s="112">
        <v>2784</v>
      </c>
      <c r="Z4" s="112">
        <v>2663</v>
      </c>
      <c r="AB4" s="113" t="str">
        <f>TEXT(Z4,"###,###")</f>
        <v>2,663</v>
      </c>
      <c r="AD4" s="114">
        <f>Z4/Y4-1</f>
        <v>-4.3462643678160884E-2</v>
      </c>
      <c r="AF4" s="114">
        <f>Z4/V4-1</f>
        <v>-2.2393538913362709E-2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1519</v>
      </c>
      <c r="W5" s="112">
        <v>1411</v>
      </c>
      <c r="X5" s="112">
        <v>1449</v>
      </c>
      <c r="Y5" s="112">
        <v>1516</v>
      </c>
      <c r="Z5" s="112">
        <v>1391</v>
      </c>
      <c r="AB5" s="113" t="str">
        <f>TEXT(Z5,"###,###")</f>
        <v>1,391</v>
      </c>
      <c r="AD5" s="114">
        <f t="shared" ref="AD5:AD9" si="0">Z5/Y5-1</f>
        <v>-8.2453825857519814E-2</v>
      </c>
      <c r="AF5" s="114">
        <f t="shared" ref="AF5:AF9" si="1">Z5/V5-1</f>
        <v>-8.4265964450296216E-2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1205</v>
      </c>
      <c r="W6" s="112">
        <v>1157</v>
      </c>
      <c r="X6" s="112">
        <v>1235</v>
      </c>
      <c r="Y6" s="112">
        <v>1265</v>
      </c>
      <c r="Z6" s="112">
        <v>1272</v>
      </c>
      <c r="AB6" s="113" t="str">
        <f>TEXT(Z6,"###,###")</f>
        <v>1,272</v>
      </c>
      <c r="AD6" s="114">
        <f t="shared" si="0"/>
        <v>5.5335968379446321E-3</v>
      </c>
      <c r="AF6" s="114">
        <f t="shared" si="1"/>
        <v>5.5601659751037369E-2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1963</v>
      </c>
      <c r="W7" s="112">
        <v>1911</v>
      </c>
      <c r="X7" s="112">
        <v>1922</v>
      </c>
      <c r="Y7" s="112">
        <v>2036</v>
      </c>
      <c r="Z7" s="112">
        <v>1978</v>
      </c>
      <c r="AB7" s="113" t="str">
        <f>TEXT(Z7,"###,###")</f>
        <v>1,978</v>
      </c>
      <c r="AD7" s="114">
        <f t="shared" si="0"/>
        <v>-2.8487229862475427E-2</v>
      </c>
      <c r="AF7" s="114">
        <f t="shared" si="1"/>
        <v>7.641365257259336E-3</v>
      </c>
    </row>
    <row r="8" spans="1:32" ht="17.25" customHeight="1" x14ac:dyDescent="0.25">
      <c r="A8" s="66" t="s">
        <v>13</v>
      </c>
      <c r="B8" s="67"/>
      <c r="C8" s="31"/>
      <c r="D8" s="68" t="str">
        <f>AB4</f>
        <v>2,663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1,978</v>
      </c>
      <c r="P8" s="69"/>
      <c r="S8" s="111" t="s">
        <v>87</v>
      </c>
      <c r="T8" s="112"/>
      <c r="U8" s="112"/>
      <c r="V8" s="112">
        <v>39586.58</v>
      </c>
      <c r="W8" s="112">
        <v>43433.67</v>
      </c>
      <c r="X8" s="112">
        <v>40475.129999999997</v>
      </c>
      <c r="Y8" s="112">
        <v>44063</v>
      </c>
      <c r="Z8" s="112">
        <v>45322.26</v>
      </c>
      <c r="AB8" s="113" t="str">
        <f>TEXT(Z8,"$###,###")</f>
        <v>$45,322</v>
      </c>
      <c r="AD8" s="114">
        <f t="shared" si="0"/>
        <v>2.8578626058143985E-2</v>
      </c>
      <c r="AF8" s="114">
        <f t="shared" si="1"/>
        <v>0.1448895054839292</v>
      </c>
    </row>
    <row r="9" spans="1:32" x14ac:dyDescent="0.25">
      <c r="A9" s="32" t="s">
        <v>15</v>
      </c>
      <c r="B9" s="73"/>
      <c r="C9" s="74"/>
      <c r="D9" s="75">
        <f>AD104</f>
        <v>74.652647390161476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54.297269969666331</v>
      </c>
      <c r="P9" s="76" t="s">
        <v>88</v>
      </c>
      <c r="S9" s="111" t="s">
        <v>7</v>
      </c>
      <c r="T9" s="112"/>
      <c r="U9" s="112"/>
      <c r="V9" s="112">
        <v>106519190</v>
      </c>
      <c r="W9" s="112">
        <v>103628838</v>
      </c>
      <c r="X9" s="112">
        <v>104280133</v>
      </c>
      <c r="Y9" s="112">
        <v>113628898</v>
      </c>
      <c r="Z9" s="112">
        <v>112690566</v>
      </c>
      <c r="AB9" s="113" t="str">
        <f>TEXT(Z9/1000000,"$#,###.0")&amp;" mil"</f>
        <v>$112.7 mil</v>
      </c>
      <c r="AD9" s="114">
        <f t="shared" si="0"/>
        <v>-8.2578641218539195E-3</v>
      </c>
      <c r="AF9" s="114">
        <f t="shared" si="1"/>
        <v>5.7936752992582941E-2</v>
      </c>
    </row>
    <row r="10" spans="1:32" x14ac:dyDescent="0.25">
      <c r="A10" s="32" t="s">
        <v>18</v>
      </c>
      <c r="B10" s="73"/>
      <c r="C10" s="74"/>
      <c r="D10" s="75">
        <f>AD105</f>
        <v>19.789710852422079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45.854398382204245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95.449949443882716</v>
      </c>
      <c r="P11" s="76" t="s">
        <v>88</v>
      </c>
      <c r="S11" s="111" t="s">
        <v>30</v>
      </c>
      <c r="T11" s="116"/>
      <c r="U11" s="116"/>
      <c r="V11" s="116">
        <v>2562</v>
      </c>
      <c r="W11" s="116">
        <v>2389</v>
      </c>
      <c r="X11" s="116">
        <v>2495</v>
      </c>
      <c r="Y11" s="116">
        <v>2572</v>
      </c>
      <c r="Z11" s="116">
        <v>2490</v>
      </c>
    </row>
    <row r="12" spans="1:32" ht="28.5" customHeight="1" x14ac:dyDescent="0.25">
      <c r="A12" s="32" t="s">
        <v>20</v>
      </c>
      <c r="B12" s="74"/>
      <c r="C12" s="74"/>
      <c r="D12" s="75">
        <f>AD108</f>
        <v>10.627112279384153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8.7967644084934271</v>
      </c>
      <c r="P12" s="76" t="s">
        <v>88</v>
      </c>
      <c r="S12" s="111" t="s">
        <v>31</v>
      </c>
      <c r="T12" s="116"/>
      <c r="U12" s="116"/>
      <c r="V12" s="116">
        <v>168</v>
      </c>
      <c r="W12" s="116">
        <v>172</v>
      </c>
      <c r="X12" s="116">
        <v>189</v>
      </c>
      <c r="Y12" s="116">
        <v>209</v>
      </c>
      <c r="Z12" s="116">
        <v>169</v>
      </c>
    </row>
    <row r="13" spans="1:32" ht="15" customHeight="1" x14ac:dyDescent="0.25">
      <c r="A13" s="32" t="s">
        <v>21</v>
      </c>
      <c r="B13" s="74"/>
      <c r="C13" s="74"/>
      <c r="D13" s="75">
        <f>AD109</f>
        <v>18.625610214044311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42.8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25.760420578295157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15.746835443037973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39.429215170859933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84.25316455696202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148</v>
      </c>
      <c r="Z15" s="116">
        <v>120</v>
      </c>
      <c r="AB15" s="121">
        <f t="shared" ref="AB15:AB34" si="2">IF(Z15="np",0,Z15/$Z$34)</f>
        <v>4.4994375703037118E-2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481</v>
      </c>
      <c r="Z16" s="116">
        <v>448</v>
      </c>
      <c r="AB16" s="121">
        <f t="shared" si="2"/>
        <v>0.16797900262467191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135</v>
      </c>
      <c r="Z17" s="116">
        <v>107</v>
      </c>
      <c r="AB17" s="121">
        <f t="shared" si="2"/>
        <v>4.0119985001874768E-2</v>
      </c>
    </row>
    <row r="18" spans="1:28" x14ac:dyDescent="0.25">
      <c r="A18" s="65" t="str">
        <f>$S$1&amp;" ("&amp;$V$2&amp;" to "&amp;$Z$2&amp;")"</f>
        <v>West Coast (2014-15 to 2018-19)</v>
      </c>
      <c r="B18" s="65"/>
      <c r="C18" s="65"/>
      <c r="D18" s="65"/>
      <c r="E18" s="65"/>
      <c r="F18" s="65"/>
      <c r="G18" s="65" t="str">
        <f>$S$1&amp;" ("&amp;$V$2&amp;" to "&amp;$Z$2&amp;")"</f>
        <v>West Coast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28</v>
      </c>
      <c r="Z18" s="116">
        <v>30</v>
      </c>
      <c r="AB18" s="121">
        <f t="shared" si="2"/>
        <v>1.1248593925759279E-2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165</v>
      </c>
      <c r="Z19" s="116">
        <v>132</v>
      </c>
      <c r="AB19" s="121">
        <f t="shared" si="2"/>
        <v>4.9493813273340834E-2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11</v>
      </c>
      <c r="Z20" s="116">
        <v>22</v>
      </c>
      <c r="AB20" s="121">
        <f t="shared" si="2"/>
        <v>8.2489688788901384E-3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168</v>
      </c>
      <c r="Z21" s="116">
        <v>224</v>
      </c>
      <c r="AB21" s="121">
        <f t="shared" si="2"/>
        <v>8.3989501312335957E-2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422</v>
      </c>
      <c r="Z22" s="116">
        <v>433</v>
      </c>
      <c r="AB22" s="121">
        <f t="shared" si="2"/>
        <v>0.16235470566179228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147</v>
      </c>
      <c r="Z23" s="116">
        <v>76</v>
      </c>
      <c r="AB23" s="121">
        <f t="shared" si="2"/>
        <v>2.8496437945256844E-2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11</v>
      </c>
      <c r="Z24" s="116">
        <v>14</v>
      </c>
      <c r="AB24" s="121">
        <f t="shared" si="2"/>
        <v>5.2493438320209973E-3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30</v>
      </c>
      <c r="Z25" s="116">
        <v>34</v>
      </c>
      <c r="AB25" s="121">
        <f t="shared" si="2"/>
        <v>1.2748406449193851E-2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46</v>
      </c>
      <c r="Z26" s="116">
        <v>43</v>
      </c>
      <c r="AB26" s="121">
        <f t="shared" si="2"/>
        <v>1.6122984626921636E-2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97</v>
      </c>
      <c r="Z27" s="116">
        <v>88</v>
      </c>
      <c r="AB27" s="121">
        <f t="shared" si="2"/>
        <v>3.2995875515560553E-2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166</v>
      </c>
      <c r="Z28" s="116">
        <v>118</v>
      </c>
      <c r="AB28" s="121">
        <f t="shared" si="2"/>
        <v>4.4244469441319836E-2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165</v>
      </c>
      <c r="Z29" s="116">
        <v>246</v>
      </c>
      <c r="AB29" s="121">
        <f t="shared" si="2"/>
        <v>9.2238470191226093E-2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167</v>
      </c>
      <c r="Z30" s="116">
        <v>155</v>
      </c>
      <c r="AB30" s="121">
        <f t="shared" si="2"/>
        <v>5.8117735283089611E-2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173</v>
      </c>
      <c r="Z31" s="116">
        <v>183</v>
      </c>
      <c r="AB31" s="121">
        <f t="shared" si="2"/>
        <v>6.8616422947131606E-2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16</v>
      </c>
      <c r="Z32" s="116">
        <v>13</v>
      </c>
      <c r="AB32" s="121">
        <f t="shared" si="2"/>
        <v>4.8743907011623549E-3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70</v>
      </c>
      <c r="Z33" s="116">
        <v>82</v>
      </c>
      <c r="AB33" s="121">
        <f t="shared" si="2"/>
        <v>3.0746156730408699E-2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2783</v>
      </c>
      <c r="Z34" s="124">
        <v>2667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1664</v>
      </c>
      <c r="AB37" s="136">
        <f>Z37/Z40*100</f>
        <v>84.25316455696202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311</v>
      </c>
      <c r="AB38" s="136">
        <f>Z38/Z40*100</f>
        <v>15.746835443037973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1975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7</v>
      </c>
      <c r="Y44" s="116">
        <v>8</v>
      </c>
      <c r="Z44" s="116">
        <v>5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22</v>
      </c>
      <c r="X45" s="116">
        <v>21</v>
      </c>
      <c r="Y45" s="116">
        <v>33</v>
      </c>
      <c r="Z45" s="116">
        <v>31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53</v>
      </c>
      <c r="X46" s="116">
        <v>58</v>
      </c>
      <c r="Y46" s="116">
        <v>65</v>
      </c>
      <c r="Z46" s="116">
        <v>66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117</v>
      </c>
      <c r="X47" s="116">
        <v>150</v>
      </c>
      <c r="Y47" s="116">
        <v>130</v>
      </c>
      <c r="Z47" s="116">
        <v>84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159</v>
      </c>
      <c r="X48" s="116">
        <v>152</v>
      </c>
      <c r="Y48" s="116">
        <v>141</v>
      </c>
      <c r="Z48" s="116">
        <v>160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West Coast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141</v>
      </c>
      <c r="X49" s="116">
        <v>130</v>
      </c>
      <c r="Y49" s="116">
        <v>139</v>
      </c>
      <c r="Z49" s="116">
        <v>123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132</v>
      </c>
      <c r="X50" s="116">
        <v>143</v>
      </c>
      <c r="Y50" s="116">
        <v>158</v>
      </c>
      <c r="Z50" s="116">
        <v>145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150</v>
      </c>
      <c r="X51" s="116">
        <v>130</v>
      </c>
      <c r="Y51" s="116">
        <v>149</v>
      </c>
      <c r="Z51" s="116">
        <v>121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168</v>
      </c>
      <c r="X52" s="116">
        <v>181</v>
      </c>
      <c r="Y52" s="116">
        <v>155</v>
      </c>
      <c r="Z52" s="116">
        <v>159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172</v>
      </c>
      <c r="X53" s="116">
        <v>153</v>
      </c>
      <c r="Y53" s="116">
        <v>185</v>
      </c>
      <c r="Z53" s="116">
        <v>176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127</v>
      </c>
      <c r="X54" s="116">
        <v>148</v>
      </c>
      <c r="Y54" s="116">
        <v>143</v>
      </c>
      <c r="Z54" s="116">
        <v>128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113</v>
      </c>
      <c r="X55" s="116">
        <v>122</v>
      </c>
      <c r="Y55" s="116">
        <v>130</v>
      </c>
      <c r="Z55" s="116">
        <v>122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29</v>
      </c>
      <c r="X56" s="116">
        <v>34</v>
      </c>
      <c r="Y56" s="116">
        <v>42</v>
      </c>
      <c r="Z56" s="116">
        <v>60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6</v>
      </c>
      <c r="X57" s="116">
        <v>15</v>
      </c>
      <c r="Y57" s="116">
        <v>17</v>
      </c>
      <c r="Z57" s="116">
        <v>10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6</v>
      </c>
      <c r="X58" s="116">
        <v>9</v>
      </c>
      <c r="Y58" s="116">
        <v>5</v>
      </c>
      <c r="Z58" s="116">
        <v>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1409</v>
      </c>
      <c r="X61" s="116">
        <v>1449</v>
      </c>
      <c r="Y61" s="116">
        <v>1514</v>
      </c>
      <c r="Z61" s="116">
        <v>1388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5</v>
      </c>
      <c r="Y63" s="116">
        <v>6</v>
      </c>
      <c r="Z63" s="116">
        <v>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West Coast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30</v>
      </c>
      <c r="X64" s="116">
        <v>27</v>
      </c>
      <c r="Y64" s="116">
        <v>25</v>
      </c>
      <c r="Z64" s="116">
        <v>40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66</v>
      </c>
      <c r="X65" s="116">
        <v>64</v>
      </c>
      <c r="Y65" s="116">
        <v>77</v>
      </c>
      <c r="Z65" s="116">
        <v>61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98</v>
      </c>
      <c r="X66" s="116">
        <v>102</v>
      </c>
      <c r="Y66" s="116">
        <v>109</v>
      </c>
      <c r="Z66" s="116">
        <v>93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137</v>
      </c>
      <c r="X67" s="116">
        <v>124</v>
      </c>
      <c r="Y67" s="116">
        <v>133</v>
      </c>
      <c r="Z67" s="116">
        <v>142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110</v>
      </c>
      <c r="X68" s="116">
        <v>113</v>
      </c>
      <c r="Y68" s="116">
        <v>133</v>
      </c>
      <c r="Z68" s="116">
        <v>127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104</v>
      </c>
      <c r="X69" s="116">
        <v>119</v>
      </c>
      <c r="Y69" s="116">
        <v>101</v>
      </c>
      <c r="Z69" s="116">
        <v>109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112</v>
      </c>
      <c r="X70" s="116">
        <v>113</v>
      </c>
      <c r="Y70" s="116">
        <v>99</v>
      </c>
      <c r="Z70" s="116">
        <v>95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132</v>
      </c>
      <c r="X71" s="116">
        <v>155</v>
      </c>
      <c r="Y71" s="116">
        <v>158</v>
      </c>
      <c r="Z71" s="116">
        <v>148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131</v>
      </c>
      <c r="X72" s="116">
        <v>137</v>
      </c>
      <c r="Y72" s="116">
        <v>145</v>
      </c>
      <c r="Z72" s="116">
        <v>159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121</v>
      </c>
      <c r="X73" s="116">
        <v>148</v>
      </c>
      <c r="Y73" s="116">
        <v>137</v>
      </c>
      <c r="Z73" s="116">
        <v>140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68</v>
      </c>
      <c r="X74" s="116">
        <v>73</v>
      </c>
      <c r="Y74" s="116">
        <v>86</v>
      </c>
      <c r="Z74" s="116">
        <v>102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33</v>
      </c>
      <c r="X75" s="116">
        <v>38</v>
      </c>
      <c r="Y75" s="116">
        <v>41</v>
      </c>
      <c r="Z75" s="116">
        <v>41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9</v>
      </c>
      <c r="X76" s="116">
        <v>11</v>
      </c>
      <c r="Y76" s="116">
        <v>11</v>
      </c>
      <c r="Z76" s="116">
        <v>11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4</v>
      </c>
      <c r="X77" s="116">
        <v>0</v>
      </c>
      <c r="Y77" s="116">
        <v>2</v>
      </c>
      <c r="Z77" s="116">
        <v>6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1155</v>
      </c>
      <c r="X80" s="116">
        <v>1235</v>
      </c>
      <c r="Y80" s="116">
        <v>1267</v>
      </c>
      <c r="Z80" s="116">
        <v>1271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West Coast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69</v>
      </c>
      <c r="X83" s="116">
        <v>62</v>
      </c>
      <c r="Y83" s="116">
        <v>63</v>
      </c>
      <c r="Z83" s="116">
        <v>65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65</v>
      </c>
      <c r="X84" s="116">
        <v>70</v>
      </c>
      <c r="Y84" s="116">
        <v>66</v>
      </c>
      <c r="Z84" s="116">
        <v>75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2,663</v>
      </c>
      <c r="D85" s="98">
        <f t="shared" ref="D85:D90" si="4">AD4</f>
        <v>-4.3462643678160884E-2</v>
      </c>
      <c r="E85" s="99">
        <f t="shared" ref="E85:E90" si="5">AD4</f>
        <v>-4.3462643678160884E-2</v>
      </c>
      <c r="F85" s="98">
        <f t="shared" ref="F85:F90" si="6">AF4</f>
        <v>-2.2393538913362709E-2</v>
      </c>
      <c r="G85" s="99">
        <f t="shared" ref="G85:G90" si="7">AF4</f>
        <v>-2.2393538913362709E-2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215</v>
      </c>
      <c r="X85" s="116">
        <v>209</v>
      </c>
      <c r="Y85" s="116">
        <v>221</v>
      </c>
      <c r="Z85" s="116">
        <v>232</v>
      </c>
    </row>
    <row r="86" spans="1:30" ht="15" customHeight="1" x14ac:dyDescent="0.25">
      <c r="A86" s="100" t="s">
        <v>4</v>
      </c>
      <c r="B86" s="51"/>
      <c r="C86" s="101" t="str">
        <f t="shared" si="3"/>
        <v>1,391</v>
      </c>
      <c r="D86" s="98">
        <f t="shared" si="4"/>
        <v>-8.2453825857519814E-2</v>
      </c>
      <c r="E86" s="99">
        <f t="shared" si="5"/>
        <v>-8.2453825857519814E-2</v>
      </c>
      <c r="F86" s="98">
        <f t="shared" si="6"/>
        <v>-8.4265964450296216E-2</v>
      </c>
      <c r="G86" s="99">
        <f t="shared" si="7"/>
        <v>-8.4265964450296216E-2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48</v>
      </c>
      <c r="X86" s="116">
        <v>43</v>
      </c>
      <c r="Y86" s="116">
        <v>47</v>
      </c>
      <c r="Z86" s="116">
        <v>55</v>
      </c>
    </row>
    <row r="87" spans="1:30" ht="15" customHeight="1" x14ac:dyDescent="0.25">
      <c r="A87" s="100" t="s">
        <v>5</v>
      </c>
      <c r="B87" s="51"/>
      <c r="C87" s="101" t="str">
        <f t="shared" si="3"/>
        <v>1,272</v>
      </c>
      <c r="D87" s="98">
        <f t="shared" si="4"/>
        <v>5.5335968379446321E-3</v>
      </c>
      <c r="E87" s="99">
        <f t="shared" si="5"/>
        <v>5.5335968379446321E-3</v>
      </c>
      <c r="F87" s="98">
        <f t="shared" si="6"/>
        <v>5.5601659751037369E-2</v>
      </c>
      <c r="G87" s="99">
        <f t="shared" si="7"/>
        <v>5.5601659751037369E-2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15</v>
      </c>
      <c r="X87" s="116">
        <v>18</v>
      </c>
      <c r="Y87" s="116">
        <v>20</v>
      </c>
      <c r="Z87" s="116">
        <v>22</v>
      </c>
    </row>
    <row r="88" spans="1:30" ht="15" customHeight="1" x14ac:dyDescent="0.25">
      <c r="A88" s="51" t="s">
        <v>6</v>
      </c>
      <c r="B88" s="51"/>
      <c r="C88" s="101" t="str">
        <f t="shared" si="3"/>
        <v>1,978</v>
      </c>
      <c r="D88" s="98">
        <f t="shared" si="4"/>
        <v>-2.8487229862475427E-2</v>
      </c>
      <c r="E88" s="99">
        <f t="shared" si="5"/>
        <v>-2.8487229862475427E-2</v>
      </c>
      <c r="F88" s="98">
        <f t="shared" si="6"/>
        <v>7.641365257259336E-3</v>
      </c>
      <c r="G88" s="99">
        <f t="shared" si="7"/>
        <v>7.641365257259336E-3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16</v>
      </c>
      <c r="X88" s="116">
        <v>30</v>
      </c>
      <c r="Y88" s="116">
        <v>23</v>
      </c>
      <c r="Z88" s="116">
        <v>19</v>
      </c>
    </row>
    <row r="89" spans="1:30" ht="15" customHeight="1" x14ac:dyDescent="0.25">
      <c r="A89" s="51" t="s">
        <v>102</v>
      </c>
      <c r="B89" s="51"/>
      <c r="C89" s="101" t="str">
        <f t="shared" si="3"/>
        <v>$45,322</v>
      </c>
      <c r="D89" s="98">
        <f t="shared" si="4"/>
        <v>2.8578626058143985E-2</v>
      </c>
      <c r="E89" s="99">
        <f t="shared" si="5"/>
        <v>2.8578626058143985E-2</v>
      </c>
      <c r="F89" s="98">
        <f t="shared" si="6"/>
        <v>0.1448895054839292</v>
      </c>
      <c r="G89" s="99">
        <f t="shared" si="7"/>
        <v>0.1448895054839292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255</v>
      </c>
      <c r="X89" s="116">
        <v>247</v>
      </c>
      <c r="Y89" s="116">
        <v>250</v>
      </c>
      <c r="Z89" s="116">
        <v>256</v>
      </c>
    </row>
    <row r="90" spans="1:30" ht="15" customHeight="1" x14ac:dyDescent="0.25">
      <c r="A90" s="51" t="s">
        <v>7</v>
      </c>
      <c r="B90" s="51"/>
      <c r="C90" s="101" t="str">
        <f t="shared" si="3"/>
        <v>$112.7 mil</v>
      </c>
      <c r="D90" s="98">
        <f t="shared" si="4"/>
        <v>-8.2578641218539195E-3</v>
      </c>
      <c r="E90" s="99">
        <f t="shared" si="5"/>
        <v>-8.2578641218539195E-3</v>
      </c>
      <c r="F90" s="98">
        <f t="shared" si="6"/>
        <v>5.7936752992582941E-2</v>
      </c>
      <c r="G90" s="99">
        <f t="shared" si="7"/>
        <v>5.7936752992582941E-2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183</v>
      </c>
      <c r="X90" s="116">
        <v>202</v>
      </c>
      <c r="Y90" s="116">
        <v>227</v>
      </c>
      <c r="Z90" s="116">
        <v>209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1046</v>
      </c>
      <c r="X91" s="116">
        <v>1049</v>
      </c>
      <c r="Y91" s="116">
        <v>1113</v>
      </c>
      <c r="Z91" s="116">
        <v>1073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62</v>
      </c>
      <c r="X93" s="116">
        <v>61</v>
      </c>
      <c r="Y93" s="116">
        <v>69</v>
      </c>
      <c r="Z93" s="116">
        <v>67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86</v>
      </c>
      <c r="X94" s="116">
        <v>85</v>
      </c>
      <c r="Y94" s="116">
        <v>84</v>
      </c>
      <c r="Z94" s="116">
        <v>86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48</v>
      </c>
      <c r="X95" s="116">
        <v>45</v>
      </c>
      <c r="Y95" s="116">
        <v>55</v>
      </c>
      <c r="Z95" s="116">
        <v>49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153</v>
      </c>
      <c r="X96" s="116">
        <v>156</v>
      </c>
      <c r="Y96" s="116">
        <v>169</v>
      </c>
      <c r="Z96" s="116">
        <v>167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116</v>
      </c>
      <c r="X97" s="116">
        <v>111</v>
      </c>
      <c r="Y97" s="116">
        <v>95</v>
      </c>
      <c r="Z97" s="116">
        <v>110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95</v>
      </c>
      <c r="X98" s="116">
        <v>102</v>
      </c>
      <c r="Y98" s="116">
        <v>105</v>
      </c>
      <c r="Z98" s="116">
        <v>106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15</v>
      </c>
      <c r="X99" s="116">
        <v>12</v>
      </c>
      <c r="Y99" s="116">
        <v>12</v>
      </c>
      <c r="Z99" s="116">
        <v>22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145</v>
      </c>
      <c r="X100" s="116">
        <v>155</v>
      </c>
      <c r="Y100" s="116">
        <v>165</v>
      </c>
      <c r="Z100" s="116">
        <v>155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869</v>
      </c>
      <c r="X101" s="116">
        <v>873</v>
      </c>
      <c r="Y101" s="116">
        <v>921</v>
      </c>
      <c r="Z101" s="116">
        <v>907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1942</v>
      </c>
      <c r="X104" s="116">
        <v>2003</v>
      </c>
      <c r="Y104" s="116">
        <v>2054</v>
      </c>
      <c r="Z104" s="116">
        <v>1988</v>
      </c>
      <c r="AB104" s="113" t="str">
        <f>TEXT(Z104,"###,###")</f>
        <v>1,988</v>
      </c>
      <c r="AD104" s="134">
        <f>Z104/($Z$4)*100</f>
        <v>74.652647390161476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456</v>
      </c>
      <c r="X105" s="116">
        <v>512</v>
      </c>
      <c r="Y105" s="116">
        <v>522</v>
      </c>
      <c r="Z105" s="116">
        <v>527</v>
      </c>
      <c r="AB105" s="113" t="str">
        <f>TEXT(Z105,"###,###")</f>
        <v>527</v>
      </c>
      <c r="AD105" s="134">
        <f>Z105/($Z$4)*100</f>
        <v>19.789710852422079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2398</v>
      </c>
      <c r="X106" s="124">
        <v>2515</v>
      </c>
      <c r="Y106" s="124">
        <v>2576</v>
      </c>
      <c r="Z106" s="124">
        <v>2515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303</v>
      </c>
      <c r="X108" s="116">
        <v>322</v>
      </c>
      <c r="Y108" s="116">
        <v>293</v>
      </c>
      <c r="Z108" s="116">
        <v>283</v>
      </c>
      <c r="AB108" s="113" t="str">
        <f>TEXT(Z108,"###,###")</f>
        <v>283</v>
      </c>
      <c r="AD108" s="134">
        <f>Z108/($Z$4)*100</f>
        <v>10.627112279384153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473</v>
      </c>
      <c r="X109" s="116">
        <v>505</v>
      </c>
      <c r="Y109" s="116">
        <v>540</v>
      </c>
      <c r="Z109" s="116">
        <v>496</v>
      </c>
      <c r="AB109" s="113" t="str">
        <f>TEXT(Z109,"###,###")</f>
        <v>496</v>
      </c>
      <c r="AD109" s="134">
        <f>Z109/($Z$4)*100</f>
        <v>18.625610214044311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719</v>
      </c>
      <c r="X110" s="116">
        <v>772</v>
      </c>
      <c r="Y110" s="116">
        <v>794</v>
      </c>
      <c r="Z110" s="116">
        <v>686</v>
      </c>
      <c r="AB110" s="113" t="str">
        <f>TEXT(Z110,"###,###")</f>
        <v>686</v>
      </c>
      <c r="AD110" s="134">
        <f>Z110/($Z$4)*100</f>
        <v>25.760420578295157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901</v>
      </c>
      <c r="X111" s="116">
        <v>916</v>
      </c>
      <c r="Y111" s="116">
        <v>945</v>
      </c>
      <c r="Z111" s="116">
        <v>1050</v>
      </c>
      <c r="AB111" s="113" t="str">
        <f>TEXT(Z111,"###,###")</f>
        <v>1,050</v>
      </c>
      <c r="AD111" s="134">
        <f>Z111/($Z$4)*100</f>
        <v>39.429215170859933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2559</v>
      </c>
      <c r="X112" s="116">
        <v>2684</v>
      </c>
      <c r="Y112" s="116">
        <v>2785</v>
      </c>
      <c r="Z112" s="116">
        <v>2661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43.8</v>
      </c>
      <c r="W118" s="135">
        <v>40.99</v>
      </c>
      <c r="X118" s="135">
        <v>42.4</v>
      </c>
      <c r="Y118" s="135">
        <v>42.75</v>
      </c>
      <c r="Z118" s="135">
        <v>42.76</v>
      </c>
      <c r="AB118" s="113" t="str">
        <f>TEXT(Z118,"##.0")</f>
        <v>42.8</v>
      </c>
    </row>
    <row r="120" spans="19:32" x14ac:dyDescent="0.25">
      <c r="S120" s="105" t="s">
        <v>104</v>
      </c>
      <c r="T120" s="116"/>
      <c r="U120" s="116"/>
      <c r="V120" s="116">
        <v>1799</v>
      </c>
      <c r="W120" s="116">
        <v>1735</v>
      </c>
      <c r="X120" s="116">
        <v>1733</v>
      </c>
      <c r="Y120" s="116">
        <v>1826</v>
      </c>
      <c r="Z120" s="116">
        <v>1806</v>
      </c>
      <c r="AB120" s="113" t="str">
        <f>TEXT(Z120,"###,###")</f>
        <v>1,806</v>
      </c>
    </row>
    <row r="121" spans="19:32" x14ac:dyDescent="0.25">
      <c r="S121" s="105" t="s">
        <v>105</v>
      </c>
      <c r="T121" s="116"/>
      <c r="U121" s="116"/>
      <c r="V121" s="116">
        <v>84</v>
      </c>
      <c r="W121" s="116">
        <v>100</v>
      </c>
      <c r="X121" s="116">
        <v>97</v>
      </c>
      <c r="Y121" s="116">
        <v>122</v>
      </c>
      <c r="Z121" s="116">
        <v>92</v>
      </c>
      <c r="AB121" s="113" t="str">
        <f>TEXT(Z121,"###,###")</f>
        <v>92</v>
      </c>
    </row>
    <row r="122" spans="19:32" x14ac:dyDescent="0.25">
      <c r="S122" s="105" t="s">
        <v>106</v>
      </c>
      <c r="T122" s="116"/>
      <c r="U122" s="116"/>
      <c r="V122" s="116">
        <v>77</v>
      </c>
      <c r="W122" s="116">
        <v>76</v>
      </c>
      <c r="X122" s="116">
        <v>92</v>
      </c>
      <c r="Y122" s="116">
        <v>87</v>
      </c>
      <c r="Z122" s="116">
        <v>82</v>
      </c>
      <c r="AB122" s="113" t="str">
        <f>TEXT(Z122,"###,###")</f>
        <v>82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1876</v>
      </c>
      <c r="W124" s="116">
        <v>1811</v>
      </c>
      <c r="X124" s="116">
        <v>1825</v>
      </c>
      <c r="Y124" s="116">
        <v>1913</v>
      </c>
      <c r="Z124" s="116">
        <v>1888</v>
      </c>
      <c r="AB124" s="113" t="str">
        <f>TEXT(Z124,"###,###")</f>
        <v>1,888</v>
      </c>
      <c r="AD124" s="131">
        <f>Z124/$Z$7*100</f>
        <v>95.449949443882716</v>
      </c>
    </row>
    <row r="125" spans="19:32" x14ac:dyDescent="0.25">
      <c r="S125" s="105" t="s">
        <v>108</v>
      </c>
      <c r="T125" s="116"/>
      <c r="U125" s="116"/>
      <c r="V125" s="116">
        <v>161</v>
      </c>
      <c r="W125" s="116">
        <v>176</v>
      </c>
      <c r="X125" s="116">
        <v>189</v>
      </c>
      <c r="Y125" s="116">
        <v>209</v>
      </c>
      <c r="Z125" s="116">
        <v>174</v>
      </c>
      <c r="AB125" s="113" t="str">
        <f>TEXT(Z125,"###,###")</f>
        <v>174</v>
      </c>
      <c r="AD125" s="131">
        <f>Z125/$Z$7*100</f>
        <v>8.7967644084934271</v>
      </c>
    </row>
    <row r="127" spans="19:32" x14ac:dyDescent="0.25">
      <c r="S127" s="105" t="s">
        <v>109</v>
      </c>
      <c r="T127" s="116"/>
      <c r="U127" s="116"/>
      <c r="V127" s="116">
        <v>1098</v>
      </c>
      <c r="W127" s="116">
        <v>1044</v>
      </c>
      <c r="X127" s="116">
        <v>1049</v>
      </c>
      <c r="Y127" s="116">
        <v>1114</v>
      </c>
      <c r="Z127" s="116">
        <v>1074</v>
      </c>
      <c r="AB127" s="113" t="str">
        <f>TEXT(Z127,"###,###")</f>
        <v>1,074</v>
      </c>
      <c r="AD127" s="131">
        <f>Z127/$Z$7*100</f>
        <v>54.297269969666331</v>
      </c>
    </row>
    <row r="128" spans="19:32" x14ac:dyDescent="0.25">
      <c r="S128" s="105" t="s">
        <v>110</v>
      </c>
      <c r="T128" s="116"/>
      <c r="U128" s="116"/>
      <c r="V128" s="116">
        <v>862</v>
      </c>
      <c r="W128" s="116">
        <v>864</v>
      </c>
      <c r="X128" s="116">
        <v>873</v>
      </c>
      <c r="Y128" s="116">
        <v>923</v>
      </c>
      <c r="Z128" s="116">
        <v>907</v>
      </c>
      <c r="AB128" s="113" t="str">
        <f>TEXT(Z128,"###,###")</f>
        <v>907</v>
      </c>
      <c r="AD128" s="131">
        <f>Z128/$Z$7*100</f>
        <v>45.854398382204245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FD10835-C530-4C49-9879-DD75D743A2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E3C1534B-3043-4BBB-92FE-E3ED729A74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3339B2FE-6E48-49EE-8436-483CE75815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0E3141C5-4676-40DD-84AC-39EFF1DDF70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D411-AD91-4436-94ED-27A8CC8FA414}">
  <sheetPr codeName="Sheet6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Brighton</v>
      </c>
      <c r="T1" s="103"/>
      <c r="U1" s="103"/>
      <c r="V1" s="103"/>
      <c r="W1" s="103"/>
      <c r="X1" s="103"/>
      <c r="Y1" s="104" t="str">
        <f>Y3</f>
        <v>12.2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116</v>
      </c>
      <c r="Y3" s="109" t="s">
        <v>157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 Brighton,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10251</v>
      </c>
      <c r="W4" s="112">
        <v>10467</v>
      </c>
      <c r="X4" s="112">
        <v>10960</v>
      </c>
      <c r="Y4" s="112">
        <v>11608</v>
      </c>
      <c r="Z4" s="112">
        <v>12021</v>
      </c>
      <c r="AB4" s="113" t="str">
        <f>TEXT(Z4,"###,###")</f>
        <v>12,021</v>
      </c>
      <c r="AD4" s="114">
        <f>Z4/Y4-1</f>
        <v>3.5578911095796029E-2</v>
      </c>
      <c r="AF4" s="114">
        <f>Z4/V4-1</f>
        <v>0.17266608135791639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5231</v>
      </c>
      <c r="W5" s="112">
        <v>5325</v>
      </c>
      <c r="X5" s="112">
        <v>5558</v>
      </c>
      <c r="Y5" s="112">
        <v>5992</v>
      </c>
      <c r="Z5" s="112">
        <v>6167</v>
      </c>
      <c r="AB5" s="113" t="str">
        <f>TEXT(Z5,"###,###")</f>
        <v>6,167</v>
      </c>
      <c r="AD5" s="114">
        <f t="shared" ref="AD5:AD9" si="0">Z5/Y5-1</f>
        <v>2.9205607476635587E-2</v>
      </c>
      <c r="AF5" s="114">
        <f t="shared" ref="AF5:AF9" si="1">Z5/V5-1</f>
        <v>0.17893328235519013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5019</v>
      </c>
      <c r="W6" s="112">
        <v>5143</v>
      </c>
      <c r="X6" s="112">
        <v>5402</v>
      </c>
      <c r="Y6" s="112">
        <v>5613</v>
      </c>
      <c r="Z6" s="112">
        <v>5853</v>
      </c>
      <c r="AB6" s="113" t="str">
        <f>TEXT(Z6,"###,###")</f>
        <v>5,853</v>
      </c>
      <c r="AD6" s="114">
        <f t="shared" si="0"/>
        <v>4.27578834847675E-2</v>
      </c>
      <c r="AF6" s="114">
        <f t="shared" si="1"/>
        <v>0.16616855947399878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7619</v>
      </c>
      <c r="W7" s="112">
        <v>7884</v>
      </c>
      <c r="X7" s="112">
        <v>8221</v>
      </c>
      <c r="Y7" s="112">
        <v>8591</v>
      </c>
      <c r="Z7" s="112">
        <v>8920</v>
      </c>
      <c r="AB7" s="113" t="str">
        <f>TEXT(Z7,"###,###")</f>
        <v>8,920</v>
      </c>
      <c r="AD7" s="114">
        <f t="shared" si="0"/>
        <v>3.8295891048772068E-2</v>
      </c>
      <c r="AF7" s="114">
        <f t="shared" si="1"/>
        <v>0.17075731723323262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12,021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8,920</v>
      </c>
      <c r="P8" s="69"/>
      <c r="S8" s="111" t="s">
        <v>87</v>
      </c>
      <c r="T8" s="112"/>
      <c r="U8" s="112"/>
      <c r="V8" s="112">
        <v>38492</v>
      </c>
      <c r="W8" s="112">
        <v>40007.68</v>
      </c>
      <c r="X8" s="112">
        <v>40810</v>
      </c>
      <c r="Y8" s="112">
        <v>41600</v>
      </c>
      <c r="Z8" s="112">
        <v>43845</v>
      </c>
      <c r="AB8" s="113" t="str">
        <f>TEXT(Z8,"$###,###")</f>
        <v>$43,845</v>
      </c>
      <c r="AD8" s="114">
        <f t="shared" si="0"/>
        <v>5.3966346153846212E-2</v>
      </c>
      <c r="AF8" s="114">
        <f t="shared" si="1"/>
        <v>0.139067858256261</v>
      </c>
    </row>
    <row r="9" spans="1:32" x14ac:dyDescent="0.25">
      <c r="A9" s="32" t="s">
        <v>15</v>
      </c>
      <c r="B9" s="73"/>
      <c r="C9" s="74"/>
      <c r="D9" s="75">
        <f>AD104</f>
        <v>77.888694784127779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51.43497757847534</v>
      </c>
      <c r="P9" s="76" t="s">
        <v>88</v>
      </c>
      <c r="S9" s="111" t="s">
        <v>7</v>
      </c>
      <c r="T9" s="112"/>
      <c r="U9" s="112"/>
      <c r="V9" s="112">
        <v>342131381</v>
      </c>
      <c r="W9" s="112">
        <v>364305172</v>
      </c>
      <c r="X9" s="112">
        <v>385912546</v>
      </c>
      <c r="Y9" s="112">
        <v>417577660</v>
      </c>
      <c r="Z9" s="112">
        <v>453533152</v>
      </c>
      <c r="AB9" s="113" t="str">
        <f>TEXT(Z9/1000000,"$#,###.0")&amp;" mil"</f>
        <v>$453.5 mil</v>
      </c>
      <c r="AD9" s="114">
        <f t="shared" si="0"/>
        <v>8.610492237539713E-2</v>
      </c>
      <c r="AF9" s="114">
        <f t="shared" si="1"/>
        <v>0.32561108739686184</v>
      </c>
    </row>
    <row r="10" spans="1:32" x14ac:dyDescent="0.25">
      <c r="A10" s="32" t="s">
        <v>18</v>
      </c>
      <c r="B10" s="73"/>
      <c r="C10" s="74"/>
      <c r="D10" s="75">
        <f>AD105</f>
        <v>16.812245237501038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48.56502242152466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94.686098654708516</v>
      </c>
      <c r="P11" s="76" t="s">
        <v>88</v>
      </c>
      <c r="S11" s="111" t="s">
        <v>30</v>
      </c>
      <c r="T11" s="116"/>
      <c r="U11" s="116"/>
      <c r="V11" s="116">
        <v>9412</v>
      </c>
      <c r="W11" s="116">
        <v>9619</v>
      </c>
      <c r="X11" s="116">
        <v>10104</v>
      </c>
      <c r="Y11" s="116">
        <v>10686</v>
      </c>
      <c r="Z11" s="116">
        <v>11144</v>
      </c>
    </row>
    <row r="12" spans="1:32" ht="28.5" customHeight="1" x14ac:dyDescent="0.25">
      <c r="A12" s="32" t="s">
        <v>20</v>
      </c>
      <c r="B12" s="74"/>
      <c r="C12" s="74"/>
      <c r="D12" s="75">
        <f>AD108</f>
        <v>10.947508526744864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9.7869955156950663</v>
      </c>
      <c r="P12" s="76" t="s">
        <v>88</v>
      </c>
      <c r="S12" s="111" t="s">
        <v>31</v>
      </c>
      <c r="T12" s="116"/>
      <c r="U12" s="116"/>
      <c r="V12" s="116">
        <v>834</v>
      </c>
      <c r="W12" s="116">
        <v>854</v>
      </c>
      <c r="X12" s="116">
        <v>856</v>
      </c>
      <c r="Y12" s="116">
        <v>920</v>
      </c>
      <c r="Z12" s="116">
        <v>876</v>
      </c>
    </row>
    <row r="13" spans="1:32" ht="15" customHeight="1" x14ac:dyDescent="0.25">
      <c r="A13" s="32" t="s">
        <v>21</v>
      </c>
      <c r="B13" s="74"/>
      <c r="C13" s="74"/>
      <c r="D13" s="75">
        <f>AD109</f>
        <v>14.674319940104816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39.9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24.798269694700938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15.568258238063216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44.305798186506948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84.431741761936792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354</v>
      </c>
      <c r="Z15" s="116">
        <v>316</v>
      </c>
      <c r="AB15" s="121">
        <f t="shared" ref="AB15:AB34" si="2">IF(Z15="np",0,Z15/$Z$34)</f>
        <v>2.6280771789753826E-2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18</v>
      </c>
      <c r="Z16" s="116">
        <v>15</v>
      </c>
      <c r="AB16" s="121">
        <f t="shared" si="2"/>
        <v>1.2475049900199601E-3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853</v>
      </c>
      <c r="Z17" s="116">
        <v>866</v>
      </c>
      <c r="AB17" s="121">
        <f t="shared" si="2"/>
        <v>7.202262142381903E-2</v>
      </c>
    </row>
    <row r="18" spans="1:28" x14ac:dyDescent="0.25">
      <c r="A18" s="65" t="str">
        <f>$S$1&amp;" ("&amp;$V$2&amp;" to "&amp;$Z$2&amp;")"</f>
        <v>Brighton (2014-15 to 2018-19)</v>
      </c>
      <c r="B18" s="65"/>
      <c r="C18" s="65"/>
      <c r="D18" s="65"/>
      <c r="E18" s="65"/>
      <c r="F18" s="65"/>
      <c r="G18" s="65" t="str">
        <f>$S$1&amp;" ("&amp;$V$2&amp;" to "&amp;$Z$2&amp;")"</f>
        <v>Brighton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180</v>
      </c>
      <c r="Z18" s="116">
        <v>193</v>
      </c>
      <c r="AB18" s="121">
        <f t="shared" si="2"/>
        <v>1.6051230871590154E-2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901</v>
      </c>
      <c r="Z19" s="116">
        <v>1023</v>
      </c>
      <c r="AB19" s="121">
        <f t="shared" si="2"/>
        <v>8.5079840319361277E-2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404</v>
      </c>
      <c r="Z20" s="116">
        <v>431</v>
      </c>
      <c r="AB20" s="121">
        <f t="shared" si="2"/>
        <v>3.584497671324019E-2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1330</v>
      </c>
      <c r="Z21" s="116">
        <v>1364</v>
      </c>
      <c r="AB21" s="121">
        <f t="shared" si="2"/>
        <v>0.1134397870924817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961</v>
      </c>
      <c r="Z22" s="116">
        <v>830</v>
      </c>
      <c r="AB22" s="121">
        <f t="shared" si="2"/>
        <v>6.902860944777113E-2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608</v>
      </c>
      <c r="Z23" s="116">
        <v>642</v>
      </c>
      <c r="AB23" s="121">
        <f t="shared" si="2"/>
        <v>5.3393213572854294E-2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116</v>
      </c>
      <c r="Z24" s="116">
        <v>107</v>
      </c>
      <c r="AB24" s="121">
        <f t="shared" si="2"/>
        <v>8.8988689288090478E-3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290</v>
      </c>
      <c r="Z25" s="116">
        <v>313</v>
      </c>
      <c r="AB25" s="121">
        <f t="shared" si="2"/>
        <v>2.6031270791749835E-2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174</v>
      </c>
      <c r="Z26" s="116">
        <v>188</v>
      </c>
      <c r="AB26" s="121">
        <f t="shared" si="2"/>
        <v>1.5635395874916833E-2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408</v>
      </c>
      <c r="Z27" s="116">
        <v>423</v>
      </c>
      <c r="AB27" s="121">
        <f t="shared" si="2"/>
        <v>3.5179640718562874E-2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994</v>
      </c>
      <c r="Z28" s="116">
        <v>1094</v>
      </c>
      <c r="AB28" s="121">
        <f t="shared" si="2"/>
        <v>9.0984697272122425E-2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697</v>
      </c>
      <c r="Z29" s="116">
        <v>848</v>
      </c>
      <c r="AB29" s="121">
        <f t="shared" si="2"/>
        <v>7.052561543579508E-2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592</v>
      </c>
      <c r="Z30" s="116">
        <v>645</v>
      </c>
      <c r="AB30" s="121">
        <f t="shared" si="2"/>
        <v>5.3642714570858285E-2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1487</v>
      </c>
      <c r="Z31" s="116">
        <v>1612</v>
      </c>
      <c r="AB31" s="121">
        <f t="shared" si="2"/>
        <v>0.13406520292747837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200</v>
      </c>
      <c r="Z32" s="116">
        <v>217</v>
      </c>
      <c r="AB32" s="121">
        <f t="shared" si="2"/>
        <v>1.8047238855622091E-2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484</v>
      </c>
      <c r="Z33" s="116">
        <v>479</v>
      </c>
      <c r="AB33" s="121">
        <f t="shared" si="2"/>
        <v>3.9836992681304056E-2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11608</v>
      </c>
      <c r="Z34" s="124">
        <v>12024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7533</v>
      </c>
      <c r="AB37" s="136">
        <f>Z37/Z40*100</f>
        <v>84.431741761936792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1389</v>
      </c>
      <c r="AB38" s="136">
        <f>Z38/Z40*100</f>
        <v>15.568258238063216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8922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8</v>
      </c>
      <c r="Y44" s="116">
        <v>4</v>
      </c>
      <c r="Z44" s="116">
        <v>11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101</v>
      </c>
      <c r="X45" s="116">
        <v>117</v>
      </c>
      <c r="Y45" s="116">
        <v>153</v>
      </c>
      <c r="Z45" s="116">
        <v>135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352</v>
      </c>
      <c r="X46" s="116">
        <v>328</v>
      </c>
      <c r="Y46" s="116">
        <v>368</v>
      </c>
      <c r="Z46" s="116">
        <v>341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498</v>
      </c>
      <c r="X47" s="116">
        <v>502</v>
      </c>
      <c r="Y47" s="116">
        <v>607</v>
      </c>
      <c r="Z47" s="116">
        <v>593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586</v>
      </c>
      <c r="X48" s="116">
        <v>665</v>
      </c>
      <c r="Y48" s="116">
        <v>704</v>
      </c>
      <c r="Z48" s="116">
        <v>772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Brighton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619</v>
      </c>
      <c r="X49" s="116">
        <v>644</v>
      </c>
      <c r="Y49" s="116">
        <v>701</v>
      </c>
      <c r="Z49" s="116">
        <v>746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598</v>
      </c>
      <c r="X50" s="116">
        <v>601</v>
      </c>
      <c r="Y50" s="116">
        <v>649</v>
      </c>
      <c r="Z50" s="116">
        <v>693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587</v>
      </c>
      <c r="X51" s="116">
        <v>590</v>
      </c>
      <c r="Y51" s="116">
        <v>584</v>
      </c>
      <c r="Z51" s="116">
        <v>581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550</v>
      </c>
      <c r="X52" s="116">
        <v>590</v>
      </c>
      <c r="Y52" s="116">
        <v>602</v>
      </c>
      <c r="Z52" s="116">
        <v>627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479</v>
      </c>
      <c r="X53" s="116">
        <v>474</v>
      </c>
      <c r="Y53" s="116">
        <v>496</v>
      </c>
      <c r="Z53" s="116">
        <v>504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433</v>
      </c>
      <c r="X54" s="116">
        <v>466</v>
      </c>
      <c r="Y54" s="116">
        <v>487</v>
      </c>
      <c r="Z54" s="116">
        <v>506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324</v>
      </c>
      <c r="X55" s="116">
        <v>346</v>
      </c>
      <c r="Y55" s="116">
        <v>370</v>
      </c>
      <c r="Z55" s="116">
        <v>394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136</v>
      </c>
      <c r="X56" s="116">
        <v>162</v>
      </c>
      <c r="Y56" s="116">
        <v>171</v>
      </c>
      <c r="Z56" s="116">
        <v>174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48</v>
      </c>
      <c r="X57" s="116">
        <v>38</v>
      </c>
      <c r="Y57" s="116">
        <v>58</v>
      </c>
      <c r="Z57" s="116">
        <v>66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18</v>
      </c>
      <c r="X58" s="116">
        <v>22</v>
      </c>
      <c r="Y58" s="116">
        <v>23</v>
      </c>
      <c r="Z58" s="116">
        <v>22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0</v>
      </c>
      <c r="X59" s="116">
        <v>8</v>
      </c>
      <c r="Y59" s="116">
        <v>6</v>
      </c>
      <c r="Z59" s="116">
        <v>8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5325</v>
      </c>
      <c r="X61" s="116">
        <v>5558</v>
      </c>
      <c r="Y61" s="116">
        <v>5995</v>
      </c>
      <c r="Z61" s="116">
        <v>6167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8</v>
      </c>
      <c r="X63" s="116">
        <v>13</v>
      </c>
      <c r="Y63" s="116">
        <v>2</v>
      </c>
      <c r="Z63" s="116">
        <v>7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Brighton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176</v>
      </c>
      <c r="X64" s="116">
        <v>144</v>
      </c>
      <c r="Y64" s="116">
        <v>181</v>
      </c>
      <c r="Z64" s="116">
        <v>167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366</v>
      </c>
      <c r="X65" s="116">
        <v>382</v>
      </c>
      <c r="Y65" s="116">
        <v>399</v>
      </c>
      <c r="Z65" s="116">
        <v>412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537</v>
      </c>
      <c r="X66" s="116">
        <v>544</v>
      </c>
      <c r="Y66" s="116">
        <v>613</v>
      </c>
      <c r="Z66" s="116">
        <v>585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570</v>
      </c>
      <c r="X67" s="116">
        <v>644</v>
      </c>
      <c r="Y67" s="116">
        <v>645</v>
      </c>
      <c r="Z67" s="116">
        <v>735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579</v>
      </c>
      <c r="X68" s="116">
        <v>610</v>
      </c>
      <c r="Y68" s="116">
        <v>622</v>
      </c>
      <c r="Z68" s="116">
        <v>677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498</v>
      </c>
      <c r="X69" s="116">
        <v>507</v>
      </c>
      <c r="Y69" s="116">
        <v>543</v>
      </c>
      <c r="Z69" s="116">
        <v>557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620</v>
      </c>
      <c r="X70" s="116">
        <v>622</v>
      </c>
      <c r="Y70" s="116">
        <v>612</v>
      </c>
      <c r="Z70" s="116">
        <v>616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518</v>
      </c>
      <c r="X71" s="116">
        <v>552</v>
      </c>
      <c r="Y71" s="116">
        <v>599</v>
      </c>
      <c r="Z71" s="116">
        <v>645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480</v>
      </c>
      <c r="X72" s="116">
        <v>488</v>
      </c>
      <c r="Y72" s="116">
        <v>466</v>
      </c>
      <c r="Z72" s="116">
        <v>507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422</v>
      </c>
      <c r="X73" s="116">
        <v>452</v>
      </c>
      <c r="Y73" s="116">
        <v>459</v>
      </c>
      <c r="Z73" s="116">
        <v>448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270</v>
      </c>
      <c r="X74" s="116">
        <v>293</v>
      </c>
      <c r="Y74" s="116">
        <v>289</v>
      </c>
      <c r="Z74" s="116">
        <v>320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67</v>
      </c>
      <c r="X75" s="116">
        <v>105</v>
      </c>
      <c r="Y75" s="116">
        <v>124</v>
      </c>
      <c r="Z75" s="116">
        <v>130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16</v>
      </c>
      <c r="X76" s="116">
        <v>27</v>
      </c>
      <c r="Y76" s="116">
        <v>34</v>
      </c>
      <c r="Z76" s="116">
        <v>33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8</v>
      </c>
      <c r="X77" s="116">
        <v>10</v>
      </c>
      <c r="Y77" s="116">
        <v>13</v>
      </c>
      <c r="Z77" s="116">
        <v>8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9</v>
      </c>
      <c r="X78" s="116">
        <v>6</v>
      </c>
      <c r="Y78" s="116">
        <v>9</v>
      </c>
      <c r="Z78" s="116">
        <v>4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6</v>
      </c>
      <c r="X79" s="116">
        <v>3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5146</v>
      </c>
      <c r="X80" s="116">
        <v>5402</v>
      </c>
      <c r="Y80" s="116">
        <v>5612</v>
      </c>
      <c r="Z80" s="116">
        <v>5853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Brighton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342</v>
      </c>
      <c r="X83" s="116">
        <v>367</v>
      </c>
      <c r="Y83" s="116">
        <v>379</v>
      </c>
      <c r="Z83" s="116">
        <v>419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220</v>
      </c>
      <c r="X84" s="116">
        <v>225</v>
      </c>
      <c r="Y84" s="116">
        <v>257</v>
      </c>
      <c r="Z84" s="116">
        <v>290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12,021</v>
      </c>
      <c r="D85" s="98">
        <f t="shared" ref="D85:D90" si="4">AD4</f>
        <v>3.5578911095796029E-2</v>
      </c>
      <c r="E85" s="99">
        <f t="shared" ref="E85:E90" si="5">AD4</f>
        <v>3.5578911095796029E-2</v>
      </c>
      <c r="F85" s="98">
        <f t="shared" ref="F85:F90" si="6">AF4</f>
        <v>0.17266608135791639</v>
      </c>
      <c r="G85" s="99">
        <f t="shared" ref="G85:G90" si="7">AF4</f>
        <v>0.17266608135791639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881</v>
      </c>
      <c r="X85" s="116">
        <v>918</v>
      </c>
      <c r="Y85" s="116">
        <v>959</v>
      </c>
      <c r="Z85" s="116">
        <v>1034</v>
      </c>
    </row>
    <row r="86" spans="1:30" ht="15" customHeight="1" x14ac:dyDescent="0.25">
      <c r="A86" s="100" t="s">
        <v>4</v>
      </c>
      <c r="B86" s="51"/>
      <c r="C86" s="101" t="str">
        <f t="shared" si="3"/>
        <v>6,167</v>
      </c>
      <c r="D86" s="98">
        <f t="shared" si="4"/>
        <v>2.9205607476635587E-2</v>
      </c>
      <c r="E86" s="99">
        <f t="shared" si="5"/>
        <v>2.9205607476635587E-2</v>
      </c>
      <c r="F86" s="98">
        <f t="shared" si="6"/>
        <v>0.17893328235519013</v>
      </c>
      <c r="G86" s="99">
        <f t="shared" si="7"/>
        <v>0.17893328235519013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210</v>
      </c>
      <c r="X86" s="116">
        <v>235</v>
      </c>
      <c r="Y86" s="116">
        <v>253</v>
      </c>
      <c r="Z86" s="116">
        <v>270</v>
      </c>
    </row>
    <row r="87" spans="1:30" ht="15" customHeight="1" x14ac:dyDescent="0.25">
      <c r="A87" s="100" t="s">
        <v>5</v>
      </c>
      <c r="B87" s="51"/>
      <c r="C87" s="101" t="str">
        <f t="shared" si="3"/>
        <v>5,853</v>
      </c>
      <c r="D87" s="98">
        <f t="shared" si="4"/>
        <v>4.27578834847675E-2</v>
      </c>
      <c r="E87" s="99">
        <f t="shared" si="5"/>
        <v>4.27578834847675E-2</v>
      </c>
      <c r="F87" s="98">
        <f t="shared" si="6"/>
        <v>0.16616855947399878</v>
      </c>
      <c r="G87" s="99">
        <f t="shared" si="7"/>
        <v>0.16616855947399878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204</v>
      </c>
      <c r="X87" s="116">
        <v>218</v>
      </c>
      <c r="Y87" s="116">
        <v>219</v>
      </c>
      <c r="Z87" s="116">
        <v>223</v>
      </c>
    </row>
    <row r="88" spans="1:30" ht="15" customHeight="1" x14ac:dyDescent="0.25">
      <c r="A88" s="51" t="s">
        <v>6</v>
      </c>
      <c r="B88" s="51"/>
      <c r="C88" s="101" t="str">
        <f t="shared" si="3"/>
        <v>8,920</v>
      </c>
      <c r="D88" s="98">
        <f t="shared" si="4"/>
        <v>3.8295891048772068E-2</v>
      </c>
      <c r="E88" s="99">
        <f t="shared" si="5"/>
        <v>3.8295891048772068E-2</v>
      </c>
      <c r="F88" s="98">
        <f t="shared" si="6"/>
        <v>0.17075731723323262</v>
      </c>
      <c r="G88" s="99">
        <f t="shared" si="7"/>
        <v>0.17075731723323262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226</v>
      </c>
      <c r="X88" s="116">
        <v>243</v>
      </c>
      <c r="Y88" s="116">
        <v>257</v>
      </c>
      <c r="Z88" s="116">
        <v>271</v>
      </c>
    </row>
    <row r="89" spans="1:30" ht="15" customHeight="1" x14ac:dyDescent="0.25">
      <c r="A89" s="51" t="s">
        <v>102</v>
      </c>
      <c r="B89" s="51"/>
      <c r="C89" s="101" t="str">
        <f t="shared" si="3"/>
        <v>$43,845</v>
      </c>
      <c r="D89" s="98">
        <f t="shared" si="4"/>
        <v>5.3966346153846212E-2</v>
      </c>
      <c r="E89" s="99">
        <f t="shared" si="5"/>
        <v>5.3966346153846212E-2</v>
      </c>
      <c r="F89" s="98">
        <f t="shared" si="6"/>
        <v>0.139067858256261</v>
      </c>
      <c r="G89" s="99">
        <f t="shared" si="7"/>
        <v>0.139067858256261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526</v>
      </c>
      <c r="X89" s="116">
        <v>555</v>
      </c>
      <c r="Y89" s="116">
        <v>575</v>
      </c>
      <c r="Z89" s="116">
        <v>606</v>
      </c>
    </row>
    <row r="90" spans="1:30" ht="15" customHeight="1" x14ac:dyDescent="0.25">
      <c r="A90" s="51" t="s">
        <v>7</v>
      </c>
      <c r="B90" s="51"/>
      <c r="C90" s="101" t="str">
        <f t="shared" si="3"/>
        <v>$453.5 mil</v>
      </c>
      <c r="D90" s="98">
        <f t="shared" si="4"/>
        <v>8.610492237539713E-2</v>
      </c>
      <c r="E90" s="99">
        <f t="shared" si="5"/>
        <v>8.610492237539713E-2</v>
      </c>
      <c r="F90" s="98">
        <f t="shared" si="6"/>
        <v>0.32561108739686184</v>
      </c>
      <c r="G90" s="99">
        <f t="shared" si="7"/>
        <v>0.32561108739686184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640</v>
      </c>
      <c r="X90" s="116">
        <v>683</v>
      </c>
      <c r="Y90" s="116">
        <v>775</v>
      </c>
      <c r="Z90" s="116">
        <v>783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4007</v>
      </c>
      <c r="X91" s="116">
        <v>4208</v>
      </c>
      <c r="Y91" s="116">
        <v>4417</v>
      </c>
      <c r="Z91" s="116">
        <v>4588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283</v>
      </c>
      <c r="X93" s="116">
        <v>317</v>
      </c>
      <c r="Y93" s="116">
        <v>309</v>
      </c>
      <c r="Z93" s="116">
        <v>328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341</v>
      </c>
      <c r="X94" s="116">
        <v>363</v>
      </c>
      <c r="Y94" s="116">
        <v>415</v>
      </c>
      <c r="Z94" s="116">
        <v>446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144</v>
      </c>
      <c r="X95" s="116">
        <v>141</v>
      </c>
      <c r="Y95" s="116">
        <v>162</v>
      </c>
      <c r="Z95" s="116">
        <v>171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767</v>
      </c>
      <c r="X96" s="116">
        <v>829</v>
      </c>
      <c r="Y96" s="116">
        <v>852</v>
      </c>
      <c r="Z96" s="116">
        <v>929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692</v>
      </c>
      <c r="X97" s="116">
        <v>779</v>
      </c>
      <c r="Y97" s="116">
        <v>789</v>
      </c>
      <c r="Z97" s="116">
        <v>825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497</v>
      </c>
      <c r="X98" s="116">
        <v>517</v>
      </c>
      <c r="Y98" s="116">
        <v>599</v>
      </c>
      <c r="Z98" s="116">
        <v>611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38</v>
      </c>
      <c r="X99" s="116">
        <v>43</v>
      </c>
      <c r="Y99" s="116">
        <v>51</v>
      </c>
      <c r="Z99" s="116">
        <v>50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448</v>
      </c>
      <c r="X100" s="116">
        <v>471</v>
      </c>
      <c r="Y100" s="116">
        <v>491</v>
      </c>
      <c r="Z100" s="116">
        <v>506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3878</v>
      </c>
      <c r="X101" s="116">
        <v>4013</v>
      </c>
      <c r="Y101" s="116">
        <v>4174</v>
      </c>
      <c r="Z101" s="116">
        <v>4334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7807</v>
      </c>
      <c r="X104" s="116">
        <v>8425</v>
      </c>
      <c r="Y104" s="116">
        <v>8952</v>
      </c>
      <c r="Z104" s="116">
        <v>9363</v>
      </c>
      <c r="AB104" s="113" t="str">
        <f>TEXT(Z104,"###,###")</f>
        <v>9,363</v>
      </c>
      <c r="AD104" s="134">
        <f>Z104/($Z$4)*100</f>
        <v>77.888694784127779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1815</v>
      </c>
      <c r="X105" s="116">
        <v>1852</v>
      </c>
      <c r="Y105" s="116">
        <v>1836</v>
      </c>
      <c r="Z105" s="116">
        <v>2021</v>
      </c>
      <c r="AB105" s="113" t="str">
        <f>TEXT(Z105,"###,###")</f>
        <v>2,021</v>
      </c>
      <c r="AD105" s="134">
        <f>Z105/($Z$4)*100</f>
        <v>16.812245237501038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9622</v>
      </c>
      <c r="X106" s="124">
        <v>10277</v>
      </c>
      <c r="Y106" s="124">
        <v>10788</v>
      </c>
      <c r="Z106" s="124">
        <v>11384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1077</v>
      </c>
      <c r="X108" s="116">
        <v>1204</v>
      </c>
      <c r="Y108" s="116">
        <v>1423</v>
      </c>
      <c r="Z108" s="116">
        <v>1316</v>
      </c>
      <c r="AB108" s="113" t="str">
        <f>TEXT(Z108,"###,###")</f>
        <v>1,316</v>
      </c>
      <c r="AD108" s="134">
        <f>Z108/($Z$4)*100</f>
        <v>10.947508526744864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1638</v>
      </c>
      <c r="X109" s="116">
        <v>1652</v>
      </c>
      <c r="Y109" s="116">
        <v>1680</v>
      </c>
      <c r="Z109" s="116">
        <v>1764</v>
      </c>
      <c r="AB109" s="113" t="str">
        <f>TEXT(Z109,"###,###")</f>
        <v>1,764</v>
      </c>
      <c r="AD109" s="134">
        <f>Z109/($Z$4)*100</f>
        <v>14.674319940104816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2389</v>
      </c>
      <c r="X110" s="116">
        <v>2567</v>
      </c>
      <c r="Y110" s="116">
        <v>2663</v>
      </c>
      <c r="Z110" s="116">
        <v>2981</v>
      </c>
      <c r="AB110" s="113" t="str">
        <f>TEXT(Z110,"###,###")</f>
        <v>2,981</v>
      </c>
      <c r="AD110" s="134">
        <f>Z110/($Z$4)*100</f>
        <v>24.798269694700938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4526</v>
      </c>
      <c r="X111" s="116">
        <v>4854</v>
      </c>
      <c r="Y111" s="116">
        <v>5025</v>
      </c>
      <c r="Z111" s="116">
        <v>5326</v>
      </c>
      <c r="AB111" s="113" t="str">
        <f>TEXT(Z111,"###,###")</f>
        <v>5,326</v>
      </c>
      <c r="AD111" s="134">
        <f>Z111/($Z$4)*100</f>
        <v>44.305798186506948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10467</v>
      </c>
      <c r="X112" s="116">
        <v>10960</v>
      </c>
      <c r="Y112" s="116">
        <v>11608</v>
      </c>
      <c r="Z112" s="116">
        <v>12023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36.94</v>
      </c>
      <c r="W118" s="135">
        <v>38.94</v>
      </c>
      <c r="X118" s="135">
        <v>40.17</v>
      </c>
      <c r="Y118" s="135">
        <v>40.1</v>
      </c>
      <c r="Z118" s="135">
        <v>39.94</v>
      </c>
      <c r="AB118" s="113" t="str">
        <f>TEXT(Z118,"##.0")</f>
        <v>39.9</v>
      </c>
    </row>
    <row r="120" spans="19:32" x14ac:dyDescent="0.25">
      <c r="S120" s="105" t="s">
        <v>104</v>
      </c>
      <c r="T120" s="116"/>
      <c r="U120" s="116"/>
      <c r="V120" s="116">
        <v>6785</v>
      </c>
      <c r="W120" s="116">
        <v>7035</v>
      </c>
      <c r="X120" s="116">
        <v>7365</v>
      </c>
      <c r="Y120" s="116">
        <v>7668</v>
      </c>
      <c r="Z120" s="116">
        <v>8041</v>
      </c>
      <c r="AB120" s="113" t="str">
        <f>TEXT(Z120,"###,###")</f>
        <v>8,041</v>
      </c>
    </row>
    <row r="121" spans="19:32" x14ac:dyDescent="0.25">
      <c r="S121" s="105" t="s">
        <v>105</v>
      </c>
      <c r="T121" s="116"/>
      <c r="U121" s="116"/>
      <c r="V121" s="116">
        <v>422</v>
      </c>
      <c r="W121" s="116">
        <v>429</v>
      </c>
      <c r="X121" s="116">
        <v>457</v>
      </c>
      <c r="Y121" s="116">
        <v>470</v>
      </c>
      <c r="Z121" s="116">
        <v>468</v>
      </c>
      <c r="AB121" s="113" t="str">
        <f>TEXT(Z121,"###,###")</f>
        <v>468</v>
      </c>
    </row>
    <row r="122" spans="19:32" x14ac:dyDescent="0.25">
      <c r="S122" s="105" t="s">
        <v>106</v>
      </c>
      <c r="T122" s="116"/>
      <c r="U122" s="116"/>
      <c r="V122" s="116">
        <v>416</v>
      </c>
      <c r="W122" s="116">
        <v>423</v>
      </c>
      <c r="X122" s="116">
        <v>399</v>
      </c>
      <c r="Y122" s="116">
        <v>451</v>
      </c>
      <c r="Z122" s="116">
        <v>405</v>
      </c>
      <c r="AB122" s="113" t="str">
        <f>TEXT(Z122,"###,###")</f>
        <v>405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7201</v>
      </c>
      <c r="W124" s="116">
        <v>7458</v>
      </c>
      <c r="X124" s="116">
        <v>7764</v>
      </c>
      <c r="Y124" s="116">
        <v>8119</v>
      </c>
      <c r="Z124" s="116">
        <v>8446</v>
      </c>
      <c r="AB124" s="113" t="str">
        <f>TEXT(Z124,"###,###")</f>
        <v>8,446</v>
      </c>
      <c r="AD124" s="131">
        <f>Z124/$Z$7*100</f>
        <v>94.686098654708516</v>
      </c>
    </row>
    <row r="125" spans="19:32" x14ac:dyDescent="0.25">
      <c r="S125" s="105" t="s">
        <v>108</v>
      </c>
      <c r="T125" s="116"/>
      <c r="U125" s="116"/>
      <c r="V125" s="116">
        <v>838</v>
      </c>
      <c r="W125" s="116">
        <v>852</v>
      </c>
      <c r="X125" s="116">
        <v>856</v>
      </c>
      <c r="Y125" s="116">
        <v>921</v>
      </c>
      <c r="Z125" s="116">
        <v>873</v>
      </c>
      <c r="AB125" s="113" t="str">
        <f>TEXT(Z125,"###,###")</f>
        <v>873</v>
      </c>
      <c r="AD125" s="131">
        <f>Z125/$Z$7*100</f>
        <v>9.7869955156950663</v>
      </c>
    </row>
    <row r="127" spans="19:32" x14ac:dyDescent="0.25">
      <c r="S127" s="105" t="s">
        <v>109</v>
      </c>
      <c r="T127" s="116"/>
      <c r="U127" s="116"/>
      <c r="V127" s="116">
        <v>3893</v>
      </c>
      <c r="W127" s="116">
        <v>4008</v>
      </c>
      <c r="X127" s="116">
        <v>4208</v>
      </c>
      <c r="Y127" s="116">
        <v>4420</v>
      </c>
      <c r="Z127" s="116">
        <v>4588</v>
      </c>
      <c r="AB127" s="113" t="str">
        <f>TEXT(Z127,"###,###")</f>
        <v>4,588</v>
      </c>
      <c r="AD127" s="131">
        <f>Z127/$Z$7*100</f>
        <v>51.43497757847534</v>
      </c>
    </row>
    <row r="128" spans="19:32" x14ac:dyDescent="0.25">
      <c r="S128" s="105" t="s">
        <v>110</v>
      </c>
      <c r="T128" s="116"/>
      <c r="U128" s="116"/>
      <c r="V128" s="116">
        <v>3726</v>
      </c>
      <c r="W128" s="116">
        <v>3876</v>
      </c>
      <c r="X128" s="116">
        <v>4013</v>
      </c>
      <c r="Y128" s="116">
        <v>4171</v>
      </c>
      <c r="Z128" s="116">
        <v>4332</v>
      </c>
      <c r="AB128" s="113" t="str">
        <f>TEXT(Z128,"###,###")</f>
        <v>4,332</v>
      </c>
      <c r="AD128" s="131">
        <f>Z128/$Z$7*100</f>
        <v>48.56502242152466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C435D73-0BCA-4CCF-9035-7F39DD1A99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E497D417-0A28-4957-9144-EEFF62A571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5BE061DB-EAE3-4B46-99A0-07389034EF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377F305F-D72E-4942-B543-9F1826A974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44A6-AD05-4762-8219-E1EB75C7F0A2}">
  <sheetPr codeName="Sheet9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West Tamar</v>
      </c>
      <c r="T1" s="103"/>
      <c r="U1" s="103"/>
      <c r="V1" s="103"/>
      <c r="W1" s="103"/>
      <c r="X1" s="103"/>
      <c r="Y1" s="104" t="str">
        <f>Y3</f>
        <v>12.29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141</v>
      </c>
      <c r="Y3" s="109" t="s">
        <v>182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12.29 West Tamar,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16553</v>
      </c>
      <c r="W4" s="112">
        <v>16481</v>
      </c>
      <c r="X4" s="112">
        <v>17038</v>
      </c>
      <c r="Y4" s="112">
        <v>17826</v>
      </c>
      <c r="Z4" s="112">
        <v>18236</v>
      </c>
      <c r="AB4" s="113" t="str">
        <f>TEXT(Z4,"###,###")</f>
        <v>18,236</v>
      </c>
      <c r="AD4" s="114">
        <f>Z4/Y4-1</f>
        <v>2.3000112195669331E-2</v>
      </c>
      <c r="AF4" s="114">
        <f>Z4/V4-1</f>
        <v>0.10167341267443963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8358</v>
      </c>
      <c r="W5" s="112">
        <v>8313</v>
      </c>
      <c r="X5" s="112">
        <v>8614</v>
      </c>
      <c r="Y5" s="112">
        <v>8955</v>
      </c>
      <c r="Z5" s="112">
        <v>9094</v>
      </c>
      <c r="AB5" s="113" t="str">
        <f>TEXT(Z5,"###,###")</f>
        <v>9,094</v>
      </c>
      <c r="AD5" s="114">
        <f t="shared" ref="AD5:AD9" si="0">Z5/Y5-1</f>
        <v>1.5522054718034584E-2</v>
      </c>
      <c r="AF5" s="114">
        <f t="shared" ref="AF5:AF9" si="1">Z5/V5-1</f>
        <v>8.8059344340751355E-2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8194</v>
      </c>
      <c r="W6" s="112">
        <v>8168</v>
      </c>
      <c r="X6" s="112">
        <v>8424</v>
      </c>
      <c r="Y6" s="112">
        <v>8872</v>
      </c>
      <c r="Z6" s="112">
        <v>9136</v>
      </c>
      <c r="AB6" s="113" t="str">
        <f>TEXT(Z6,"###,###")</f>
        <v>9,136</v>
      </c>
      <c r="AD6" s="114">
        <f t="shared" si="0"/>
        <v>2.9756537421100182E-2</v>
      </c>
      <c r="AF6" s="114">
        <f t="shared" si="1"/>
        <v>0.11496216743958998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11927</v>
      </c>
      <c r="W7" s="112">
        <v>11973</v>
      </c>
      <c r="X7" s="112">
        <v>12191</v>
      </c>
      <c r="Y7" s="112">
        <v>12653</v>
      </c>
      <c r="Z7" s="112">
        <v>13129</v>
      </c>
      <c r="AB7" s="113" t="str">
        <f>TEXT(Z7,"###,###")</f>
        <v>13,129</v>
      </c>
      <c r="AD7" s="114">
        <f t="shared" si="0"/>
        <v>3.7619536868726877E-2</v>
      </c>
      <c r="AF7" s="114">
        <f t="shared" si="1"/>
        <v>0.10077974343925544</v>
      </c>
    </row>
    <row r="8" spans="1:32" ht="17.25" customHeight="1" x14ac:dyDescent="0.25">
      <c r="A8" s="66" t="s">
        <v>13</v>
      </c>
      <c r="B8" s="67"/>
      <c r="C8" s="31"/>
      <c r="D8" s="68" t="str">
        <f>AB4</f>
        <v>18,236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13,129</v>
      </c>
      <c r="P8" s="69"/>
      <c r="S8" s="111" t="s">
        <v>87</v>
      </c>
      <c r="T8" s="112"/>
      <c r="U8" s="112"/>
      <c r="V8" s="112">
        <v>35395.18</v>
      </c>
      <c r="W8" s="112">
        <v>37551.15</v>
      </c>
      <c r="X8" s="112">
        <v>37438.57</v>
      </c>
      <c r="Y8" s="112">
        <v>37997</v>
      </c>
      <c r="Z8" s="112">
        <v>41778</v>
      </c>
      <c r="AB8" s="113" t="str">
        <f>TEXT(Z8,"$###,###")</f>
        <v>$41,778</v>
      </c>
      <c r="AD8" s="114">
        <f t="shared" si="0"/>
        <v>9.9507855883359309E-2</v>
      </c>
      <c r="AF8" s="114">
        <f t="shared" si="1"/>
        <v>0.18033020315195447</v>
      </c>
    </row>
    <row r="9" spans="1:32" x14ac:dyDescent="0.25">
      <c r="A9" s="32" t="s">
        <v>15</v>
      </c>
      <c r="B9" s="73"/>
      <c r="C9" s="74"/>
      <c r="D9" s="75">
        <f>AD104</f>
        <v>71.408203553410829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50.712163911950647</v>
      </c>
      <c r="P9" s="76" t="s">
        <v>88</v>
      </c>
      <c r="S9" s="111" t="s">
        <v>7</v>
      </c>
      <c r="T9" s="112"/>
      <c r="U9" s="112"/>
      <c r="V9" s="112">
        <v>576314874</v>
      </c>
      <c r="W9" s="112">
        <v>593359386</v>
      </c>
      <c r="X9" s="112">
        <v>612246740</v>
      </c>
      <c r="Y9" s="112">
        <v>656959450</v>
      </c>
      <c r="Z9" s="112">
        <v>701574924</v>
      </c>
      <c r="AB9" s="113" t="str">
        <f>TEXT(Z9/1000000,"$#,###.0")&amp;" mil"</f>
        <v>$701.6 mil</v>
      </c>
      <c r="AD9" s="114">
        <f t="shared" si="0"/>
        <v>6.7912066718881947E-2</v>
      </c>
      <c r="AF9" s="114">
        <f t="shared" si="1"/>
        <v>0.21734655073295928</v>
      </c>
    </row>
    <row r="10" spans="1:32" x14ac:dyDescent="0.25">
      <c r="A10" s="32" t="s">
        <v>18</v>
      </c>
      <c r="B10" s="73"/>
      <c r="C10" s="74"/>
      <c r="D10" s="75">
        <f>AD105</f>
        <v>20.854354025005485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49.34876989869754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92.37565694264606</v>
      </c>
      <c r="P11" s="76" t="s">
        <v>88</v>
      </c>
      <c r="S11" s="111" t="s">
        <v>30</v>
      </c>
      <c r="T11" s="116"/>
      <c r="U11" s="116"/>
      <c r="V11" s="116">
        <v>14654</v>
      </c>
      <c r="W11" s="116">
        <v>14611</v>
      </c>
      <c r="X11" s="116">
        <v>15138</v>
      </c>
      <c r="Y11" s="116">
        <v>15837</v>
      </c>
      <c r="Z11" s="116">
        <v>16263</v>
      </c>
    </row>
    <row r="12" spans="1:32" ht="28.5" customHeight="1" x14ac:dyDescent="0.25">
      <c r="A12" s="32" t="s">
        <v>20</v>
      </c>
      <c r="B12" s="74"/>
      <c r="C12" s="74"/>
      <c r="D12" s="75">
        <f>AD108</f>
        <v>14.668787014696205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14.966867240460049</v>
      </c>
      <c r="P12" s="76" t="s">
        <v>88</v>
      </c>
      <c r="S12" s="111" t="s">
        <v>31</v>
      </c>
      <c r="T12" s="116"/>
      <c r="U12" s="116"/>
      <c r="V12" s="116">
        <v>1898</v>
      </c>
      <c r="W12" s="116">
        <v>1869</v>
      </c>
      <c r="X12" s="116">
        <v>1900</v>
      </c>
      <c r="Y12" s="116">
        <v>1987</v>
      </c>
      <c r="Z12" s="116">
        <v>1964</v>
      </c>
    </row>
    <row r="13" spans="1:32" ht="15" customHeight="1" x14ac:dyDescent="0.25">
      <c r="A13" s="32" t="s">
        <v>21</v>
      </c>
      <c r="B13" s="74"/>
      <c r="C13" s="74"/>
      <c r="D13" s="75">
        <f>AD109</f>
        <v>15.409080938802369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42.8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22.252686992761568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16.723783413296779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39.926518973459089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83.276216586703228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892</v>
      </c>
      <c r="Z15" s="116">
        <v>759</v>
      </c>
      <c r="AB15" s="121">
        <f t="shared" ref="AB15:AB34" si="2">IF(Z15="np",0,Z15/$Z$34)</f>
        <v>4.1623251987935289E-2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265</v>
      </c>
      <c r="Z16" s="116">
        <v>249</v>
      </c>
      <c r="AB16" s="121">
        <f t="shared" si="2"/>
        <v>1.3655058952563751E-2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991</v>
      </c>
      <c r="Z17" s="116">
        <v>1021</v>
      </c>
      <c r="AB17" s="121">
        <f t="shared" si="2"/>
        <v>5.5991225664930082E-2</v>
      </c>
    </row>
    <row r="18" spans="1:28" x14ac:dyDescent="0.25">
      <c r="A18" s="65" t="str">
        <f>$S$1&amp;" ("&amp;$V$2&amp;" to "&amp;$Z$2&amp;")"</f>
        <v>West Tamar (2014-15 to 2018-19)</v>
      </c>
      <c r="B18" s="65"/>
      <c r="C18" s="65"/>
      <c r="D18" s="65"/>
      <c r="E18" s="65"/>
      <c r="F18" s="65"/>
      <c r="G18" s="65" t="str">
        <f>$S$1&amp;" ("&amp;$V$2&amp;" to "&amp;$Z$2&amp;")"</f>
        <v>West Tamar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166</v>
      </c>
      <c r="Z18" s="116">
        <v>170</v>
      </c>
      <c r="AB18" s="121">
        <f t="shared" si="2"/>
        <v>9.322731011790512E-3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1195</v>
      </c>
      <c r="Z19" s="116">
        <v>1289</v>
      </c>
      <c r="AB19" s="121">
        <f t="shared" si="2"/>
        <v>7.0688236907046884E-2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487</v>
      </c>
      <c r="Z20" s="116">
        <v>521</v>
      </c>
      <c r="AB20" s="121">
        <f t="shared" si="2"/>
        <v>2.8571428571428571E-2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1571</v>
      </c>
      <c r="Z21" s="116">
        <v>1572</v>
      </c>
      <c r="AB21" s="121">
        <f t="shared" si="2"/>
        <v>8.6207842061968742E-2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1352</v>
      </c>
      <c r="Z22" s="116">
        <v>1352</v>
      </c>
      <c r="AB22" s="121">
        <f t="shared" si="2"/>
        <v>7.4143131340828075E-2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647</v>
      </c>
      <c r="Z23" s="116">
        <v>617</v>
      </c>
      <c r="AB23" s="121">
        <f t="shared" si="2"/>
        <v>3.3836029613380864E-2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133</v>
      </c>
      <c r="Z24" s="116">
        <v>145</v>
      </c>
      <c r="AB24" s="121">
        <f t="shared" si="2"/>
        <v>7.951741157115437E-3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605</v>
      </c>
      <c r="Z25" s="116">
        <v>639</v>
      </c>
      <c r="AB25" s="121">
        <f t="shared" si="2"/>
        <v>3.5042500685494929E-2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308</v>
      </c>
      <c r="Z26" s="116">
        <v>289</v>
      </c>
      <c r="AB26" s="121">
        <f t="shared" si="2"/>
        <v>1.5848642720043871E-2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1051</v>
      </c>
      <c r="Z27" s="116">
        <v>1043</v>
      </c>
      <c r="AB27" s="121">
        <f t="shared" si="2"/>
        <v>5.7197696737044147E-2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1082</v>
      </c>
      <c r="Z28" s="116">
        <v>1355</v>
      </c>
      <c r="AB28" s="121">
        <f t="shared" si="2"/>
        <v>7.4307650123389093E-2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825</v>
      </c>
      <c r="Z29" s="116">
        <v>968</v>
      </c>
      <c r="AB29" s="121">
        <f t="shared" si="2"/>
        <v>5.3084727173018917E-2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1658</v>
      </c>
      <c r="Z30" s="116">
        <v>1692</v>
      </c>
      <c r="AB30" s="121">
        <f t="shared" si="2"/>
        <v>9.2788593364409103E-2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2522</v>
      </c>
      <c r="Z31" s="116">
        <v>2622</v>
      </c>
      <c r="AB31" s="121">
        <f t="shared" si="2"/>
        <v>0.1437894159583219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367</v>
      </c>
      <c r="Z32" s="116">
        <v>373</v>
      </c>
      <c r="AB32" s="121">
        <f t="shared" si="2"/>
        <v>2.0455168631752126E-2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685</v>
      </c>
      <c r="Z33" s="116">
        <v>703</v>
      </c>
      <c r="AB33" s="121">
        <f t="shared" si="2"/>
        <v>3.855223471346312E-2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17826</v>
      </c>
      <c r="Z34" s="124">
        <v>18235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10935</v>
      </c>
      <c r="AB37" s="136">
        <f>Z37/Z40*100</f>
        <v>83.276216586703228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2196</v>
      </c>
      <c r="AB38" s="136">
        <f>Z38/Z40*100</f>
        <v>16.723783413296779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13131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12</v>
      </c>
      <c r="X44" s="116">
        <v>10</v>
      </c>
      <c r="Y44" s="116">
        <v>7</v>
      </c>
      <c r="Z44" s="116">
        <v>16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218</v>
      </c>
      <c r="X45" s="116">
        <v>183</v>
      </c>
      <c r="Y45" s="116">
        <v>210</v>
      </c>
      <c r="Z45" s="116">
        <v>205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489</v>
      </c>
      <c r="X46" s="116">
        <v>514</v>
      </c>
      <c r="Y46" s="116">
        <v>624</v>
      </c>
      <c r="Z46" s="116">
        <v>559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764</v>
      </c>
      <c r="X47" s="116">
        <v>747</v>
      </c>
      <c r="Y47" s="116">
        <v>793</v>
      </c>
      <c r="Z47" s="116">
        <v>773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812</v>
      </c>
      <c r="X48" s="116">
        <v>897</v>
      </c>
      <c r="Y48" s="116">
        <v>867</v>
      </c>
      <c r="Z48" s="116">
        <v>910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West Tamar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705</v>
      </c>
      <c r="X49" s="116">
        <v>737</v>
      </c>
      <c r="Y49" s="116">
        <v>805</v>
      </c>
      <c r="Z49" s="116">
        <v>832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718</v>
      </c>
      <c r="X50" s="116">
        <v>745</v>
      </c>
      <c r="Y50" s="116">
        <v>792</v>
      </c>
      <c r="Z50" s="116">
        <v>870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710</v>
      </c>
      <c r="X51" s="116">
        <v>799</v>
      </c>
      <c r="Y51" s="116">
        <v>762</v>
      </c>
      <c r="Z51" s="116">
        <v>767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925</v>
      </c>
      <c r="X52" s="116">
        <v>925</v>
      </c>
      <c r="Y52" s="116">
        <v>949</v>
      </c>
      <c r="Z52" s="116">
        <v>986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843</v>
      </c>
      <c r="X53" s="116">
        <v>895</v>
      </c>
      <c r="Y53" s="116">
        <v>904</v>
      </c>
      <c r="Z53" s="116">
        <v>945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853</v>
      </c>
      <c r="X54" s="116">
        <v>849</v>
      </c>
      <c r="Y54" s="116">
        <v>868</v>
      </c>
      <c r="Z54" s="116">
        <v>850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674</v>
      </c>
      <c r="X55" s="116">
        <v>704</v>
      </c>
      <c r="Y55" s="116">
        <v>707</v>
      </c>
      <c r="Z55" s="116">
        <v>691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342</v>
      </c>
      <c r="X56" s="116">
        <v>358</v>
      </c>
      <c r="Y56" s="116">
        <v>394</v>
      </c>
      <c r="Z56" s="116">
        <v>391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147</v>
      </c>
      <c r="X57" s="116">
        <v>154</v>
      </c>
      <c r="Y57" s="116">
        <v>173</v>
      </c>
      <c r="Z57" s="116">
        <v>190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64</v>
      </c>
      <c r="X58" s="116">
        <v>70</v>
      </c>
      <c r="Y58" s="116">
        <v>64</v>
      </c>
      <c r="Z58" s="116">
        <v>81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18</v>
      </c>
      <c r="X59" s="116">
        <v>22</v>
      </c>
      <c r="Y59" s="116">
        <v>18</v>
      </c>
      <c r="Z59" s="116">
        <v>17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14</v>
      </c>
      <c r="X60" s="116">
        <v>0</v>
      </c>
      <c r="Y60" s="116">
        <v>11</v>
      </c>
      <c r="Z60" s="116">
        <v>5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8314</v>
      </c>
      <c r="X61" s="116">
        <v>8614</v>
      </c>
      <c r="Y61" s="116">
        <v>8955</v>
      </c>
      <c r="Z61" s="116">
        <v>9096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11</v>
      </c>
      <c r="X63" s="116">
        <v>11</v>
      </c>
      <c r="Y63" s="116">
        <v>14</v>
      </c>
      <c r="Z63" s="116">
        <v>11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West Tamar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222</v>
      </c>
      <c r="X64" s="116">
        <v>222</v>
      </c>
      <c r="Y64" s="116">
        <v>256</v>
      </c>
      <c r="Z64" s="116">
        <v>216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543</v>
      </c>
      <c r="X65" s="116">
        <v>574</v>
      </c>
      <c r="Y65" s="116">
        <v>583</v>
      </c>
      <c r="Z65" s="116">
        <v>609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699</v>
      </c>
      <c r="X66" s="116">
        <v>733</v>
      </c>
      <c r="Y66" s="116">
        <v>763</v>
      </c>
      <c r="Z66" s="116">
        <v>783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741</v>
      </c>
      <c r="X67" s="116">
        <v>791</v>
      </c>
      <c r="Y67" s="116">
        <v>894</v>
      </c>
      <c r="Z67" s="116">
        <v>915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666</v>
      </c>
      <c r="X68" s="116">
        <v>689</v>
      </c>
      <c r="Y68" s="116">
        <v>713</v>
      </c>
      <c r="Z68" s="116">
        <v>826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675</v>
      </c>
      <c r="X69" s="116">
        <v>697</v>
      </c>
      <c r="Y69" s="116">
        <v>744</v>
      </c>
      <c r="Z69" s="116">
        <v>808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864</v>
      </c>
      <c r="X70" s="116">
        <v>812</v>
      </c>
      <c r="Y70" s="116">
        <v>818</v>
      </c>
      <c r="Z70" s="116">
        <v>834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927</v>
      </c>
      <c r="X71" s="116">
        <v>983</v>
      </c>
      <c r="Y71" s="116">
        <v>1020</v>
      </c>
      <c r="Z71" s="116">
        <v>1065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941</v>
      </c>
      <c r="X72" s="116">
        <v>913</v>
      </c>
      <c r="Y72" s="116">
        <v>944</v>
      </c>
      <c r="Z72" s="116">
        <v>936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883</v>
      </c>
      <c r="X73" s="116">
        <v>895</v>
      </c>
      <c r="Y73" s="116">
        <v>943</v>
      </c>
      <c r="Z73" s="116">
        <v>915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590</v>
      </c>
      <c r="X74" s="116">
        <v>645</v>
      </c>
      <c r="Y74" s="116">
        <v>699</v>
      </c>
      <c r="Z74" s="116">
        <v>713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236</v>
      </c>
      <c r="X75" s="116">
        <v>279</v>
      </c>
      <c r="Y75" s="116">
        <v>286</v>
      </c>
      <c r="Z75" s="116">
        <v>320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76</v>
      </c>
      <c r="X76" s="116">
        <v>91</v>
      </c>
      <c r="Y76" s="116">
        <v>94</v>
      </c>
      <c r="Z76" s="116">
        <v>101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39</v>
      </c>
      <c r="X77" s="116">
        <v>44</v>
      </c>
      <c r="Y77" s="116">
        <v>51</v>
      </c>
      <c r="Z77" s="116">
        <v>44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23</v>
      </c>
      <c r="X78" s="116">
        <v>28</v>
      </c>
      <c r="Y78" s="116">
        <v>20</v>
      </c>
      <c r="Z78" s="116">
        <v>14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20</v>
      </c>
      <c r="X79" s="116">
        <v>17</v>
      </c>
      <c r="Y79" s="116">
        <v>20</v>
      </c>
      <c r="Z79" s="116">
        <v>16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8171</v>
      </c>
      <c r="X80" s="116">
        <v>8424</v>
      </c>
      <c r="Y80" s="116">
        <v>8870</v>
      </c>
      <c r="Z80" s="116">
        <v>9137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West Tamar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632</v>
      </c>
      <c r="X83" s="116">
        <v>662</v>
      </c>
      <c r="Y83" s="116">
        <v>704</v>
      </c>
      <c r="Z83" s="116">
        <v>735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892</v>
      </c>
      <c r="X84" s="116">
        <v>898</v>
      </c>
      <c r="Y84" s="116">
        <v>937</v>
      </c>
      <c r="Z84" s="116">
        <v>971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18,236</v>
      </c>
      <c r="D85" s="98">
        <f t="shared" ref="D85:D90" si="4">AD4</f>
        <v>2.3000112195669331E-2</v>
      </c>
      <c r="E85" s="99">
        <f t="shared" ref="E85:E90" si="5">AD4</f>
        <v>2.3000112195669331E-2</v>
      </c>
      <c r="F85" s="98">
        <f t="shared" ref="F85:F90" si="6">AF4</f>
        <v>0.10167341267443963</v>
      </c>
      <c r="G85" s="99">
        <f t="shared" ref="G85:G90" si="7">AF4</f>
        <v>0.10167341267443963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1087</v>
      </c>
      <c r="X85" s="116">
        <v>1151</v>
      </c>
      <c r="Y85" s="116">
        <v>1183</v>
      </c>
      <c r="Z85" s="116">
        <v>1256</v>
      </c>
    </row>
    <row r="86" spans="1:30" ht="15" customHeight="1" x14ac:dyDescent="0.25">
      <c r="A86" s="100" t="s">
        <v>4</v>
      </c>
      <c r="B86" s="51"/>
      <c r="C86" s="101" t="str">
        <f t="shared" si="3"/>
        <v>9,094</v>
      </c>
      <c r="D86" s="98">
        <f t="shared" si="4"/>
        <v>1.5522054718034584E-2</v>
      </c>
      <c r="E86" s="99">
        <f t="shared" si="5"/>
        <v>1.5522054718034584E-2</v>
      </c>
      <c r="F86" s="98">
        <f t="shared" si="6"/>
        <v>8.8059344340751355E-2</v>
      </c>
      <c r="G86" s="99">
        <f t="shared" si="7"/>
        <v>8.8059344340751355E-2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321</v>
      </c>
      <c r="X86" s="116">
        <v>341</v>
      </c>
      <c r="Y86" s="116">
        <v>343</v>
      </c>
      <c r="Z86" s="116">
        <v>381</v>
      </c>
    </row>
    <row r="87" spans="1:30" ht="15" customHeight="1" x14ac:dyDescent="0.25">
      <c r="A87" s="100" t="s">
        <v>5</v>
      </c>
      <c r="B87" s="51"/>
      <c r="C87" s="101" t="str">
        <f t="shared" si="3"/>
        <v>9,136</v>
      </c>
      <c r="D87" s="98">
        <f t="shared" si="4"/>
        <v>2.9756537421100182E-2</v>
      </c>
      <c r="E87" s="99">
        <f t="shared" si="5"/>
        <v>2.9756537421100182E-2</v>
      </c>
      <c r="F87" s="98">
        <f t="shared" si="6"/>
        <v>0.11496216743958998</v>
      </c>
      <c r="G87" s="99">
        <f t="shared" si="7"/>
        <v>0.11496216743958998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263</v>
      </c>
      <c r="X87" s="116">
        <v>262</v>
      </c>
      <c r="Y87" s="116">
        <v>263</v>
      </c>
      <c r="Z87" s="116">
        <v>259</v>
      </c>
    </row>
    <row r="88" spans="1:30" ht="15" customHeight="1" x14ac:dyDescent="0.25">
      <c r="A88" s="51" t="s">
        <v>6</v>
      </c>
      <c r="B88" s="51"/>
      <c r="C88" s="101" t="str">
        <f t="shared" si="3"/>
        <v>13,129</v>
      </c>
      <c r="D88" s="98">
        <f t="shared" si="4"/>
        <v>3.7619536868726877E-2</v>
      </c>
      <c r="E88" s="99">
        <f t="shared" si="5"/>
        <v>3.7619536868726877E-2</v>
      </c>
      <c r="F88" s="98">
        <f t="shared" si="6"/>
        <v>0.10077974343925544</v>
      </c>
      <c r="G88" s="99">
        <f t="shared" si="7"/>
        <v>0.10077974343925544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333</v>
      </c>
      <c r="X88" s="116">
        <v>297</v>
      </c>
      <c r="Y88" s="116">
        <v>324</v>
      </c>
      <c r="Z88" s="116">
        <v>344</v>
      </c>
    </row>
    <row r="89" spans="1:30" ht="15" customHeight="1" x14ac:dyDescent="0.25">
      <c r="A89" s="51" t="s">
        <v>102</v>
      </c>
      <c r="B89" s="51"/>
      <c r="C89" s="101" t="str">
        <f t="shared" si="3"/>
        <v>$41,778</v>
      </c>
      <c r="D89" s="98">
        <f t="shared" si="4"/>
        <v>9.9507855883359309E-2</v>
      </c>
      <c r="E89" s="99">
        <f t="shared" si="5"/>
        <v>9.9507855883359309E-2</v>
      </c>
      <c r="F89" s="98">
        <f t="shared" si="6"/>
        <v>0.18033020315195447</v>
      </c>
      <c r="G89" s="99">
        <f t="shared" si="7"/>
        <v>0.18033020315195447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537</v>
      </c>
      <c r="X89" s="116">
        <v>536</v>
      </c>
      <c r="Y89" s="116">
        <v>575</v>
      </c>
      <c r="Z89" s="116">
        <v>582</v>
      </c>
    </row>
    <row r="90" spans="1:30" ht="15" customHeight="1" x14ac:dyDescent="0.25">
      <c r="A90" s="51" t="s">
        <v>7</v>
      </c>
      <c r="B90" s="51"/>
      <c r="C90" s="101" t="str">
        <f t="shared" si="3"/>
        <v>$701.6 mil</v>
      </c>
      <c r="D90" s="98">
        <f t="shared" si="4"/>
        <v>6.7912066718881947E-2</v>
      </c>
      <c r="E90" s="99">
        <f t="shared" si="5"/>
        <v>6.7912066718881947E-2</v>
      </c>
      <c r="F90" s="98">
        <f t="shared" si="6"/>
        <v>0.21734655073295928</v>
      </c>
      <c r="G90" s="99">
        <f t="shared" si="7"/>
        <v>0.21734655073295928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726</v>
      </c>
      <c r="X90" s="116">
        <v>749</v>
      </c>
      <c r="Y90" s="116">
        <v>795</v>
      </c>
      <c r="Z90" s="116">
        <v>788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6102</v>
      </c>
      <c r="X91" s="116">
        <v>6213</v>
      </c>
      <c r="Y91" s="116">
        <v>6413</v>
      </c>
      <c r="Z91" s="116">
        <v>6654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351</v>
      </c>
      <c r="X93" s="116">
        <v>402</v>
      </c>
      <c r="Y93" s="116">
        <v>435</v>
      </c>
      <c r="Z93" s="116">
        <v>473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1295</v>
      </c>
      <c r="X94" s="116">
        <v>1318</v>
      </c>
      <c r="Y94" s="116">
        <v>1367</v>
      </c>
      <c r="Z94" s="116">
        <v>1421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219</v>
      </c>
      <c r="X95" s="116">
        <v>223</v>
      </c>
      <c r="Y95" s="116">
        <v>225</v>
      </c>
      <c r="Z95" s="116">
        <v>236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878</v>
      </c>
      <c r="X96" s="116">
        <v>918</v>
      </c>
      <c r="Y96" s="116">
        <v>1013</v>
      </c>
      <c r="Z96" s="116">
        <v>1021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976</v>
      </c>
      <c r="X97" s="116">
        <v>1061</v>
      </c>
      <c r="Y97" s="116">
        <v>1064</v>
      </c>
      <c r="Z97" s="116">
        <v>1085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622</v>
      </c>
      <c r="X98" s="116">
        <v>624</v>
      </c>
      <c r="Y98" s="116">
        <v>653</v>
      </c>
      <c r="Z98" s="116">
        <v>652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36</v>
      </c>
      <c r="X99" s="116">
        <v>36</v>
      </c>
      <c r="Y99" s="116">
        <v>34</v>
      </c>
      <c r="Z99" s="116">
        <v>27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358</v>
      </c>
      <c r="X100" s="116">
        <v>385</v>
      </c>
      <c r="Y100" s="116">
        <v>413</v>
      </c>
      <c r="Z100" s="116">
        <v>387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5876</v>
      </c>
      <c r="X101" s="116">
        <v>5978</v>
      </c>
      <c r="Y101" s="116">
        <v>6243</v>
      </c>
      <c r="Z101" s="116">
        <v>6477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11404</v>
      </c>
      <c r="X104" s="116">
        <v>12064</v>
      </c>
      <c r="Y104" s="116">
        <v>12705</v>
      </c>
      <c r="Z104" s="116">
        <v>13022</v>
      </c>
      <c r="AB104" s="113" t="str">
        <f>TEXT(Z104,"###,###")</f>
        <v>13,022</v>
      </c>
      <c r="AD104" s="134">
        <f>Z104/($Z$4)*100</f>
        <v>71.408203553410829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3409</v>
      </c>
      <c r="X105" s="116">
        <v>3564</v>
      </c>
      <c r="Y105" s="116">
        <v>3623</v>
      </c>
      <c r="Z105" s="116">
        <v>3803</v>
      </c>
      <c r="AB105" s="113" t="str">
        <f>TEXT(Z105,"###,###")</f>
        <v>3,803</v>
      </c>
      <c r="AD105" s="134">
        <f>Z105/($Z$4)*100</f>
        <v>20.854354025005485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14813</v>
      </c>
      <c r="X106" s="124">
        <v>15628</v>
      </c>
      <c r="Y106" s="124">
        <v>16328</v>
      </c>
      <c r="Z106" s="124">
        <v>16825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2300</v>
      </c>
      <c r="X108" s="116">
        <v>2533</v>
      </c>
      <c r="Y108" s="116">
        <v>2851</v>
      </c>
      <c r="Z108" s="116">
        <v>2675</v>
      </c>
      <c r="AB108" s="113" t="str">
        <f>TEXT(Z108,"###,###")</f>
        <v>2,675</v>
      </c>
      <c r="AD108" s="134">
        <f>Z108/($Z$4)*100</f>
        <v>14.668787014696205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2718</v>
      </c>
      <c r="X109" s="116">
        <v>2781</v>
      </c>
      <c r="Y109" s="116">
        <v>2935</v>
      </c>
      <c r="Z109" s="116">
        <v>2810</v>
      </c>
      <c r="AB109" s="113" t="str">
        <f>TEXT(Z109,"###,###")</f>
        <v>2,810</v>
      </c>
      <c r="AD109" s="134">
        <f>Z109/($Z$4)*100</f>
        <v>15.409080938802369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3606</v>
      </c>
      <c r="X110" s="116">
        <v>3815</v>
      </c>
      <c r="Y110" s="116">
        <v>3924</v>
      </c>
      <c r="Z110" s="116">
        <v>4058</v>
      </c>
      <c r="AB110" s="113" t="str">
        <f>TEXT(Z110,"###,###")</f>
        <v>4,058</v>
      </c>
      <c r="AD110" s="134">
        <f>Z110/($Z$4)*100</f>
        <v>22.252686992761568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6195</v>
      </c>
      <c r="X111" s="116">
        <v>6499</v>
      </c>
      <c r="Y111" s="116">
        <v>6617</v>
      </c>
      <c r="Z111" s="116">
        <v>7281</v>
      </c>
      <c r="AB111" s="113" t="str">
        <f>TEXT(Z111,"###,###")</f>
        <v>7,281</v>
      </c>
      <c r="AD111" s="134">
        <f>Z111/($Z$4)*100</f>
        <v>39.926518973459089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16481</v>
      </c>
      <c r="X112" s="116">
        <v>17038</v>
      </c>
      <c r="Y112" s="116">
        <v>17826</v>
      </c>
      <c r="Z112" s="116">
        <v>18235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44.17</v>
      </c>
      <c r="W118" s="135">
        <v>42.1</v>
      </c>
      <c r="X118" s="135">
        <v>43.23</v>
      </c>
      <c r="Y118" s="135">
        <v>43.22</v>
      </c>
      <c r="Z118" s="135">
        <v>42.84</v>
      </c>
      <c r="AB118" s="113" t="str">
        <f>TEXT(Z118,"##.0")</f>
        <v>42.8</v>
      </c>
    </row>
    <row r="120" spans="19:32" x14ac:dyDescent="0.25">
      <c r="S120" s="105" t="s">
        <v>104</v>
      </c>
      <c r="T120" s="116"/>
      <c r="U120" s="116"/>
      <c r="V120" s="116">
        <v>10028</v>
      </c>
      <c r="W120" s="116">
        <v>10103</v>
      </c>
      <c r="X120" s="116">
        <v>10291</v>
      </c>
      <c r="Y120" s="116">
        <v>10664</v>
      </c>
      <c r="Z120" s="116">
        <v>11166</v>
      </c>
      <c r="AB120" s="113" t="str">
        <f>TEXT(Z120,"###,###")</f>
        <v>11,166</v>
      </c>
    </row>
    <row r="121" spans="19:32" x14ac:dyDescent="0.25">
      <c r="S121" s="105" t="s">
        <v>105</v>
      </c>
      <c r="T121" s="116"/>
      <c r="U121" s="116"/>
      <c r="V121" s="116">
        <v>998</v>
      </c>
      <c r="W121" s="116">
        <v>956</v>
      </c>
      <c r="X121" s="116">
        <v>980</v>
      </c>
      <c r="Y121" s="116">
        <v>1017</v>
      </c>
      <c r="Z121" s="116">
        <v>1003</v>
      </c>
      <c r="AB121" s="113" t="str">
        <f>TEXT(Z121,"###,###")</f>
        <v>1,003</v>
      </c>
    </row>
    <row r="122" spans="19:32" x14ac:dyDescent="0.25">
      <c r="S122" s="105" t="s">
        <v>106</v>
      </c>
      <c r="T122" s="116"/>
      <c r="U122" s="116"/>
      <c r="V122" s="116">
        <v>906</v>
      </c>
      <c r="W122" s="116">
        <v>914</v>
      </c>
      <c r="X122" s="116">
        <v>920</v>
      </c>
      <c r="Y122" s="116">
        <v>970</v>
      </c>
      <c r="Z122" s="116">
        <v>962</v>
      </c>
      <c r="AB122" s="113" t="str">
        <f>TEXT(Z122,"###,###")</f>
        <v>962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10934</v>
      </c>
      <c r="W124" s="116">
        <v>11017</v>
      </c>
      <c r="X124" s="116">
        <v>11211</v>
      </c>
      <c r="Y124" s="116">
        <v>11634</v>
      </c>
      <c r="Z124" s="116">
        <v>12128</v>
      </c>
      <c r="AB124" s="113" t="str">
        <f>TEXT(Z124,"###,###")</f>
        <v>12,128</v>
      </c>
      <c r="AD124" s="131">
        <f>Z124/$Z$7*100</f>
        <v>92.37565694264606</v>
      </c>
    </row>
    <row r="125" spans="19:32" x14ac:dyDescent="0.25">
      <c r="S125" s="105" t="s">
        <v>108</v>
      </c>
      <c r="T125" s="116"/>
      <c r="U125" s="116"/>
      <c r="V125" s="116">
        <v>1904</v>
      </c>
      <c r="W125" s="116">
        <v>1870</v>
      </c>
      <c r="X125" s="116">
        <v>1900</v>
      </c>
      <c r="Y125" s="116">
        <v>1987</v>
      </c>
      <c r="Z125" s="116">
        <v>1965</v>
      </c>
      <c r="AB125" s="113" t="str">
        <f>TEXT(Z125,"###,###")</f>
        <v>1,965</v>
      </c>
      <c r="AD125" s="131">
        <f>Z125/$Z$7*100</f>
        <v>14.966867240460049</v>
      </c>
    </row>
    <row r="127" spans="19:32" x14ac:dyDescent="0.25">
      <c r="S127" s="105" t="s">
        <v>109</v>
      </c>
      <c r="T127" s="116"/>
      <c r="U127" s="116"/>
      <c r="V127" s="116">
        <v>6131</v>
      </c>
      <c r="W127" s="116">
        <v>6102</v>
      </c>
      <c r="X127" s="116">
        <v>6213</v>
      </c>
      <c r="Y127" s="116">
        <v>6410</v>
      </c>
      <c r="Z127" s="116">
        <v>6658</v>
      </c>
      <c r="AB127" s="113" t="str">
        <f>TEXT(Z127,"###,###")</f>
        <v>6,658</v>
      </c>
      <c r="AD127" s="131">
        <f>Z127/$Z$7*100</f>
        <v>50.712163911950647</v>
      </c>
    </row>
    <row r="128" spans="19:32" x14ac:dyDescent="0.25">
      <c r="S128" s="105" t="s">
        <v>110</v>
      </c>
      <c r="T128" s="116"/>
      <c r="U128" s="116"/>
      <c r="V128" s="116">
        <v>5791</v>
      </c>
      <c r="W128" s="116">
        <v>5874</v>
      </c>
      <c r="X128" s="116">
        <v>5978</v>
      </c>
      <c r="Y128" s="116">
        <v>6241</v>
      </c>
      <c r="Z128" s="116">
        <v>6479</v>
      </c>
      <c r="AB128" s="113" t="str">
        <f>TEXT(Z128,"###,###")</f>
        <v>6,479</v>
      </c>
      <c r="AD128" s="131">
        <f>Z128/$Z$7*100</f>
        <v>49.34876989869754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3D4684-5B74-4138-AACC-9AD1DD422C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D82D1A0D-F515-43CC-8BB4-A302C329325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F6203318-6577-497A-91F8-0C954809B0E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C0ADAF38-ED31-4370-95AA-5C5CEB2FC6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style="58" bestFit="1" customWidth="1"/>
    <col min="2" max="2" width="14.85546875" style="58" bestFit="1" customWidth="1"/>
    <col min="3" max="3" width="16.7109375" style="58" bestFit="1" customWidth="1"/>
    <col min="4" max="8" width="14.85546875" style="58" bestFit="1" customWidth="1"/>
    <col min="9" max="9" width="7.85546875" style="58" customWidth="1"/>
    <col min="10" max="10" width="11.5703125" style="58" bestFit="1" customWidth="1"/>
    <col min="11" max="11" width="5.28515625" style="58" customWidth="1"/>
    <col min="12" max="12" width="9.140625" style="58"/>
    <col min="13" max="13" width="4.28515625" style="58" customWidth="1"/>
    <col min="14" max="16384" width="9.140625" style="58"/>
  </cols>
  <sheetData>
    <row r="1" spans="1:14" ht="18" thickBot="1" x14ac:dyDescent="0.35">
      <c r="A1" s="52" t="str">
        <f>C3</f>
        <v>Tasmania</v>
      </c>
      <c r="B1" s="52"/>
      <c r="C1" s="52"/>
      <c r="D1" s="52"/>
      <c r="E1" s="52"/>
      <c r="F1" s="52"/>
      <c r="G1" s="53">
        <f>G3</f>
        <v>6</v>
      </c>
      <c r="H1" s="53"/>
      <c r="J1" s="146" t="s">
        <v>24</v>
      </c>
      <c r="K1" s="146"/>
      <c r="L1" s="146"/>
      <c r="M1" s="146"/>
      <c r="N1" s="146"/>
    </row>
    <row r="2" spans="1:14" ht="18.75" thickTop="1" thickBot="1" x14ac:dyDescent="0.35">
      <c r="A2" s="52"/>
      <c r="B2" s="54" t="s">
        <v>61</v>
      </c>
      <c r="C2" s="54" t="s">
        <v>62</v>
      </c>
      <c r="D2" s="54" t="s">
        <v>63</v>
      </c>
      <c r="E2" s="54" t="s">
        <v>60</v>
      </c>
      <c r="F2" s="54" t="s">
        <v>94</v>
      </c>
      <c r="G2" s="54" t="s">
        <v>144</v>
      </c>
      <c r="H2" s="54" t="s">
        <v>154</v>
      </c>
      <c r="J2" s="146" t="str">
        <f>$H$2</f>
        <v>2018-19</v>
      </c>
      <c r="K2" s="146"/>
      <c r="L2" s="146"/>
      <c r="M2" s="146"/>
      <c r="N2" s="146"/>
    </row>
    <row r="3" spans="1:14" ht="16.5" thickTop="1" thickBot="1" x14ac:dyDescent="0.3">
      <c r="C3" s="58" t="s">
        <v>183</v>
      </c>
      <c r="G3" s="4">
        <v>6</v>
      </c>
      <c r="H3" s="4"/>
      <c r="J3" s="23" t="s">
        <v>25</v>
      </c>
      <c r="L3" s="24" t="s">
        <v>26</v>
      </c>
      <c r="N3" s="24" t="s">
        <v>27</v>
      </c>
    </row>
    <row r="4" spans="1:14" x14ac:dyDescent="0.25">
      <c r="A4" s="27" t="s">
        <v>28</v>
      </c>
      <c r="B4" s="34"/>
      <c r="C4" s="34"/>
      <c r="D4" s="34">
        <v>373259</v>
      </c>
      <c r="E4" s="34">
        <v>374748</v>
      </c>
      <c r="F4" s="34">
        <v>387015</v>
      </c>
      <c r="G4" s="34">
        <v>397798</v>
      </c>
      <c r="H4" s="34">
        <v>409785</v>
      </c>
      <c r="J4" s="28" t="str">
        <f>TEXT(H4,"#,###,###")</f>
        <v>409,785</v>
      </c>
      <c r="L4" s="29">
        <f>H4/G4-1</f>
        <v>3.013338428046386E-2</v>
      </c>
      <c r="N4" s="29">
        <f>H4/D4-1</f>
        <v>9.7856984024497828E-2</v>
      </c>
    </row>
    <row r="5" spans="1:14" x14ac:dyDescent="0.25">
      <c r="A5" s="30" t="s">
        <v>4</v>
      </c>
      <c r="B5" s="34"/>
      <c r="C5" s="34"/>
      <c r="D5" s="34">
        <v>190996</v>
      </c>
      <c r="E5" s="34">
        <v>190776</v>
      </c>
      <c r="F5" s="34">
        <v>195986</v>
      </c>
      <c r="G5" s="34">
        <v>203002</v>
      </c>
      <c r="H5" s="34">
        <v>208012</v>
      </c>
      <c r="J5" s="28" t="str">
        <f>TEXT(H5,"#,###,###")</f>
        <v>208,012</v>
      </c>
      <c r="L5" s="29">
        <f t="shared" ref="L5:L9" si="0">H5/G5-1</f>
        <v>2.4679559807292639E-2</v>
      </c>
      <c r="N5" s="29">
        <f t="shared" ref="N5:N8" si="1">H5/D5-1</f>
        <v>8.9090871013005613E-2</v>
      </c>
    </row>
    <row r="6" spans="1:14" x14ac:dyDescent="0.25">
      <c r="A6" s="30" t="s">
        <v>5</v>
      </c>
      <c r="B6" s="34"/>
      <c r="C6" s="34"/>
      <c r="D6" s="34">
        <v>182260</v>
      </c>
      <c r="E6" s="34">
        <v>183970</v>
      </c>
      <c r="F6" s="34">
        <v>191029</v>
      </c>
      <c r="G6" s="34">
        <v>194791</v>
      </c>
      <c r="H6" s="34">
        <v>201777</v>
      </c>
      <c r="J6" s="28" t="str">
        <f>TEXT(H6,"#,###,###")</f>
        <v>201,777</v>
      </c>
      <c r="L6" s="29">
        <f t="shared" si="0"/>
        <v>3.5864079962626638E-2</v>
      </c>
      <c r="N6" s="29">
        <f t="shared" si="1"/>
        <v>0.10708328761110497</v>
      </c>
    </row>
    <row r="7" spans="1:14" x14ac:dyDescent="0.25">
      <c r="A7" s="27" t="s">
        <v>6</v>
      </c>
      <c r="B7" s="34"/>
      <c r="C7" s="34"/>
      <c r="D7" s="34">
        <v>267639</v>
      </c>
      <c r="E7" s="34">
        <v>269858</v>
      </c>
      <c r="F7" s="34">
        <v>275106</v>
      </c>
      <c r="G7" s="34">
        <v>281185</v>
      </c>
      <c r="H7" s="34">
        <v>289906</v>
      </c>
      <c r="J7" s="28" t="str">
        <f>TEXT(H7,"#,###,###")</f>
        <v>289,906</v>
      </c>
      <c r="L7" s="29">
        <f t="shared" si="0"/>
        <v>3.1015167949926203E-2</v>
      </c>
      <c r="N7" s="29">
        <f t="shared" si="1"/>
        <v>8.3197889694700766E-2</v>
      </c>
    </row>
    <row r="8" spans="1:14" x14ac:dyDescent="0.25">
      <c r="A8" s="27" t="s">
        <v>29</v>
      </c>
      <c r="B8" s="34"/>
      <c r="C8" s="34"/>
      <c r="D8" s="34">
        <v>35879</v>
      </c>
      <c r="E8" s="34">
        <v>37410.43</v>
      </c>
      <c r="F8" s="34">
        <v>37219</v>
      </c>
      <c r="G8" s="34">
        <v>37981.74</v>
      </c>
      <c r="H8" s="34">
        <v>39926</v>
      </c>
      <c r="J8" s="28" t="str">
        <f>TEXT(H8,"$###,###")</f>
        <v>$39,926</v>
      </c>
      <c r="L8" s="29">
        <f t="shared" si="0"/>
        <v>5.1189334664499375E-2</v>
      </c>
      <c r="N8" s="29">
        <f t="shared" si="1"/>
        <v>0.11279578583572558</v>
      </c>
    </row>
    <row r="9" spans="1:14" x14ac:dyDescent="0.25">
      <c r="A9" s="27" t="s">
        <v>7</v>
      </c>
      <c r="B9" s="34"/>
      <c r="C9" s="34"/>
      <c r="D9" s="34">
        <v>12776965634</v>
      </c>
      <c r="E9" s="34">
        <v>13194024855</v>
      </c>
      <c r="F9" s="34">
        <v>13635748831</v>
      </c>
      <c r="G9" s="34">
        <v>14388060199</v>
      </c>
      <c r="H9" s="34">
        <v>15300509039</v>
      </c>
      <c r="J9" s="28" t="str">
        <f>TEXT(H9/1000000000,"$#,###.0")&amp;" bil"</f>
        <v>$15.3 bil</v>
      </c>
      <c r="L9" s="29">
        <f t="shared" si="0"/>
        <v>6.3417085234562576E-2</v>
      </c>
      <c r="N9" s="29">
        <f>H9/D9-1</f>
        <v>0.19750725463992436</v>
      </c>
    </row>
    <row r="10" spans="1:14" x14ac:dyDescent="0.25">
      <c r="A10" s="27"/>
    </row>
    <row r="11" spans="1:14" x14ac:dyDescent="0.25">
      <c r="A11" s="27" t="s">
        <v>30</v>
      </c>
      <c r="B11" s="34"/>
      <c r="C11" s="34"/>
      <c r="D11" s="34">
        <v>330446</v>
      </c>
      <c r="E11" s="34">
        <v>331630</v>
      </c>
      <c r="F11" s="34">
        <v>343389</v>
      </c>
      <c r="G11" s="34">
        <v>352901</v>
      </c>
      <c r="H11" s="34">
        <v>364720</v>
      </c>
    </row>
    <row r="12" spans="1:14" x14ac:dyDescent="0.25">
      <c r="A12" s="27" t="s">
        <v>31</v>
      </c>
      <c r="B12" s="34"/>
      <c r="C12" s="34"/>
      <c r="D12" s="34">
        <v>42813</v>
      </c>
      <c r="E12" s="34">
        <v>43118</v>
      </c>
      <c r="F12" s="34">
        <v>43626</v>
      </c>
      <c r="G12" s="34">
        <v>44897</v>
      </c>
      <c r="H12" s="34">
        <v>45068</v>
      </c>
    </row>
    <row r="13" spans="1:14" x14ac:dyDescent="0.25">
      <c r="A13" s="27"/>
      <c r="B13" s="27"/>
    </row>
    <row r="14" spans="1:14" ht="15.75" thickBot="1" x14ac:dyDescent="0.3">
      <c r="A14" s="36" t="s">
        <v>32</v>
      </c>
      <c r="B14" s="36"/>
      <c r="C14" s="23"/>
      <c r="D14" s="23"/>
      <c r="E14" s="23"/>
      <c r="F14" s="23"/>
      <c r="G14" s="23"/>
      <c r="H14" s="23"/>
      <c r="J14" s="36" t="s">
        <v>33</v>
      </c>
    </row>
    <row r="15" spans="1:14" x14ac:dyDescent="0.25">
      <c r="A15" s="40" t="s">
        <v>64</v>
      </c>
      <c r="B15" s="40"/>
      <c r="C15" s="41"/>
      <c r="D15" s="41"/>
      <c r="E15" s="41"/>
      <c r="F15" s="41"/>
      <c r="G15" s="34">
        <v>27459</v>
      </c>
      <c r="H15" s="34">
        <v>27161</v>
      </c>
      <c r="J15" s="55">
        <f t="shared" ref="J15:J34" si="2">IF(H15="np",0,H15/$H$34)</f>
        <v>6.628012816289279E-2</v>
      </c>
    </row>
    <row r="16" spans="1:14" x14ac:dyDescent="0.25">
      <c r="A16" s="40" t="s">
        <v>65</v>
      </c>
      <c r="B16" s="40"/>
      <c r="C16" s="41"/>
      <c r="D16" s="41"/>
      <c r="E16" s="41"/>
      <c r="F16" s="41"/>
      <c r="G16" s="34">
        <v>3431</v>
      </c>
      <c r="H16" s="34">
        <v>3527</v>
      </c>
      <c r="J16" s="55">
        <f t="shared" si="2"/>
        <v>8.6068264066316725E-3</v>
      </c>
    </row>
    <row r="17" spans="1:10" x14ac:dyDescent="0.25">
      <c r="A17" s="40" t="s">
        <v>66</v>
      </c>
      <c r="B17" s="40"/>
      <c r="C17" s="41"/>
      <c r="D17" s="41"/>
      <c r="E17" s="41"/>
      <c r="F17" s="41"/>
      <c r="G17" s="34">
        <v>23738</v>
      </c>
      <c r="H17" s="34">
        <v>24233</v>
      </c>
      <c r="J17" s="55">
        <f t="shared" si="2"/>
        <v>5.9135022487072676E-2</v>
      </c>
    </row>
    <row r="18" spans="1:10" x14ac:dyDescent="0.25">
      <c r="A18" s="40" t="s">
        <v>67</v>
      </c>
      <c r="B18" s="40"/>
      <c r="C18" s="41"/>
      <c r="D18" s="41"/>
      <c r="E18" s="41"/>
      <c r="F18" s="41"/>
      <c r="G18" s="34">
        <v>4287</v>
      </c>
      <c r="H18" s="34">
        <v>4419</v>
      </c>
      <c r="J18" s="55">
        <f t="shared" si="2"/>
        <v>1.0783545758691625E-2</v>
      </c>
    </row>
    <row r="19" spans="1:10" x14ac:dyDescent="0.25">
      <c r="A19" s="40" t="s">
        <v>68</v>
      </c>
      <c r="B19" s="40"/>
      <c r="C19" s="41"/>
      <c r="D19" s="41"/>
      <c r="E19" s="41"/>
      <c r="F19" s="41"/>
      <c r="G19" s="34">
        <v>23780</v>
      </c>
      <c r="H19" s="34">
        <v>25810</v>
      </c>
      <c r="J19" s="55">
        <f t="shared" si="2"/>
        <v>6.2983325646488092E-2</v>
      </c>
    </row>
    <row r="20" spans="1:10" x14ac:dyDescent="0.25">
      <c r="A20" s="40" t="s">
        <v>69</v>
      </c>
      <c r="B20" s="40"/>
      <c r="C20" s="41"/>
      <c r="D20" s="41"/>
      <c r="E20" s="41"/>
      <c r="F20" s="41"/>
      <c r="G20" s="34">
        <v>10271</v>
      </c>
      <c r="H20" s="34">
        <v>10736</v>
      </c>
      <c r="J20" s="55">
        <f t="shared" si="2"/>
        <v>2.6198720811340417E-2</v>
      </c>
    </row>
    <row r="21" spans="1:10" x14ac:dyDescent="0.25">
      <c r="A21" s="40" t="s">
        <v>70</v>
      </c>
      <c r="B21" s="40"/>
      <c r="C21" s="41"/>
      <c r="D21" s="41"/>
      <c r="E21" s="41"/>
      <c r="F21" s="41"/>
      <c r="G21" s="34">
        <v>35260</v>
      </c>
      <c r="H21" s="34">
        <v>36261</v>
      </c>
      <c r="J21" s="55">
        <f t="shared" si="2"/>
        <v>8.8486569983235355E-2</v>
      </c>
    </row>
    <row r="22" spans="1:10" x14ac:dyDescent="0.25">
      <c r="A22" s="40" t="s">
        <v>71</v>
      </c>
      <c r="B22" s="40"/>
      <c r="C22" s="41"/>
      <c r="D22" s="41"/>
      <c r="E22" s="41"/>
      <c r="F22" s="41"/>
      <c r="G22" s="34">
        <v>32945</v>
      </c>
      <c r="H22" s="34">
        <v>33083</v>
      </c>
      <c r="J22" s="55">
        <f t="shared" si="2"/>
        <v>8.0731397224438797E-2</v>
      </c>
    </row>
    <row r="23" spans="1:10" x14ac:dyDescent="0.25">
      <c r="A23" s="40" t="s">
        <v>72</v>
      </c>
      <c r="B23" s="40"/>
      <c r="C23" s="41"/>
      <c r="D23" s="41"/>
      <c r="E23" s="41"/>
      <c r="F23" s="41"/>
      <c r="G23" s="34">
        <v>15722</v>
      </c>
      <c r="H23" s="34">
        <v>15121</v>
      </c>
      <c r="J23" s="55">
        <f t="shared" si="2"/>
        <v>3.6899297446747241E-2</v>
      </c>
    </row>
    <row r="24" spans="1:10" x14ac:dyDescent="0.25">
      <c r="A24" s="40" t="s">
        <v>73</v>
      </c>
      <c r="B24" s="40"/>
      <c r="C24" s="41"/>
      <c r="D24" s="41"/>
      <c r="E24" s="41"/>
      <c r="F24" s="41"/>
      <c r="G24" s="34">
        <v>3799</v>
      </c>
      <c r="H24" s="34">
        <v>3988</v>
      </c>
      <c r="J24" s="55">
        <f t="shared" si="2"/>
        <v>9.7317901076402358E-3</v>
      </c>
    </row>
    <row r="25" spans="1:10" x14ac:dyDescent="0.25">
      <c r="A25" s="40" t="s">
        <v>74</v>
      </c>
      <c r="B25" s="40"/>
      <c r="C25" s="41"/>
      <c r="D25" s="41"/>
      <c r="E25" s="41"/>
      <c r="F25" s="41"/>
      <c r="G25" s="34">
        <v>10461</v>
      </c>
      <c r="H25" s="34">
        <v>11375</v>
      </c>
      <c r="J25" s="55">
        <f t="shared" si="2"/>
        <v>2.7758052275428206E-2</v>
      </c>
    </row>
    <row r="26" spans="1:10" x14ac:dyDescent="0.25">
      <c r="A26" s="40" t="s">
        <v>75</v>
      </c>
      <c r="B26" s="40"/>
      <c r="C26" s="41"/>
      <c r="D26" s="41"/>
      <c r="E26" s="41"/>
      <c r="F26" s="41"/>
      <c r="G26" s="34">
        <v>6824</v>
      </c>
      <c r="H26" s="34">
        <v>6268</v>
      </c>
      <c r="J26" s="55">
        <f t="shared" si="2"/>
        <v>1.5295601904385406E-2</v>
      </c>
    </row>
    <row r="27" spans="1:10" x14ac:dyDescent="0.25">
      <c r="A27" s="40" t="s">
        <v>76</v>
      </c>
      <c r="B27" s="40"/>
      <c r="C27" s="41"/>
      <c r="D27" s="41"/>
      <c r="E27" s="41"/>
      <c r="F27" s="41"/>
      <c r="G27" s="34">
        <v>19908</v>
      </c>
      <c r="H27" s="34">
        <v>20597</v>
      </c>
      <c r="J27" s="55">
        <f t="shared" si="2"/>
        <v>5.0262206832263276E-2</v>
      </c>
    </row>
    <row r="28" spans="1:10" x14ac:dyDescent="0.25">
      <c r="A28" s="40" t="s">
        <v>77</v>
      </c>
      <c r="B28" s="40"/>
      <c r="C28" s="41"/>
      <c r="D28" s="41"/>
      <c r="E28" s="41"/>
      <c r="F28" s="41"/>
      <c r="G28" s="34">
        <v>27024</v>
      </c>
      <c r="H28" s="34">
        <v>29559</v>
      </c>
      <c r="J28" s="55">
        <f t="shared" si="2"/>
        <v>7.2131891622802841E-2</v>
      </c>
    </row>
    <row r="29" spans="1:10" x14ac:dyDescent="0.25">
      <c r="A29" s="40" t="s">
        <v>78</v>
      </c>
      <c r="B29" s="40"/>
      <c r="C29" s="41"/>
      <c r="D29" s="41"/>
      <c r="E29" s="41"/>
      <c r="F29" s="41"/>
      <c r="G29" s="34">
        <v>22936</v>
      </c>
      <c r="H29" s="34">
        <v>26880</v>
      </c>
      <c r="J29" s="55">
        <f t="shared" si="2"/>
        <v>6.5594412761627266E-2</v>
      </c>
    </row>
    <row r="30" spans="1:10" x14ac:dyDescent="0.25">
      <c r="A30" s="40" t="s">
        <v>79</v>
      </c>
      <c r="B30" s="40"/>
      <c r="C30" s="41"/>
      <c r="D30" s="41"/>
      <c r="E30" s="41"/>
      <c r="F30" s="41"/>
      <c r="G30" s="34">
        <v>33526</v>
      </c>
      <c r="H30" s="34">
        <v>34708</v>
      </c>
      <c r="J30" s="55">
        <f t="shared" si="2"/>
        <v>8.4696833263785687E-2</v>
      </c>
    </row>
    <row r="31" spans="1:10" x14ac:dyDescent="0.25">
      <c r="A31" s="40" t="s">
        <v>80</v>
      </c>
      <c r="B31" s="40"/>
      <c r="C31" s="41"/>
      <c r="D31" s="41"/>
      <c r="E31" s="41"/>
      <c r="F31" s="41"/>
      <c r="G31" s="34">
        <v>50320</v>
      </c>
      <c r="H31" s="34">
        <v>53105</v>
      </c>
      <c r="J31" s="55">
        <f t="shared" si="2"/>
        <v>0.12959044976585626</v>
      </c>
    </row>
    <row r="32" spans="1:10" x14ac:dyDescent="0.25">
      <c r="A32" s="40" t="s">
        <v>81</v>
      </c>
      <c r="B32" s="40"/>
      <c r="C32" s="41"/>
      <c r="D32" s="41"/>
      <c r="E32" s="41"/>
      <c r="F32" s="41"/>
      <c r="G32" s="34">
        <v>7766</v>
      </c>
      <c r="H32" s="34">
        <v>8100</v>
      </c>
      <c r="J32" s="55">
        <f t="shared" si="2"/>
        <v>1.9766173488436789E-2</v>
      </c>
    </row>
    <row r="33" spans="1:14" x14ac:dyDescent="0.25">
      <c r="A33" s="40" t="s">
        <v>82</v>
      </c>
      <c r="B33" s="40"/>
      <c r="C33" s="41"/>
      <c r="D33" s="41"/>
      <c r="E33" s="41"/>
      <c r="F33" s="41"/>
      <c r="G33" s="34">
        <v>14116</v>
      </c>
      <c r="H33" s="34">
        <v>14641</v>
      </c>
      <c r="J33" s="55">
        <f t="shared" si="2"/>
        <v>3.5727968647432475E-2</v>
      </c>
    </row>
    <row r="34" spans="1:14" ht="15.75" thickBot="1" x14ac:dyDescent="0.3">
      <c r="A34" s="42" t="s">
        <v>83</v>
      </c>
      <c r="B34" s="42"/>
      <c r="C34" s="43"/>
      <c r="D34" s="43"/>
      <c r="E34" s="43"/>
      <c r="F34" s="43"/>
      <c r="G34" s="44">
        <v>397798</v>
      </c>
      <c r="H34" s="44">
        <v>409791</v>
      </c>
      <c r="J34" s="45">
        <f t="shared" si="2"/>
        <v>1</v>
      </c>
    </row>
    <row r="35" spans="1:14" ht="15.75" thickTop="1" x14ac:dyDescent="0.25">
      <c r="G35" s="46"/>
      <c r="H35" s="46"/>
    </row>
    <row r="36" spans="1:14" x14ac:dyDescent="0.25">
      <c r="J36" s="91"/>
      <c r="L36" s="92"/>
      <c r="N36" s="92"/>
    </row>
    <row r="37" spans="1:14" x14ac:dyDescent="0.25">
      <c r="A37" s="27" t="s">
        <v>10</v>
      </c>
      <c r="B37" s="34"/>
      <c r="C37" s="34"/>
      <c r="D37" s="34"/>
      <c r="E37" s="34"/>
      <c r="F37" s="34"/>
      <c r="G37" s="34"/>
      <c r="H37" s="34"/>
      <c r="J37" s="28"/>
      <c r="L37" s="93"/>
      <c r="N37" s="93"/>
    </row>
    <row r="38" spans="1:14" x14ac:dyDescent="0.25">
      <c r="A38" s="27" t="s">
        <v>11</v>
      </c>
      <c r="B38" s="34"/>
      <c r="C38" s="34"/>
      <c r="D38" s="34"/>
      <c r="E38" s="34"/>
      <c r="F38" s="34"/>
      <c r="G38" s="34"/>
      <c r="H38" s="34"/>
      <c r="J38" s="28"/>
      <c r="L38" s="93"/>
      <c r="N38" s="93"/>
    </row>
    <row r="39" spans="1:14" x14ac:dyDescent="0.25">
      <c r="A39" s="27" t="s">
        <v>12</v>
      </c>
      <c r="B39" s="27"/>
      <c r="G39" s="34"/>
      <c r="H39" s="34"/>
      <c r="J39" s="28"/>
      <c r="L39" s="94"/>
      <c r="N39" s="28"/>
    </row>
    <row r="40" spans="1:14" x14ac:dyDescent="0.25">
      <c r="A40" s="27" t="s">
        <v>34</v>
      </c>
      <c r="B40" s="34"/>
      <c r="C40" s="34"/>
      <c r="D40" s="34"/>
      <c r="E40" s="34"/>
      <c r="F40" s="34"/>
      <c r="G40" s="34"/>
      <c r="H40" s="34"/>
      <c r="J40" s="28"/>
    </row>
    <row r="42" spans="1:14" x14ac:dyDescent="0.25">
      <c r="A42" s="40"/>
      <c r="B42" s="40"/>
      <c r="G42" s="46"/>
      <c r="H42" s="46"/>
    </row>
    <row r="43" spans="1:14" ht="15.75" thickBot="1" x14ac:dyDescent="0.3">
      <c r="A43" s="47" t="s">
        <v>14</v>
      </c>
      <c r="B43" s="47"/>
      <c r="J43" s="90"/>
      <c r="K43" s="91"/>
      <c r="L43" s="91"/>
      <c r="M43" s="91"/>
      <c r="N43" s="91"/>
    </row>
    <row r="44" spans="1:14" x14ac:dyDescent="0.25">
      <c r="A44" s="40" t="s">
        <v>15</v>
      </c>
      <c r="B44" s="40"/>
      <c r="C44" s="34"/>
      <c r="D44" s="34"/>
      <c r="E44" s="34"/>
      <c r="F44" s="34"/>
      <c r="G44" s="34"/>
      <c r="H44" s="34"/>
      <c r="J44" s="28"/>
      <c r="L44" s="94"/>
      <c r="N44" s="28"/>
    </row>
    <row r="45" spans="1:14" x14ac:dyDescent="0.25">
      <c r="A45" s="56" t="s">
        <v>16</v>
      </c>
      <c r="B45" s="56"/>
      <c r="C45" s="34"/>
      <c r="D45" s="34"/>
      <c r="E45" s="34"/>
      <c r="F45" s="34"/>
      <c r="G45" s="34"/>
      <c r="H45" s="34"/>
      <c r="J45" s="28"/>
      <c r="L45" s="94"/>
      <c r="N45" s="28"/>
    </row>
    <row r="46" spans="1:14" x14ac:dyDescent="0.25">
      <c r="A46" s="56" t="s">
        <v>17</v>
      </c>
      <c r="B46" s="56"/>
      <c r="C46" s="34"/>
      <c r="D46" s="34"/>
      <c r="E46" s="34"/>
      <c r="F46" s="34"/>
      <c r="G46" s="34"/>
      <c r="H46" s="34"/>
      <c r="J46" s="28"/>
      <c r="L46" s="94"/>
      <c r="N46" s="28"/>
    </row>
    <row r="47" spans="1:14" x14ac:dyDescent="0.25">
      <c r="A47" s="40" t="s">
        <v>18</v>
      </c>
      <c r="B47" s="40"/>
      <c r="C47" s="34"/>
      <c r="D47" s="34"/>
      <c r="E47" s="34"/>
      <c r="F47" s="34"/>
      <c r="G47" s="34"/>
      <c r="H47" s="34"/>
      <c r="J47" s="28"/>
      <c r="L47" s="94"/>
      <c r="N47" s="28"/>
    </row>
    <row r="48" spans="1:14" ht="15.75" thickBot="1" x14ac:dyDescent="0.3">
      <c r="A48" s="47" t="s">
        <v>19</v>
      </c>
      <c r="B48" s="47"/>
      <c r="C48" s="34"/>
      <c r="D48" s="34"/>
      <c r="E48" s="34"/>
      <c r="F48" s="34"/>
      <c r="G48" s="34"/>
      <c r="H48" s="34"/>
    </row>
    <row r="49" spans="1:14" x14ac:dyDescent="0.25">
      <c r="A49" s="40" t="s">
        <v>20</v>
      </c>
      <c r="B49" s="40"/>
      <c r="C49" s="34"/>
      <c r="D49" s="34"/>
      <c r="E49" s="34"/>
      <c r="F49" s="34"/>
      <c r="G49" s="34"/>
      <c r="H49" s="34"/>
      <c r="J49" s="28"/>
      <c r="L49" s="94"/>
      <c r="N49" s="28"/>
    </row>
    <row r="50" spans="1:14" x14ac:dyDescent="0.25">
      <c r="A50" s="40" t="s">
        <v>21</v>
      </c>
      <c r="B50" s="40"/>
      <c r="C50" s="34"/>
      <c r="D50" s="34"/>
      <c r="E50" s="34"/>
      <c r="F50" s="34"/>
      <c r="G50" s="34"/>
      <c r="H50" s="34"/>
      <c r="J50" s="28"/>
      <c r="L50" s="94"/>
      <c r="N50" s="28"/>
    </row>
    <row r="51" spans="1:14" x14ac:dyDescent="0.25">
      <c r="A51" s="40" t="s">
        <v>22</v>
      </c>
      <c r="B51" s="40"/>
      <c r="C51" s="34"/>
      <c r="D51" s="34"/>
      <c r="E51" s="34"/>
      <c r="F51" s="34"/>
      <c r="G51" s="34"/>
      <c r="H51" s="34"/>
      <c r="J51" s="28"/>
      <c r="L51" s="94"/>
      <c r="N51" s="28"/>
    </row>
    <row r="52" spans="1:14" x14ac:dyDescent="0.25">
      <c r="A52" s="40" t="s">
        <v>23</v>
      </c>
      <c r="B52" s="40"/>
      <c r="C52" s="34"/>
      <c r="D52" s="34"/>
      <c r="E52" s="34"/>
      <c r="F52" s="34"/>
      <c r="G52" s="34"/>
      <c r="H52" s="34"/>
      <c r="J52" s="28"/>
      <c r="L52" s="94"/>
      <c r="N52" s="28"/>
    </row>
    <row r="54" spans="1:14" x14ac:dyDescent="0.25">
      <c r="J54" s="91"/>
      <c r="L54" s="92"/>
      <c r="N54" s="92"/>
    </row>
    <row r="55" spans="1:14" x14ac:dyDescent="0.25">
      <c r="A55" s="40" t="s">
        <v>92</v>
      </c>
      <c r="B55" s="34"/>
      <c r="C55" s="34"/>
      <c r="D55" s="34"/>
      <c r="E55" s="34"/>
      <c r="F55" s="34"/>
      <c r="G55" s="34"/>
      <c r="H55" s="34"/>
      <c r="J55" s="28"/>
      <c r="L55" s="29"/>
      <c r="N55" s="29"/>
    </row>
    <row r="56" spans="1:14" x14ac:dyDescent="0.25">
      <c r="A56" s="40" t="s">
        <v>93</v>
      </c>
      <c r="B56" s="34"/>
      <c r="C56" s="34"/>
      <c r="D56" s="34"/>
      <c r="E56" s="34"/>
      <c r="F56" s="34"/>
      <c r="G56" s="34"/>
      <c r="H56" s="34"/>
      <c r="J56" s="28"/>
      <c r="L56" s="29"/>
      <c r="N56" s="29"/>
    </row>
    <row r="57" spans="1:14" ht="15.75" thickBot="1" x14ac:dyDescent="0.3">
      <c r="A57" s="42" t="s">
        <v>54</v>
      </c>
      <c r="B57" s="44"/>
      <c r="C57" s="44"/>
      <c r="D57" s="44"/>
      <c r="E57" s="44"/>
      <c r="F57" s="44"/>
      <c r="G57" s="44"/>
      <c r="H57" s="44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E969-2EB9-402C-87E3-5968DD277623}">
  <sheetPr codeName="Sheet6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Burnie</v>
      </c>
      <c r="T1" s="103"/>
      <c r="U1" s="103"/>
      <c r="V1" s="103"/>
      <c r="W1" s="103"/>
      <c r="X1" s="103"/>
      <c r="Y1" s="104" t="str">
        <f>Y3</f>
        <v>12.3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117</v>
      </c>
      <c r="Y3" s="109" t="s">
        <v>158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12.3 Burnie,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12442</v>
      </c>
      <c r="W4" s="112">
        <v>12626</v>
      </c>
      <c r="X4" s="112">
        <v>13002</v>
      </c>
      <c r="Y4" s="112">
        <v>13528</v>
      </c>
      <c r="Z4" s="112">
        <v>13537</v>
      </c>
      <c r="AB4" s="113" t="str">
        <f>TEXT(Z4,"###,###")</f>
        <v>13,537</v>
      </c>
      <c r="AD4" s="114">
        <f>Z4/Y4-1</f>
        <v>6.6528681253696931E-4</v>
      </c>
      <c r="AF4" s="114">
        <f>Z4/V4-1</f>
        <v>8.800835878476132E-2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6515</v>
      </c>
      <c r="W5" s="112">
        <v>6684</v>
      </c>
      <c r="X5" s="112">
        <v>6764</v>
      </c>
      <c r="Y5" s="112">
        <v>7092</v>
      </c>
      <c r="Z5" s="112">
        <v>6915</v>
      </c>
      <c r="AB5" s="113" t="str">
        <f>TEXT(Z5,"###,###")</f>
        <v>6,915</v>
      </c>
      <c r="AD5" s="114">
        <f t="shared" ref="AD5:AD9" si="0">Z5/Y5-1</f>
        <v>-2.4957698815566864E-2</v>
      </c>
      <c r="AF5" s="114">
        <f t="shared" ref="AF5:AF9" si="1">Z5/V5-1</f>
        <v>6.1396776669224939E-2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5929</v>
      </c>
      <c r="W6" s="112">
        <v>5946</v>
      </c>
      <c r="X6" s="112">
        <v>6238</v>
      </c>
      <c r="Y6" s="112">
        <v>6435</v>
      </c>
      <c r="Z6" s="112">
        <v>6626</v>
      </c>
      <c r="AB6" s="113" t="str">
        <f>TEXT(Z6,"###,###")</f>
        <v>6,626</v>
      </c>
      <c r="AD6" s="114">
        <f t="shared" si="0"/>
        <v>2.9681429681429616E-2</v>
      </c>
      <c r="AF6" s="114">
        <f t="shared" si="1"/>
        <v>0.11755776690841624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9336</v>
      </c>
      <c r="W7" s="112">
        <v>9406</v>
      </c>
      <c r="X7" s="112">
        <v>9560</v>
      </c>
      <c r="Y7" s="112">
        <v>9867</v>
      </c>
      <c r="Z7" s="112">
        <v>9974</v>
      </c>
      <c r="AB7" s="113" t="str">
        <f>TEXT(Z7,"###,###")</f>
        <v>9,974</v>
      </c>
      <c r="AD7" s="114">
        <f t="shared" si="0"/>
        <v>1.0844228235532549E-2</v>
      </c>
      <c r="AF7" s="114">
        <f t="shared" si="1"/>
        <v>6.8337617823478913E-2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13,537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9,974</v>
      </c>
      <c r="P8" s="69"/>
      <c r="S8" s="111" t="s">
        <v>87</v>
      </c>
      <c r="T8" s="112"/>
      <c r="U8" s="112"/>
      <c r="V8" s="112">
        <v>38186.42</v>
      </c>
      <c r="W8" s="112">
        <v>38803</v>
      </c>
      <c r="X8" s="112">
        <v>38561</v>
      </c>
      <c r="Y8" s="112">
        <v>40226</v>
      </c>
      <c r="Z8" s="112">
        <v>42948.67</v>
      </c>
      <c r="AB8" s="113" t="str">
        <f>TEXT(Z8,"$###,###")</f>
        <v>$42,949</v>
      </c>
      <c r="AD8" s="114">
        <f t="shared" si="0"/>
        <v>6.7684333515636519E-2</v>
      </c>
      <c r="AF8" s="114">
        <f t="shared" si="1"/>
        <v>0.12471056464575625</v>
      </c>
    </row>
    <row r="9" spans="1:32" x14ac:dyDescent="0.25">
      <c r="A9" s="32" t="s">
        <v>15</v>
      </c>
      <c r="B9" s="73"/>
      <c r="C9" s="74"/>
      <c r="D9" s="75">
        <f>AD104</f>
        <v>75.954790573982422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51.493884098656508</v>
      </c>
      <c r="P9" s="76" t="s">
        <v>88</v>
      </c>
      <c r="S9" s="111" t="s">
        <v>7</v>
      </c>
      <c r="T9" s="112"/>
      <c r="U9" s="112"/>
      <c r="V9" s="112">
        <v>449461682</v>
      </c>
      <c r="W9" s="112">
        <v>457911336</v>
      </c>
      <c r="X9" s="112">
        <v>469146450</v>
      </c>
      <c r="Y9" s="112">
        <v>507465003</v>
      </c>
      <c r="Z9" s="112">
        <v>539733529</v>
      </c>
      <c r="AB9" s="113" t="str">
        <f>TEXT(Z9/1000000,"$#,###.0")&amp;" mil"</f>
        <v>$539.7 mil</v>
      </c>
      <c r="AD9" s="114">
        <f t="shared" si="0"/>
        <v>6.358768744492127E-2</v>
      </c>
      <c r="AF9" s="114">
        <f t="shared" si="1"/>
        <v>0.20084436697320052</v>
      </c>
    </row>
    <row r="10" spans="1:32" x14ac:dyDescent="0.25">
      <c r="A10" s="32" t="s">
        <v>18</v>
      </c>
      <c r="B10" s="73"/>
      <c r="C10" s="74"/>
      <c r="D10" s="75">
        <f>AD105</f>
        <v>17.958188668094852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48.466011630238619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94.986966111890908</v>
      </c>
      <c r="P11" s="76" t="s">
        <v>88</v>
      </c>
      <c r="S11" s="111" t="s">
        <v>30</v>
      </c>
      <c r="T11" s="116"/>
      <c r="U11" s="116"/>
      <c r="V11" s="116">
        <v>11421</v>
      </c>
      <c r="W11" s="116">
        <v>11561</v>
      </c>
      <c r="X11" s="116">
        <v>11931</v>
      </c>
      <c r="Y11" s="116">
        <v>12468</v>
      </c>
      <c r="Z11" s="116">
        <v>12518</v>
      </c>
    </row>
    <row r="12" spans="1:32" ht="28.5" customHeight="1" x14ac:dyDescent="0.25">
      <c r="A12" s="32" t="s">
        <v>20</v>
      </c>
      <c r="B12" s="74"/>
      <c r="C12" s="74"/>
      <c r="D12" s="75">
        <f>AD108</f>
        <v>11.154613282115683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10.196510928413877</v>
      </c>
      <c r="P12" s="76" t="s">
        <v>88</v>
      </c>
      <c r="S12" s="111" t="s">
        <v>31</v>
      </c>
      <c r="T12" s="116"/>
      <c r="U12" s="116"/>
      <c r="V12" s="116">
        <v>1023</v>
      </c>
      <c r="W12" s="116">
        <v>1067</v>
      </c>
      <c r="X12" s="116">
        <v>1071</v>
      </c>
      <c r="Y12" s="116">
        <v>1058</v>
      </c>
      <c r="Z12" s="116">
        <v>1023</v>
      </c>
    </row>
    <row r="13" spans="1:32" ht="15" customHeight="1" x14ac:dyDescent="0.25">
      <c r="A13" s="32" t="s">
        <v>21</v>
      </c>
      <c r="B13" s="74"/>
      <c r="C13" s="74"/>
      <c r="D13" s="75">
        <f>AD109</f>
        <v>17.145600945556623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41.2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22.818940681096255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16.175586289837643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42.71995272216887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83.824413710162361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794</v>
      </c>
      <c r="Z15" s="116">
        <v>710</v>
      </c>
      <c r="AB15" s="121">
        <f t="shared" ref="AB15:AB34" si="2">IF(Z15="np",0,Z15/$Z$34)</f>
        <v>5.2460469927589772E-2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388</v>
      </c>
      <c r="Z16" s="116">
        <v>397</v>
      </c>
      <c r="AB16" s="121">
        <f t="shared" si="2"/>
        <v>2.9333530367962168E-2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1071</v>
      </c>
      <c r="Z17" s="116">
        <v>1116</v>
      </c>
      <c r="AB17" s="121">
        <f t="shared" si="2"/>
        <v>8.2458992167873502E-2</v>
      </c>
    </row>
    <row r="18" spans="1:28" x14ac:dyDescent="0.25">
      <c r="A18" s="65" t="str">
        <f>$S$1&amp;" ("&amp;$V$2&amp;" to "&amp;$Z$2&amp;")"</f>
        <v>Burnie (2014-15 to 2018-19)</v>
      </c>
      <c r="B18" s="65"/>
      <c r="C18" s="65"/>
      <c r="D18" s="65"/>
      <c r="E18" s="65"/>
      <c r="F18" s="65"/>
      <c r="G18" s="65" t="str">
        <f>$S$1&amp;" ("&amp;$V$2&amp;" to "&amp;$Z$2&amp;")"</f>
        <v>Burnie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72</v>
      </c>
      <c r="Z18" s="116">
        <v>71</v>
      </c>
      <c r="AB18" s="121">
        <f t="shared" si="2"/>
        <v>5.2460469927589773E-3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733</v>
      </c>
      <c r="Z19" s="116">
        <v>799</v>
      </c>
      <c r="AB19" s="121">
        <f t="shared" si="2"/>
        <v>5.9036500664991873E-2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359</v>
      </c>
      <c r="Z20" s="116">
        <v>360</v>
      </c>
      <c r="AB20" s="121">
        <f t="shared" si="2"/>
        <v>2.659967489286242E-2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1423</v>
      </c>
      <c r="Z21" s="116">
        <v>1520</v>
      </c>
      <c r="AB21" s="121">
        <f t="shared" si="2"/>
        <v>0.11230973843653022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1111</v>
      </c>
      <c r="Z22" s="116">
        <v>1061</v>
      </c>
      <c r="AB22" s="121">
        <f t="shared" si="2"/>
        <v>7.8395152948130639E-2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682</v>
      </c>
      <c r="Z23" s="116">
        <v>579</v>
      </c>
      <c r="AB23" s="121">
        <f t="shared" si="2"/>
        <v>4.2781143786020395E-2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79</v>
      </c>
      <c r="Z24" s="116">
        <v>74</v>
      </c>
      <c r="AB24" s="121">
        <f t="shared" si="2"/>
        <v>5.4677109501994978E-3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271</v>
      </c>
      <c r="Z25" s="116">
        <v>279</v>
      </c>
      <c r="AB25" s="121">
        <f t="shared" si="2"/>
        <v>2.0614748041968375E-2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257</v>
      </c>
      <c r="Z26" s="116">
        <v>194</v>
      </c>
      <c r="AB26" s="121">
        <f t="shared" si="2"/>
        <v>1.4334269247820304E-2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422</v>
      </c>
      <c r="Z27" s="116">
        <v>377</v>
      </c>
      <c r="AB27" s="121">
        <f t="shared" si="2"/>
        <v>2.7855770651692036E-2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1008</v>
      </c>
      <c r="Z28" s="116">
        <v>1093</v>
      </c>
      <c r="AB28" s="121">
        <f t="shared" si="2"/>
        <v>8.0759568494162853E-2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764</v>
      </c>
      <c r="Z29" s="116">
        <v>878</v>
      </c>
      <c r="AB29" s="121">
        <f t="shared" si="2"/>
        <v>6.4873651544258906E-2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906</v>
      </c>
      <c r="Z30" s="116">
        <v>857</v>
      </c>
      <c r="AB30" s="121">
        <f t="shared" si="2"/>
        <v>6.3322003842175262E-2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1867</v>
      </c>
      <c r="Z31" s="116">
        <v>1978</v>
      </c>
      <c r="AB31" s="121">
        <f t="shared" si="2"/>
        <v>0.14615043593911631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143</v>
      </c>
      <c r="Z32" s="116">
        <v>138</v>
      </c>
      <c r="AB32" s="121">
        <f t="shared" si="2"/>
        <v>1.0196542042263928E-2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516</v>
      </c>
      <c r="Z33" s="116">
        <v>506</v>
      </c>
      <c r="AB33" s="121">
        <f t="shared" si="2"/>
        <v>3.7387320821634401E-2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13528</v>
      </c>
      <c r="Z34" s="124">
        <v>13534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8364</v>
      </c>
      <c r="AB37" s="136">
        <f>Z37/Z40*100</f>
        <v>83.824413710162361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1614</v>
      </c>
      <c r="AB38" s="136">
        <f>Z38/Z40*100</f>
        <v>16.175586289837643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9978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5</v>
      </c>
      <c r="X44" s="116">
        <v>5</v>
      </c>
      <c r="Y44" s="116">
        <v>6</v>
      </c>
      <c r="Z44" s="116">
        <v>10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184</v>
      </c>
      <c r="X45" s="116">
        <v>158</v>
      </c>
      <c r="Y45" s="116">
        <v>178</v>
      </c>
      <c r="Z45" s="116">
        <v>150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419</v>
      </c>
      <c r="X46" s="116">
        <v>429</v>
      </c>
      <c r="Y46" s="116">
        <v>459</v>
      </c>
      <c r="Z46" s="116">
        <v>449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638</v>
      </c>
      <c r="X47" s="116">
        <v>681</v>
      </c>
      <c r="Y47" s="116">
        <v>715</v>
      </c>
      <c r="Z47" s="116">
        <v>689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785</v>
      </c>
      <c r="X48" s="116">
        <v>778</v>
      </c>
      <c r="Y48" s="116">
        <v>864</v>
      </c>
      <c r="Z48" s="116">
        <v>896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Burnie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684</v>
      </c>
      <c r="X49" s="116">
        <v>685</v>
      </c>
      <c r="Y49" s="116">
        <v>745</v>
      </c>
      <c r="Z49" s="116">
        <v>692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568</v>
      </c>
      <c r="X50" s="116">
        <v>584</v>
      </c>
      <c r="Y50" s="116">
        <v>629</v>
      </c>
      <c r="Z50" s="116">
        <v>599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625</v>
      </c>
      <c r="X51" s="116">
        <v>616</v>
      </c>
      <c r="Y51" s="116">
        <v>579</v>
      </c>
      <c r="Z51" s="116">
        <v>573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710</v>
      </c>
      <c r="X52" s="116">
        <v>695</v>
      </c>
      <c r="Y52" s="116">
        <v>711</v>
      </c>
      <c r="Z52" s="116">
        <v>636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676</v>
      </c>
      <c r="X53" s="116">
        <v>703</v>
      </c>
      <c r="Y53" s="116">
        <v>715</v>
      </c>
      <c r="Z53" s="116">
        <v>720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589</v>
      </c>
      <c r="X54" s="116">
        <v>620</v>
      </c>
      <c r="Y54" s="116">
        <v>620</v>
      </c>
      <c r="Z54" s="116">
        <v>625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479</v>
      </c>
      <c r="X55" s="116">
        <v>458</v>
      </c>
      <c r="Y55" s="116">
        <v>498</v>
      </c>
      <c r="Z55" s="116">
        <v>496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196</v>
      </c>
      <c r="X56" s="116">
        <v>217</v>
      </c>
      <c r="Y56" s="116">
        <v>229</v>
      </c>
      <c r="Z56" s="116">
        <v>224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73</v>
      </c>
      <c r="X57" s="116">
        <v>84</v>
      </c>
      <c r="Y57" s="116">
        <v>88</v>
      </c>
      <c r="Z57" s="116">
        <v>92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37</v>
      </c>
      <c r="X58" s="116">
        <v>32</v>
      </c>
      <c r="Y58" s="116">
        <v>34</v>
      </c>
      <c r="Z58" s="116">
        <v>37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14</v>
      </c>
      <c r="X59" s="116">
        <v>10</v>
      </c>
      <c r="Y59" s="116">
        <v>10</v>
      </c>
      <c r="Z59" s="116">
        <v>15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14</v>
      </c>
      <c r="X60" s="116">
        <v>7</v>
      </c>
      <c r="Y60" s="116">
        <v>9</v>
      </c>
      <c r="Z60" s="116">
        <v>5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6683</v>
      </c>
      <c r="X61" s="116">
        <v>6764</v>
      </c>
      <c r="Y61" s="116">
        <v>7096</v>
      </c>
      <c r="Z61" s="116">
        <v>6913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5</v>
      </c>
      <c r="X63" s="116">
        <v>12</v>
      </c>
      <c r="Y63" s="116">
        <v>14</v>
      </c>
      <c r="Z63" s="116">
        <v>11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Burnie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231</v>
      </c>
      <c r="X64" s="116">
        <v>216</v>
      </c>
      <c r="Y64" s="116">
        <v>237</v>
      </c>
      <c r="Z64" s="116">
        <v>226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444</v>
      </c>
      <c r="X65" s="116">
        <v>491</v>
      </c>
      <c r="Y65" s="116">
        <v>512</v>
      </c>
      <c r="Z65" s="116">
        <v>523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616</v>
      </c>
      <c r="X66" s="116">
        <v>618</v>
      </c>
      <c r="Y66" s="116">
        <v>646</v>
      </c>
      <c r="Z66" s="116">
        <v>653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599</v>
      </c>
      <c r="X67" s="116">
        <v>643</v>
      </c>
      <c r="Y67" s="116">
        <v>660</v>
      </c>
      <c r="Z67" s="116">
        <v>686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553</v>
      </c>
      <c r="X68" s="116">
        <v>571</v>
      </c>
      <c r="Y68" s="116">
        <v>544</v>
      </c>
      <c r="Z68" s="116">
        <v>585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499</v>
      </c>
      <c r="X69" s="116">
        <v>523</v>
      </c>
      <c r="Y69" s="116">
        <v>553</v>
      </c>
      <c r="Z69" s="116">
        <v>557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568</v>
      </c>
      <c r="X70" s="116">
        <v>561</v>
      </c>
      <c r="Y70" s="116">
        <v>551</v>
      </c>
      <c r="Z70" s="116">
        <v>588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631</v>
      </c>
      <c r="X71" s="116">
        <v>704</v>
      </c>
      <c r="Y71" s="116">
        <v>750</v>
      </c>
      <c r="Z71" s="116">
        <v>731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656</v>
      </c>
      <c r="X72" s="116">
        <v>664</v>
      </c>
      <c r="Y72" s="116">
        <v>666</v>
      </c>
      <c r="Z72" s="116">
        <v>682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586</v>
      </c>
      <c r="X73" s="116">
        <v>600</v>
      </c>
      <c r="Y73" s="116">
        <v>607</v>
      </c>
      <c r="Z73" s="116">
        <v>659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331</v>
      </c>
      <c r="X74" s="116">
        <v>390</v>
      </c>
      <c r="Y74" s="116">
        <v>401</v>
      </c>
      <c r="Z74" s="116">
        <v>439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129</v>
      </c>
      <c r="X75" s="116">
        <v>142</v>
      </c>
      <c r="Y75" s="116">
        <v>174</v>
      </c>
      <c r="Z75" s="116">
        <v>181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51</v>
      </c>
      <c r="X76" s="116">
        <v>46</v>
      </c>
      <c r="Y76" s="116">
        <v>57</v>
      </c>
      <c r="Z76" s="116">
        <v>61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23</v>
      </c>
      <c r="X77" s="116">
        <v>28</v>
      </c>
      <c r="Y77" s="116">
        <v>27</v>
      </c>
      <c r="Z77" s="116">
        <v>27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21</v>
      </c>
      <c r="X78" s="116">
        <v>17</v>
      </c>
      <c r="Y78" s="116">
        <v>17</v>
      </c>
      <c r="Z78" s="116">
        <v>16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16</v>
      </c>
      <c r="X79" s="116">
        <v>12</v>
      </c>
      <c r="Y79" s="116">
        <v>16</v>
      </c>
      <c r="Z79" s="116">
        <v>12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5943</v>
      </c>
      <c r="X80" s="116">
        <v>6238</v>
      </c>
      <c r="Y80" s="116">
        <v>6438</v>
      </c>
      <c r="Z80" s="116">
        <v>6621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Burnie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427</v>
      </c>
      <c r="X83" s="116">
        <v>434</v>
      </c>
      <c r="Y83" s="116">
        <v>446</v>
      </c>
      <c r="Z83" s="116">
        <v>452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496</v>
      </c>
      <c r="X84" s="116">
        <v>519</v>
      </c>
      <c r="Y84" s="116">
        <v>517</v>
      </c>
      <c r="Z84" s="116">
        <v>553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13,537</v>
      </c>
      <c r="D85" s="98">
        <f t="shared" ref="D85:D90" si="4">AD4</f>
        <v>6.6528681253696931E-4</v>
      </c>
      <c r="E85" s="99">
        <f t="shared" ref="E85:E90" si="5">AD4</f>
        <v>6.6528681253696931E-4</v>
      </c>
      <c r="F85" s="98">
        <f t="shared" ref="F85:F90" si="6">AF4</f>
        <v>8.800835878476132E-2</v>
      </c>
      <c r="G85" s="99">
        <f t="shared" ref="G85:G90" si="7">AF4</f>
        <v>8.800835878476132E-2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1086</v>
      </c>
      <c r="X85" s="116">
        <v>1048</v>
      </c>
      <c r="Y85" s="116">
        <v>1114</v>
      </c>
      <c r="Z85" s="116">
        <v>1128</v>
      </c>
    </row>
    <row r="86" spans="1:30" ht="15" customHeight="1" x14ac:dyDescent="0.25">
      <c r="A86" s="100" t="s">
        <v>4</v>
      </c>
      <c r="B86" s="51"/>
      <c r="C86" s="101" t="str">
        <f t="shared" si="3"/>
        <v>6,915</v>
      </c>
      <c r="D86" s="98">
        <f t="shared" si="4"/>
        <v>-2.4957698815566864E-2</v>
      </c>
      <c r="E86" s="99">
        <f t="shared" si="5"/>
        <v>-2.4957698815566864E-2</v>
      </c>
      <c r="F86" s="98">
        <f t="shared" si="6"/>
        <v>6.1396776669224939E-2</v>
      </c>
      <c r="G86" s="99">
        <f t="shared" si="7"/>
        <v>6.1396776669224939E-2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281</v>
      </c>
      <c r="X86" s="116">
        <v>296</v>
      </c>
      <c r="Y86" s="116">
        <v>325</v>
      </c>
      <c r="Z86" s="116">
        <v>318</v>
      </c>
    </row>
    <row r="87" spans="1:30" ht="15" customHeight="1" x14ac:dyDescent="0.25">
      <c r="A87" s="100" t="s">
        <v>5</v>
      </c>
      <c r="B87" s="51"/>
      <c r="C87" s="101" t="str">
        <f t="shared" si="3"/>
        <v>6,626</v>
      </c>
      <c r="D87" s="98">
        <f t="shared" si="4"/>
        <v>2.9681429681429616E-2</v>
      </c>
      <c r="E87" s="99">
        <f t="shared" si="5"/>
        <v>2.9681429681429616E-2</v>
      </c>
      <c r="F87" s="98">
        <f t="shared" si="6"/>
        <v>0.11755776690841624</v>
      </c>
      <c r="G87" s="99">
        <f t="shared" si="7"/>
        <v>0.11755776690841624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217</v>
      </c>
      <c r="X87" s="116">
        <v>230</v>
      </c>
      <c r="Y87" s="116">
        <v>239</v>
      </c>
      <c r="Z87" s="116">
        <v>221</v>
      </c>
    </row>
    <row r="88" spans="1:30" ht="15" customHeight="1" x14ac:dyDescent="0.25">
      <c r="A88" s="51" t="s">
        <v>6</v>
      </c>
      <c r="B88" s="51"/>
      <c r="C88" s="101" t="str">
        <f t="shared" si="3"/>
        <v>9,974</v>
      </c>
      <c r="D88" s="98">
        <f t="shared" si="4"/>
        <v>1.0844228235532549E-2</v>
      </c>
      <c r="E88" s="99">
        <f t="shared" si="5"/>
        <v>1.0844228235532549E-2</v>
      </c>
      <c r="F88" s="98">
        <f t="shared" si="6"/>
        <v>6.8337617823478913E-2</v>
      </c>
      <c r="G88" s="99">
        <f t="shared" si="7"/>
        <v>6.8337617823478913E-2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273</v>
      </c>
      <c r="X88" s="116">
        <v>281</v>
      </c>
      <c r="Y88" s="116">
        <v>293</v>
      </c>
      <c r="Z88" s="116">
        <v>275</v>
      </c>
    </row>
    <row r="89" spans="1:30" ht="15" customHeight="1" x14ac:dyDescent="0.25">
      <c r="A89" s="51" t="s">
        <v>102</v>
      </c>
      <c r="B89" s="51"/>
      <c r="C89" s="101" t="str">
        <f t="shared" si="3"/>
        <v>$42,949</v>
      </c>
      <c r="D89" s="98">
        <f t="shared" si="4"/>
        <v>6.7684333515636519E-2</v>
      </c>
      <c r="E89" s="99">
        <f t="shared" si="5"/>
        <v>6.7684333515636519E-2</v>
      </c>
      <c r="F89" s="98">
        <f t="shared" si="6"/>
        <v>0.12471056464575625</v>
      </c>
      <c r="G89" s="99">
        <f t="shared" si="7"/>
        <v>0.12471056464575625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642</v>
      </c>
      <c r="X89" s="116">
        <v>646</v>
      </c>
      <c r="Y89" s="116">
        <v>670</v>
      </c>
      <c r="Z89" s="116">
        <v>697</v>
      </c>
    </row>
    <row r="90" spans="1:30" ht="15" customHeight="1" x14ac:dyDescent="0.25">
      <c r="A90" s="51" t="s">
        <v>7</v>
      </c>
      <c r="B90" s="51"/>
      <c r="C90" s="101" t="str">
        <f t="shared" si="3"/>
        <v>$539.7 mil</v>
      </c>
      <c r="D90" s="98">
        <f t="shared" si="4"/>
        <v>6.358768744492127E-2</v>
      </c>
      <c r="E90" s="99">
        <f t="shared" si="5"/>
        <v>6.358768744492127E-2</v>
      </c>
      <c r="F90" s="98">
        <f t="shared" si="6"/>
        <v>0.20084436697320052</v>
      </c>
      <c r="G90" s="99">
        <f t="shared" si="7"/>
        <v>0.20084436697320052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735</v>
      </c>
      <c r="X90" s="116">
        <v>795</v>
      </c>
      <c r="Y90" s="116">
        <v>828</v>
      </c>
      <c r="Z90" s="116">
        <v>840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4917</v>
      </c>
      <c r="X91" s="116">
        <v>4982</v>
      </c>
      <c r="Y91" s="116">
        <v>5129</v>
      </c>
      <c r="Z91" s="116">
        <v>5136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279</v>
      </c>
      <c r="X93" s="116">
        <v>285</v>
      </c>
      <c r="Y93" s="116">
        <v>279</v>
      </c>
      <c r="Z93" s="116">
        <v>286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691</v>
      </c>
      <c r="X94" s="116">
        <v>731</v>
      </c>
      <c r="Y94" s="116">
        <v>744</v>
      </c>
      <c r="Z94" s="116">
        <v>772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174</v>
      </c>
      <c r="X95" s="116">
        <v>205</v>
      </c>
      <c r="Y95" s="116">
        <v>206</v>
      </c>
      <c r="Z95" s="116">
        <v>179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747</v>
      </c>
      <c r="X96" s="116">
        <v>789</v>
      </c>
      <c r="Y96" s="116">
        <v>826</v>
      </c>
      <c r="Z96" s="116">
        <v>895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757</v>
      </c>
      <c r="X97" s="116">
        <v>811</v>
      </c>
      <c r="Y97" s="116">
        <v>819</v>
      </c>
      <c r="Z97" s="116">
        <v>825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597</v>
      </c>
      <c r="X98" s="116">
        <v>613</v>
      </c>
      <c r="Y98" s="116">
        <v>681</v>
      </c>
      <c r="Z98" s="116">
        <v>685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28</v>
      </c>
      <c r="X99" s="116">
        <v>34</v>
      </c>
      <c r="Y99" s="116">
        <v>51</v>
      </c>
      <c r="Z99" s="116">
        <v>61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438</v>
      </c>
      <c r="X100" s="116">
        <v>450</v>
      </c>
      <c r="Y100" s="116">
        <v>488</v>
      </c>
      <c r="Z100" s="116">
        <v>500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4490</v>
      </c>
      <c r="X101" s="116">
        <v>4578</v>
      </c>
      <c r="Y101" s="116">
        <v>4736</v>
      </c>
      <c r="Z101" s="116">
        <v>4835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9397</v>
      </c>
      <c r="X104" s="116">
        <v>9815</v>
      </c>
      <c r="Y104" s="116">
        <v>10272</v>
      </c>
      <c r="Z104" s="116">
        <v>10282</v>
      </c>
      <c r="AB104" s="113" t="str">
        <f>TEXT(Z104,"###,###")</f>
        <v>10,282</v>
      </c>
      <c r="AD104" s="134">
        <f>Z104/($Z$4)*100</f>
        <v>75.954790573982422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2149</v>
      </c>
      <c r="X105" s="116">
        <v>2300</v>
      </c>
      <c r="Y105" s="116">
        <v>2312</v>
      </c>
      <c r="Z105" s="116">
        <v>2431</v>
      </c>
      <c r="AB105" s="113" t="str">
        <f>TEXT(Z105,"###,###")</f>
        <v>2,431</v>
      </c>
      <c r="AD105" s="134">
        <f>Z105/($Z$4)*100</f>
        <v>17.958188668094852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11546</v>
      </c>
      <c r="X106" s="124">
        <v>12115</v>
      </c>
      <c r="Y106" s="124">
        <v>12584</v>
      </c>
      <c r="Z106" s="124">
        <v>12713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1470</v>
      </c>
      <c r="X108" s="116">
        <v>1461</v>
      </c>
      <c r="Y108" s="116">
        <v>1648</v>
      </c>
      <c r="Z108" s="116">
        <v>1510</v>
      </c>
      <c r="AB108" s="113" t="str">
        <f>TEXT(Z108,"###,###")</f>
        <v>1,510</v>
      </c>
      <c r="AD108" s="134">
        <f>Z108/($Z$4)*100</f>
        <v>11.154613282115683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2310</v>
      </c>
      <c r="X109" s="116">
        <v>2378</v>
      </c>
      <c r="Y109" s="116">
        <v>2383</v>
      </c>
      <c r="Z109" s="116">
        <v>2321</v>
      </c>
      <c r="AB109" s="113" t="str">
        <f>TEXT(Z109,"###,###")</f>
        <v>2,321</v>
      </c>
      <c r="AD109" s="134">
        <f>Z109/($Z$4)*100</f>
        <v>17.145600945556623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2515</v>
      </c>
      <c r="X110" s="116">
        <v>2809</v>
      </c>
      <c r="Y110" s="116">
        <v>2802</v>
      </c>
      <c r="Z110" s="116">
        <v>3089</v>
      </c>
      <c r="AB110" s="113" t="str">
        <f>TEXT(Z110,"###,###")</f>
        <v>3,089</v>
      </c>
      <c r="AD110" s="134">
        <f>Z110/($Z$4)*100</f>
        <v>22.818940681096255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5251</v>
      </c>
      <c r="X111" s="116">
        <v>5467</v>
      </c>
      <c r="Y111" s="116">
        <v>5750</v>
      </c>
      <c r="Z111" s="116">
        <v>5783</v>
      </c>
      <c r="AB111" s="113" t="str">
        <f>TEXT(Z111,"###,###")</f>
        <v>5,783</v>
      </c>
      <c r="AD111" s="134">
        <f>Z111/($Z$4)*100</f>
        <v>42.71995272216887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12626</v>
      </c>
      <c r="X112" s="116">
        <v>13002</v>
      </c>
      <c r="Y112" s="116">
        <v>13528</v>
      </c>
      <c r="Z112" s="116">
        <v>13540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38.07</v>
      </c>
      <c r="W118" s="135">
        <v>41.93</v>
      </c>
      <c r="X118" s="135">
        <v>41.1</v>
      </c>
      <c r="Y118" s="135">
        <v>41.17</v>
      </c>
      <c r="Z118" s="135">
        <v>41.2</v>
      </c>
      <c r="AB118" s="113" t="str">
        <f>TEXT(Z118,"##.0")</f>
        <v>41.2</v>
      </c>
    </row>
    <row r="120" spans="19:32" x14ac:dyDescent="0.25">
      <c r="S120" s="105" t="s">
        <v>104</v>
      </c>
      <c r="T120" s="116"/>
      <c r="U120" s="116"/>
      <c r="V120" s="116">
        <v>8316</v>
      </c>
      <c r="W120" s="116">
        <v>8344</v>
      </c>
      <c r="X120" s="116">
        <v>8489</v>
      </c>
      <c r="Y120" s="116">
        <v>8812</v>
      </c>
      <c r="Z120" s="116">
        <v>8950</v>
      </c>
      <c r="AB120" s="113" t="str">
        <f>TEXT(Z120,"###,###")</f>
        <v>8,950</v>
      </c>
    </row>
    <row r="121" spans="19:32" x14ac:dyDescent="0.25">
      <c r="S121" s="105" t="s">
        <v>105</v>
      </c>
      <c r="T121" s="116"/>
      <c r="U121" s="116"/>
      <c r="V121" s="116">
        <v>507</v>
      </c>
      <c r="W121" s="116">
        <v>508</v>
      </c>
      <c r="X121" s="116">
        <v>513</v>
      </c>
      <c r="Y121" s="116">
        <v>485</v>
      </c>
      <c r="Z121" s="116">
        <v>493</v>
      </c>
      <c r="AB121" s="113" t="str">
        <f>TEXT(Z121,"###,###")</f>
        <v>493</v>
      </c>
    </row>
    <row r="122" spans="19:32" x14ac:dyDescent="0.25">
      <c r="S122" s="105" t="s">
        <v>106</v>
      </c>
      <c r="T122" s="116"/>
      <c r="U122" s="116"/>
      <c r="V122" s="116">
        <v>513</v>
      </c>
      <c r="W122" s="116">
        <v>557</v>
      </c>
      <c r="X122" s="116">
        <v>558</v>
      </c>
      <c r="Y122" s="116">
        <v>574</v>
      </c>
      <c r="Z122" s="116">
        <v>524</v>
      </c>
      <c r="AB122" s="113" t="str">
        <f>TEXT(Z122,"###,###")</f>
        <v>524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8829</v>
      </c>
      <c r="W124" s="116">
        <v>8901</v>
      </c>
      <c r="X124" s="116">
        <v>9047</v>
      </c>
      <c r="Y124" s="116">
        <v>9386</v>
      </c>
      <c r="Z124" s="116">
        <v>9474</v>
      </c>
      <c r="AB124" s="113" t="str">
        <f>TEXT(Z124,"###,###")</f>
        <v>9,474</v>
      </c>
      <c r="AD124" s="131">
        <f>Z124/$Z$7*100</f>
        <v>94.986966111890908</v>
      </c>
    </row>
    <row r="125" spans="19:32" x14ac:dyDescent="0.25">
      <c r="S125" s="105" t="s">
        <v>108</v>
      </c>
      <c r="T125" s="116"/>
      <c r="U125" s="116"/>
      <c r="V125" s="116">
        <v>1020</v>
      </c>
      <c r="W125" s="116">
        <v>1065</v>
      </c>
      <c r="X125" s="116">
        <v>1071</v>
      </c>
      <c r="Y125" s="116">
        <v>1059</v>
      </c>
      <c r="Z125" s="116">
        <v>1017</v>
      </c>
      <c r="AB125" s="113" t="str">
        <f>TEXT(Z125,"###,###")</f>
        <v>1,017</v>
      </c>
      <c r="AD125" s="131">
        <f>Z125/$Z$7*100</f>
        <v>10.196510928413877</v>
      </c>
    </row>
    <row r="127" spans="19:32" x14ac:dyDescent="0.25">
      <c r="S127" s="105" t="s">
        <v>109</v>
      </c>
      <c r="T127" s="116"/>
      <c r="U127" s="116"/>
      <c r="V127" s="116">
        <v>4873</v>
      </c>
      <c r="W127" s="116">
        <v>4918</v>
      </c>
      <c r="X127" s="116">
        <v>4982</v>
      </c>
      <c r="Y127" s="116">
        <v>5131</v>
      </c>
      <c r="Z127" s="116">
        <v>5136</v>
      </c>
      <c r="AB127" s="113" t="str">
        <f>TEXT(Z127,"###,###")</f>
        <v>5,136</v>
      </c>
      <c r="AD127" s="131">
        <f>Z127/$Z$7*100</f>
        <v>51.493884098656508</v>
      </c>
    </row>
    <row r="128" spans="19:32" x14ac:dyDescent="0.25">
      <c r="S128" s="105" t="s">
        <v>110</v>
      </c>
      <c r="T128" s="116"/>
      <c r="U128" s="116"/>
      <c r="V128" s="116">
        <v>4464</v>
      </c>
      <c r="W128" s="116">
        <v>4494</v>
      </c>
      <c r="X128" s="116">
        <v>4578</v>
      </c>
      <c r="Y128" s="116">
        <v>4735</v>
      </c>
      <c r="Z128" s="116">
        <v>4834</v>
      </c>
      <c r="AB128" s="113" t="str">
        <f>TEXT(Z128,"###,###")</f>
        <v>4,834</v>
      </c>
      <c r="AD128" s="131">
        <f>Z128/$Z$7*100</f>
        <v>48.466011630238619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50E5894-37F5-4AD1-BBA4-09477D2283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8F499CFC-5D95-4C28-A93E-62023AC8B4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4B6AD858-CDB1-4A13-83DD-64532193A5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5F609028-68FA-4210-95C9-30362B7231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638B-751F-4570-BB69-6DBEB54AB10E}">
  <sheetPr codeName="Sheet6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Central Coast</v>
      </c>
      <c r="T1" s="103"/>
      <c r="U1" s="103"/>
      <c r="V1" s="103"/>
      <c r="W1" s="103"/>
      <c r="X1" s="103"/>
      <c r="Y1" s="104" t="str">
        <f>Y3</f>
        <v>12.4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111</v>
      </c>
      <c r="Y3" s="109" t="s">
        <v>159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12.4 Central Coast,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14816</v>
      </c>
      <c r="W4" s="112">
        <v>14984</v>
      </c>
      <c r="X4" s="112">
        <v>15583</v>
      </c>
      <c r="Y4" s="112">
        <v>15824</v>
      </c>
      <c r="Z4" s="112">
        <v>16242</v>
      </c>
      <c r="AB4" s="113" t="str">
        <f>TEXT(Z4,"###,###")</f>
        <v>16,242</v>
      </c>
      <c r="AD4" s="114">
        <f>Z4/Y4-1</f>
        <v>2.6415571284125416E-2</v>
      </c>
      <c r="AF4" s="114">
        <f>Z4/V4-1</f>
        <v>9.6247300215982712E-2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7720</v>
      </c>
      <c r="W5" s="112">
        <v>7795</v>
      </c>
      <c r="X5" s="112">
        <v>8075</v>
      </c>
      <c r="Y5" s="112">
        <v>8229</v>
      </c>
      <c r="Z5" s="112">
        <v>8224</v>
      </c>
      <c r="AB5" s="113" t="str">
        <f>TEXT(Z5,"###,###")</f>
        <v>8,224</v>
      </c>
      <c r="AD5" s="114">
        <f t="shared" ref="AD5:AD9" si="0">Z5/Y5-1</f>
        <v>-6.0760724267838739E-4</v>
      </c>
      <c r="AF5" s="114">
        <f t="shared" ref="AF5:AF9" si="1">Z5/V5-1</f>
        <v>6.528497409326417E-2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7094</v>
      </c>
      <c r="W6" s="112">
        <v>7189</v>
      </c>
      <c r="X6" s="112">
        <v>7508</v>
      </c>
      <c r="Y6" s="112">
        <v>7596</v>
      </c>
      <c r="Z6" s="112">
        <v>8013</v>
      </c>
      <c r="AB6" s="113" t="str">
        <f>TEXT(Z6,"###,###")</f>
        <v>8,013</v>
      </c>
      <c r="AD6" s="114">
        <f t="shared" si="0"/>
        <v>5.4897314375987438E-2</v>
      </c>
      <c r="AF6" s="114">
        <f t="shared" si="1"/>
        <v>0.12954609529179595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10861</v>
      </c>
      <c r="W7" s="112">
        <v>10920</v>
      </c>
      <c r="X7" s="112">
        <v>11167</v>
      </c>
      <c r="Y7" s="112">
        <v>11389</v>
      </c>
      <c r="Z7" s="112">
        <v>11560</v>
      </c>
      <c r="AB7" s="113" t="str">
        <f>TEXT(Z7,"###,###")</f>
        <v>11,560</v>
      </c>
      <c r="AD7" s="114">
        <f t="shared" si="0"/>
        <v>1.501448766353497E-2</v>
      </c>
      <c r="AF7" s="114">
        <f t="shared" si="1"/>
        <v>6.4358714667157813E-2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16,242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11,560</v>
      </c>
      <c r="P8" s="69"/>
      <c r="S8" s="111" t="s">
        <v>87</v>
      </c>
      <c r="T8" s="112"/>
      <c r="U8" s="112"/>
      <c r="V8" s="112">
        <v>35747</v>
      </c>
      <c r="W8" s="112">
        <v>36649.5</v>
      </c>
      <c r="X8" s="112">
        <v>36912.35</v>
      </c>
      <c r="Y8" s="112">
        <v>40110.94</v>
      </c>
      <c r="Z8" s="112">
        <v>40402.5</v>
      </c>
      <c r="AB8" s="113" t="str">
        <f>TEXT(Z8,"$###,###")</f>
        <v>$40,403</v>
      </c>
      <c r="AD8" s="114">
        <f t="shared" si="0"/>
        <v>7.2688398726132863E-3</v>
      </c>
      <c r="AF8" s="114">
        <f t="shared" si="1"/>
        <v>0.13023470501021062</v>
      </c>
    </row>
    <row r="9" spans="1:32" x14ac:dyDescent="0.25">
      <c r="A9" s="32" t="s">
        <v>15</v>
      </c>
      <c r="B9" s="73"/>
      <c r="C9" s="74"/>
      <c r="D9" s="75">
        <f>AD104</f>
        <v>71.666050978943488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51.332179930795853</v>
      </c>
      <c r="P9" s="76" t="s">
        <v>88</v>
      </c>
      <c r="S9" s="111" t="s">
        <v>7</v>
      </c>
      <c r="T9" s="112"/>
      <c r="U9" s="112"/>
      <c r="V9" s="112">
        <v>505383529</v>
      </c>
      <c r="W9" s="112">
        <v>522550417</v>
      </c>
      <c r="X9" s="112">
        <v>538965952</v>
      </c>
      <c r="Y9" s="112">
        <v>578503341</v>
      </c>
      <c r="Z9" s="112">
        <v>598223568</v>
      </c>
      <c r="AB9" s="113" t="str">
        <f>TEXT(Z9/1000000,"$#,###.0")&amp;" mil"</f>
        <v>$598.2 mil</v>
      </c>
      <c r="AD9" s="114">
        <f t="shared" si="0"/>
        <v>3.4088354556279121E-2</v>
      </c>
      <c r="AF9" s="114">
        <f t="shared" si="1"/>
        <v>0.18370214633567916</v>
      </c>
    </row>
    <row r="10" spans="1:32" x14ac:dyDescent="0.25">
      <c r="A10" s="32" t="s">
        <v>18</v>
      </c>
      <c r="B10" s="73"/>
      <c r="C10" s="74"/>
      <c r="D10" s="75">
        <f>AD105</f>
        <v>19.14788819110947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48.633217993079583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91.669550173010379</v>
      </c>
      <c r="P11" s="76" t="s">
        <v>88</v>
      </c>
      <c r="S11" s="111" t="s">
        <v>30</v>
      </c>
      <c r="T11" s="116"/>
      <c r="U11" s="116"/>
      <c r="V11" s="116">
        <v>12979</v>
      </c>
      <c r="W11" s="116">
        <v>13133</v>
      </c>
      <c r="X11" s="116">
        <v>13732</v>
      </c>
      <c r="Y11" s="116">
        <v>13897</v>
      </c>
      <c r="Z11" s="116">
        <v>14377</v>
      </c>
    </row>
    <row r="12" spans="1:32" ht="28.5" customHeight="1" x14ac:dyDescent="0.25">
      <c r="A12" s="32" t="s">
        <v>20</v>
      </c>
      <c r="B12" s="74"/>
      <c r="C12" s="74"/>
      <c r="D12" s="75">
        <f>AD108</f>
        <v>12.633912079793127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16.176470588235293</v>
      </c>
      <c r="P12" s="76" t="s">
        <v>88</v>
      </c>
      <c r="S12" s="111" t="s">
        <v>31</v>
      </c>
      <c r="T12" s="116"/>
      <c r="U12" s="116"/>
      <c r="V12" s="116">
        <v>1839</v>
      </c>
      <c r="W12" s="116">
        <v>1849</v>
      </c>
      <c r="X12" s="116">
        <v>1851</v>
      </c>
      <c r="Y12" s="116">
        <v>1930</v>
      </c>
      <c r="Z12" s="116">
        <v>1865</v>
      </c>
    </row>
    <row r="13" spans="1:32" ht="15" customHeight="1" x14ac:dyDescent="0.25">
      <c r="A13" s="32" t="s">
        <v>21</v>
      </c>
      <c r="B13" s="74"/>
      <c r="C13" s="74"/>
      <c r="D13" s="75">
        <f>AD109</f>
        <v>16.328038418913927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43.4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22.035463612855562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17.30253482135133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39.828838812954068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82.69746517864867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1228</v>
      </c>
      <c r="Z15" s="116">
        <v>1185</v>
      </c>
      <c r="AB15" s="121">
        <f t="shared" ref="AB15:AB34" si="2">IF(Z15="np",0,Z15/$Z$34)</f>
        <v>7.2972473674487351E-2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278</v>
      </c>
      <c r="Z16" s="116">
        <v>281</v>
      </c>
      <c r="AB16" s="121">
        <f t="shared" si="2"/>
        <v>1.7304021183570419E-2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1331</v>
      </c>
      <c r="Z17" s="116">
        <v>1333</v>
      </c>
      <c r="AB17" s="121">
        <f t="shared" si="2"/>
        <v>8.2086335365478172E-2</v>
      </c>
    </row>
    <row r="18" spans="1:28" x14ac:dyDescent="0.25">
      <c r="A18" s="65" t="str">
        <f>$S$1&amp;" ("&amp;$V$2&amp;" to "&amp;$Z$2&amp;")"</f>
        <v>Central Coast (2014-15 to 2018-19)</v>
      </c>
      <c r="B18" s="65"/>
      <c r="C18" s="65"/>
      <c r="D18" s="65"/>
      <c r="E18" s="65"/>
      <c r="F18" s="65"/>
      <c r="G18" s="65" t="str">
        <f>$S$1&amp;" ("&amp;$V$2&amp;" to "&amp;$Z$2&amp;")"</f>
        <v>Central Coast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134</v>
      </c>
      <c r="Z18" s="116">
        <v>120</v>
      </c>
      <c r="AB18" s="121">
        <f t="shared" si="2"/>
        <v>7.3896175872898576E-3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1109</v>
      </c>
      <c r="Z19" s="116">
        <v>1159</v>
      </c>
      <c r="AB19" s="121">
        <f t="shared" si="2"/>
        <v>7.1371389863907869E-2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443</v>
      </c>
      <c r="Z20" s="116">
        <v>500</v>
      </c>
      <c r="AB20" s="121">
        <f t="shared" si="2"/>
        <v>3.0790073280374409E-2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1337</v>
      </c>
      <c r="Z21" s="116">
        <v>1327</v>
      </c>
      <c r="AB21" s="121">
        <f t="shared" si="2"/>
        <v>8.1716854486113683E-2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946</v>
      </c>
      <c r="Z22" s="116">
        <v>1012</v>
      </c>
      <c r="AB22" s="121">
        <f t="shared" si="2"/>
        <v>6.2319108319477803E-2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758</v>
      </c>
      <c r="Z23" s="116">
        <v>707</v>
      </c>
      <c r="AB23" s="121">
        <f t="shared" si="2"/>
        <v>4.3537163618449413E-2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70</v>
      </c>
      <c r="Z24" s="116">
        <v>62</v>
      </c>
      <c r="AB24" s="121">
        <f t="shared" si="2"/>
        <v>3.8179690867664266E-3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353</v>
      </c>
      <c r="Z25" s="116">
        <v>348</v>
      </c>
      <c r="AB25" s="121">
        <f t="shared" si="2"/>
        <v>2.1429891003140588E-2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340</v>
      </c>
      <c r="Z26" s="116">
        <v>189</v>
      </c>
      <c r="AB26" s="121">
        <f t="shared" si="2"/>
        <v>1.1638647699981526E-2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589</v>
      </c>
      <c r="Z27" s="116">
        <v>582</v>
      </c>
      <c r="AB27" s="121">
        <f t="shared" si="2"/>
        <v>3.5839645298355809E-2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1032</v>
      </c>
      <c r="Z28" s="116">
        <v>1311</v>
      </c>
      <c r="AB28" s="121">
        <f t="shared" si="2"/>
        <v>8.0731572141141697E-2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790</v>
      </c>
      <c r="Z29" s="116">
        <v>999</v>
      </c>
      <c r="AB29" s="121">
        <f t="shared" si="2"/>
        <v>6.1518566414188063E-2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1251</v>
      </c>
      <c r="Z30" s="116">
        <v>1299</v>
      </c>
      <c r="AB30" s="121">
        <f t="shared" si="2"/>
        <v>7.9992610382412704E-2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2022</v>
      </c>
      <c r="Z31" s="116">
        <v>2117</v>
      </c>
      <c r="AB31" s="121">
        <f t="shared" si="2"/>
        <v>0.13036517026910524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169</v>
      </c>
      <c r="Z32" s="116">
        <v>172</v>
      </c>
      <c r="AB32" s="121">
        <f t="shared" si="2"/>
        <v>1.0591785208448796E-2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549</v>
      </c>
      <c r="Z33" s="116">
        <v>578</v>
      </c>
      <c r="AB33" s="121">
        <f t="shared" si="2"/>
        <v>3.5593324712112816E-2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15824</v>
      </c>
      <c r="Z34" s="124">
        <v>16239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9559</v>
      </c>
      <c r="AB37" s="136">
        <f>Z37/Z40*100</f>
        <v>82.69746517864867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2000</v>
      </c>
      <c r="AB38" s="136">
        <f>Z38/Z40*100</f>
        <v>17.30253482135133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11559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9</v>
      </c>
      <c r="X44" s="116">
        <v>8</v>
      </c>
      <c r="Y44" s="116">
        <v>13</v>
      </c>
      <c r="Z44" s="116">
        <v>10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198</v>
      </c>
      <c r="X45" s="116">
        <v>186</v>
      </c>
      <c r="Y45" s="116">
        <v>193</v>
      </c>
      <c r="Z45" s="116">
        <v>186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472</v>
      </c>
      <c r="X46" s="116">
        <v>472</v>
      </c>
      <c r="Y46" s="116">
        <v>506</v>
      </c>
      <c r="Z46" s="116">
        <v>486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716</v>
      </c>
      <c r="X47" s="116">
        <v>746</v>
      </c>
      <c r="Y47" s="116">
        <v>718</v>
      </c>
      <c r="Z47" s="116">
        <v>667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744</v>
      </c>
      <c r="X48" s="116">
        <v>810</v>
      </c>
      <c r="Y48" s="116">
        <v>838</v>
      </c>
      <c r="Z48" s="116">
        <v>945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Central Coast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663</v>
      </c>
      <c r="X49" s="116">
        <v>683</v>
      </c>
      <c r="Y49" s="116">
        <v>736</v>
      </c>
      <c r="Z49" s="116">
        <v>738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627</v>
      </c>
      <c r="X50" s="116">
        <v>666</v>
      </c>
      <c r="Y50" s="116">
        <v>690</v>
      </c>
      <c r="Z50" s="116">
        <v>672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737</v>
      </c>
      <c r="X51" s="116">
        <v>722</v>
      </c>
      <c r="Y51" s="116">
        <v>675</v>
      </c>
      <c r="Z51" s="116">
        <v>680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786</v>
      </c>
      <c r="X52" s="116">
        <v>814</v>
      </c>
      <c r="Y52" s="116">
        <v>810</v>
      </c>
      <c r="Z52" s="116">
        <v>783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856</v>
      </c>
      <c r="X53" s="116">
        <v>889</v>
      </c>
      <c r="Y53" s="116">
        <v>841</v>
      </c>
      <c r="Z53" s="116">
        <v>810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895</v>
      </c>
      <c r="X54" s="116">
        <v>890</v>
      </c>
      <c r="Y54" s="116">
        <v>931</v>
      </c>
      <c r="Z54" s="116">
        <v>904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569</v>
      </c>
      <c r="X55" s="116">
        <v>626</v>
      </c>
      <c r="Y55" s="116">
        <v>675</v>
      </c>
      <c r="Z55" s="116">
        <v>710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334</v>
      </c>
      <c r="X56" s="116">
        <v>329</v>
      </c>
      <c r="Y56" s="116">
        <v>366</v>
      </c>
      <c r="Z56" s="116">
        <v>382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109</v>
      </c>
      <c r="X57" s="116">
        <v>127</v>
      </c>
      <c r="Y57" s="116">
        <v>148</v>
      </c>
      <c r="Z57" s="116">
        <v>156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52</v>
      </c>
      <c r="X58" s="116">
        <v>62</v>
      </c>
      <c r="Y58" s="116">
        <v>49</v>
      </c>
      <c r="Z58" s="116">
        <v>52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21</v>
      </c>
      <c r="X59" s="116">
        <v>35</v>
      </c>
      <c r="Y59" s="116">
        <v>33</v>
      </c>
      <c r="Z59" s="116">
        <v>29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14</v>
      </c>
      <c r="X60" s="116">
        <v>10</v>
      </c>
      <c r="Y60" s="116">
        <v>17</v>
      </c>
      <c r="Z60" s="116">
        <v>16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7793</v>
      </c>
      <c r="X61" s="116">
        <v>8075</v>
      </c>
      <c r="Y61" s="116">
        <v>8226</v>
      </c>
      <c r="Z61" s="116">
        <v>8226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5</v>
      </c>
      <c r="X63" s="116">
        <v>10</v>
      </c>
      <c r="Y63" s="116">
        <v>6</v>
      </c>
      <c r="Z63" s="116">
        <v>16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Central Coast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221</v>
      </c>
      <c r="X64" s="116">
        <v>211</v>
      </c>
      <c r="Y64" s="116">
        <v>178</v>
      </c>
      <c r="Z64" s="116">
        <v>231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497</v>
      </c>
      <c r="X65" s="116">
        <v>512</v>
      </c>
      <c r="Y65" s="116">
        <v>536</v>
      </c>
      <c r="Z65" s="116">
        <v>514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614</v>
      </c>
      <c r="X66" s="116">
        <v>639</v>
      </c>
      <c r="Y66" s="116">
        <v>626</v>
      </c>
      <c r="Z66" s="116">
        <v>672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633</v>
      </c>
      <c r="X67" s="116">
        <v>697</v>
      </c>
      <c r="Y67" s="116">
        <v>705</v>
      </c>
      <c r="Z67" s="116">
        <v>788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600</v>
      </c>
      <c r="X68" s="116">
        <v>632</v>
      </c>
      <c r="Y68" s="116">
        <v>649</v>
      </c>
      <c r="Z68" s="116">
        <v>692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549</v>
      </c>
      <c r="X69" s="116">
        <v>606</v>
      </c>
      <c r="Y69" s="116">
        <v>603</v>
      </c>
      <c r="Z69" s="116">
        <v>611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740</v>
      </c>
      <c r="X70" s="116">
        <v>716</v>
      </c>
      <c r="Y70" s="116">
        <v>727</v>
      </c>
      <c r="Z70" s="116">
        <v>753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885</v>
      </c>
      <c r="X71" s="116">
        <v>885</v>
      </c>
      <c r="Y71" s="116">
        <v>884</v>
      </c>
      <c r="Z71" s="116">
        <v>867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872</v>
      </c>
      <c r="X72" s="116">
        <v>899</v>
      </c>
      <c r="Y72" s="116">
        <v>920</v>
      </c>
      <c r="Z72" s="116">
        <v>955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788</v>
      </c>
      <c r="X73" s="116">
        <v>849</v>
      </c>
      <c r="Y73" s="116">
        <v>838</v>
      </c>
      <c r="Z73" s="116">
        <v>904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452</v>
      </c>
      <c r="X74" s="116">
        <v>500</v>
      </c>
      <c r="Y74" s="116">
        <v>527</v>
      </c>
      <c r="Z74" s="116">
        <v>595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178</v>
      </c>
      <c r="X75" s="116">
        <v>188</v>
      </c>
      <c r="Y75" s="116">
        <v>214</v>
      </c>
      <c r="Z75" s="116">
        <v>238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71</v>
      </c>
      <c r="X76" s="116">
        <v>86</v>
      </c>
      <c r="Y76" s="116">
        <v>102</v>
      </c>
      <c r="Z76" s="116">
        <v>94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40</v>
      </c>
      <c r="X77" s="116">
        <v>40</v>
      </c>
      <c r="Y77" s="116">
        <v>48</v>
      </c>
      <c r="Z77" s="116">
        <v>44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18</v>
      </c>
      <c r="X78" s="116">
        <v>22</v>
      </c>
      <c r="Y78" s="116">
        <v>20</v>
      </c>
      <c r="Z78" s="116">
        <v>16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14</v>
      </c>
      <c r="X79" s="116">
        <v>16</v>
      </c>
      <c r="Y79" s="116">
        <v>15</v>
      </c>
      <c r="Z79" s="116">
        <v>17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7189</v>
      </c>
      <c r="X80" s="116">
        <v>7508</v>
      </c>
      <c r="Y80" s="116">
        <v>7597</v>
      </c>
      <c r="Z80" s="116">
        <v>8011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Central Coast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475</v>
      </c>
      <c r="X83" s="116">
        <v>499</v>
      </c>
      <c r="Y83" s="116">
        <v>519</v>
      </c>
      <c r="Z83" s="116">
        <v>529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560</v>
      </c>
      <c r="X84" s="116">
        <v>577</v>
      </c>
      <c r="Y84" s="116">
        <v>594</v>
      </c>
      <c r="Z84" s="116">
        <v>603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16,242</v>
      </c>
      <c r="D85" s="98">
        <f t="shared" ref="D85:D90" si="4">AD4</f>
        <v>2.6415571284125416E-2</v>
      </c>
      <c r="E85" s="99">
        <f t="shared" ref="E85:E90" si="5">AD4</f>
        <v>2.6415571284125416E-2</v>
      </c>
      <c r="F85" s="98">
        <f t="shared" ref="F85:F90" si="6">AF4</f>
        <v>9.6247300215982712E-2</v>
      </c>
      <c r="G85" s="99">
        <f t="shared" ref="G85:G90" si="7">AF4</f>
        <v>9.6247300215982712E-2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1262</v>
      </c>
      <c r="X85" s="116">
        <v>1309</v>
      </c>
      <c r="Y85" s="116">
        <v>1340</v>
      </c>
      <c r="Z85" s="116">
        <v>1340</v>
      </c>
    </row>
    <row r="86" spans="1:30" ht="15" customHeight="1" x14ac:dyDescent="0.25">
      <c r="A86" s="100" t="s">
        <v>4</v>
      </c>
      <c r="B86" s="51"/>
      <c r="C86" s="101" t="str">
        <f t="shared" si="3"/>
        <v>8,224</v>
      </c>
      <c r="D86" s="98">
        <f t="shared" si="4"/>
        <v>-6.0760724267838739E-4</v>
      </c>
      <c r="E86" s="99">
        <f t="shared" si="5"/>
        <v>-6.0760724267838739E-4</v>
      </c>
      <c r="F86" s="98">
        <f t="shared" si="6"/>
        <v>6.528497409326417E-2</v>
      </c>
      <c r="G86" s="99">
        <f t="shared" si="7"/>
        <v>6.528497409326417E-2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264</v>
      </c>
      <c r="X86" s="116">
        <v>267</v>
      </c>
      <c r="Y86" s="116">
        <v>273</v>
      </c>
      <c r="Z86" s="116">
        <v>288</v>
      </c>
    </row>
    <row r="87" spans="1:30" ht="15" customHeight="1" x14ac:dyDescent="0.25">
      <c r="A87" s="100" t="s">
        <v>5</v>
      </c>
      <c r="B87" s="51"/>
      <c r="C87" s="101" t="str">
        <f t="shared" si="3"/>
        <v>8,013</v>
      </c>
      <c r="D87" s="98">
        <f t="shared" si="4"/>
        <v>5.4897314375987438E-2</v>
      </c>
      <c r="E87" s="99">
        <f t="shared" si="5"/>
        <v>5.4897314375987438E-2</v>
      </c>
      <c r="F87" s="98">
        <f t="shared" si="6"/>
        <v>0.12954609529179595</v>
      </c>
      <c r="G87" s="99">
        <f t="shared" si="7"/>
        <v>0.12954609529179595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192</v>
      </c>
      <c r="X87" s="116">
        <v>199</v>
      </c>
      <c r="Y87" s="116">
        <v>202</v>
      </c>
      <c r="Z87" s="116">
        <v>205</v>
      </c>
    </row>
    <row r="88" spans="1:30" ht="15" customHeight="1" x14ac:dyDescent="0.25">
      <c r="A88" s="51" t="s">
        <v>6</v>
      </c>
      <c r="B88" s="51"/>
      <c r="C88" s="101" t="str">
        <f t="shared" si="3"/>
        <v>11,560</v>
      </c>
      <c r="D88" s="98">
        <f t="shared" si="4"/>
        <v>1.501448766353497E-2</v>
      </c>
      <c r="E88" s="99">
        <f t="shared" si="5"/>
        <v>1.501448766353497E-2</v>
      </c>
      <c r="F88" s="98">
        <f t="shared" si="6"/>
        <v>6.4358714667157813E-2</v>
      </c>
      <c r="G88" s="99">
        <f t="shared" si="7"/>
        <v>6.4358714667157813E-2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234</v>
      </c>
      <c r="X88" s="116">
        <v>233</v>
      </c>
      <c r="Y88" s="116">
        <v>249</v>
      </c>
      <c r="Z88" s="116">
        <v>249</v>
      </c>
    </row>
    <row r="89" spans="1:30" ht="15" customHeight="1" x14ac:dyDescent="0.25">
      <c r="A89" s="51" t="s">
        <v>102</v>
      </c>
      <c r="B89" s="51"/>
      <c r="C89" s="101" t="str">
        <f t="shared" si="3"/>
        <v>$40,403</v>
      </c>
      <c r="D89" s="98">
        <f t="shared" si="4"/>
        <v>7.2688398726132863E-3</v>
      </c>
      <c r="E89" s="99">
        <f t="shared" si="5"/>
        <v>7.2688398726132863E-3</v>
      </c>
      <c r="F89" s="98">
        <f t="shared" si="6"/>
        <v>0.13023470501021062</v>
      </c>
      <c r="G89" s="99">
        <f t="shared" si="7"/>
        <v>0.13023470501021062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675</v>
      </c>
      <c r="X89" s="116">
        <v>703</v>
      </c>
      <c r="Y89" s="116">
        <v>727</v>
      </c>
      <c r="Z89" s="116">
        <v>739</v>
      </c>
    </row>
    <row r="90" spans="1:30" ht="15" customHeight="1" x14ac:dyDescent="0.25">
      <c r="A90" s="51" t="s">
        <v>7</v>
      </c>
      <c r="B90" s="51"/>
      <c r="C90" s="101" t="str">
        <f t="shared" si="3"/>
        <v>$598.2 mil</v>
      </c>
      <c r="D90" s="98">
        <f t="shared" si="4"/>
        <v>3.4088354556279121E-2</v>
      </c>
      <c r="E90" s="99">
        <f t="shared" si="5"/>
        <v>3.4088354556279121E-2</v>
      </c>
      <c r="F90" s="98">
        <f t="shared" si="6"/>
        <v>0.18370214633567916</v>
      </c>
      <c r="G90" s="99">
        <f t="shared" si="7"/>
        <v>0.18370214633567916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900</v>
      </c>
      <c r="X90" s="116">
        <v>915</v>
      </c>
      <c r="Y90" s="116">
        <v>905</v>
      </c>
      <c r="Z90" s="116">
        <v>935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5664</v>
      </c>
      <c r="X91" s="116">
        <v>5777</v>
      </c>
      <c r="Y91" s="116">
        <v>5920</v>
      </c>
      <c r="Z91" s="116">
        <v>5933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281</v>
      </c>
      <c r="X93" s="116">
        <v>323</v>
      </c>
      <c r="Y93" s="116">
        <v>339</v>
      </c>
      <c r="Z93" s="116">
        <v>343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929</v>
      </c>
      <c r="X94" s="116">
        <v>984</v>
      </c>
      <c r="Y94" s="116">
        <v>1010</v>
      </c>
      <c r="Z94" s="116">
        <v>1049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192</v>
      </c>
      <c r="X95" s="116">
        <v>199</v>
      </c>
      <c r="Y95" s="116">
        <v>218</v>
      </c>
      <c r="Z95" s="116">
        <v>211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866</v>
      </c>
      <c r="X96" s="116">
        <v>899</v>
      </c>
      <c r="Y96" s="116">
        <v>937</v>
      </c>
      <c r="Z96" s="116">
        <v>985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757</v>
      </c>
      <c r="X97" s="116">
        <v>807</v>
      </c>
      <c r="Y97" s="116">
        <v>797</v>
      </c>
      <c r="Z97" s="116">
        <v>835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629</v>
      </c>
      <c r="X98" s="116">
        <v>633</v>
      </c>
      <c r="Y98" s="116">
        <v>653</v>
      </c>
      <c r="Z98" s="116">
        <v>646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48</v>
      </c>
      <c r="X99" s="116">
        <v>59</v>
      </c>
      <c r="Y99" s="116">
        <v>64</v>
      </c>
      <c r="Z99" s="116">
        <v>63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565</v>
      </c>
      <c r="X100" s="116">
        <v>594</v>
      </c>
      <c r="Y100" s="116">
        <v>580</v>
      </c>
      <c r="Z100" s="116">
        <v>626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5251</v>
      </c>
      <c r="X101" s="116">
        <v>5390</v>
      </c>
      <c r="Y101" s="116">
        <v>5469</v>
      </c>
      <c r="Z101" s="116">
        <v>5624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10520</v>
      </c>
      <c r="X104" s="116">
        <v>11284</v>
      </c>
      <c r="Y104" s="116">
        <v>11416</v>
      </c>
      <c r="Z104" s="116">
        <v>11640</v>
      </c>
      <c r="AB104" s="113" t="str">
        <f>TEXT(Z104,"###,###")</f>
        <v>11,640</v>
      </c>
      <c r="AD104" s="134">
        <f>Z104/($Z$4)*100</f>
        <v>71.666050978943488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2738</v>
      </c>
      <c r="X105" s="116">
        <v>2886</v>
      </c>
      <c r="Y105" s="116">
        <v>2869</v>
      </c>
      <c r="Z105" s="116">
        <v>3110</v>
      </c>
      <c r="AB105" s="113" t="str">
        <f>TEXT(Z105,"###,###")</f>
        <v>3,110</v>
      </c>
      <c r="AD105" s="134">
        <f>Z105/($Z$4)*100</f>
        <v>19.14788819110947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13258</v>
      </c>
      <c r="X106" s="124">
        <v>14170</v>
      </c>
      <c r="Y106" s="124">
        <v>14285</v>
      </c>
      <c r="Z106" s="124">
        <v>14750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1900</v>
      </c>
      <c r="X108" s="116">
        <v>2116</v>
      </c>
      <c r="Y108" s="116">
        <v>2193</v>
      </c>
      <c r="Z108" s="116">
        <v>2052</v>
      </c>
      <c r="AB108" s="113" t="str">
        <f>TEXT(Z108,"###,###")</f>
        <v>2,052</v>
      </c>
      <c r="AD108" s="134">
        <f>Z108/($Z$4)*100</f>
        <v>12.633912079793127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2521</v>
      </c>
      <c r="X109" s="116">
        <v>2672</v>
      </c>
      <c r="Y109" s="116">
        <v>2697</v>
      </c>
      <c r="Z109" s="116">
        <v>2652</v>
      </c>
      <c r="AB109" s="113" t="str">
        <f>TEXT(Z109,"###,###")</f>
        <v>2,652</v>
      </c>
      <c r="AD109" s="134">
        <f>Z109/($Z$4)*100</f>
        <v>16.328038418913927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3092</v>
      </c>
      <c r="X110" s="116">
        <v>3290</v>
      </c>
      <c r="Y110" s="116">
        <v>3233</v>
      </c>
      <c r="Z110" s="116">
        <v>3579</v>
      </c>
      <c r="AB110" s="113" t="str">
        <f>TEXT(Z110,"###,###")</f>
        <v>3,579</v>
      </c>
      <c r="AD110" s="134">
        <f>Z110/($Z$4)*100</f>
        <v>22.035463612855562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5752</v>
      </c>
      <c r="X111" s="116">
        <v>6092</v>
      </c>
      <c r="Y111" s="116">
        <v>6163</v>
      </c>
      <c r="Z111" s="116">
        <v>6469</v>
      </c>
      <c r="AB111" s="113" t="str">
        <f>TEXT(Z111,"###,###")</f>
        <v>6,469</v>
      </c>
      <c r="AD111" s="134">
        <f>Z111/($Z$4)*100</f>
        <v>39.828838812954068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14984</v>
      </c>
      <c r="X112" s="116">
        <v>15583</v>
      </c>
      <c r="Y112" s="116">
        <v>15824</v>
      </c>
      <c r="Z112" s="116">
        <v>16244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41.16</v>
      </c>
      <c r="W118" s="135">
        <v>42.16</v>
      </c>
      <c r="X118" s="135">
        <v>43.23</v>
      </c>
      <c r="Y118" s="135">
        <v>43.59</v>
      </c>
      <c r="Z118" s="135">
        <v>43.37</v>
      </c>
      <c r="AB118" s="113" t="str">
        <f>TEXT(Z118,"##.0")</f>
        <v>43.4</v>
      </c>
    </row>
    <row r="120" spans="19:32" x14ac:dyDescent="0.25">
      <c r="S120" s="105" t="s">
        <v>104</v>
      </c>
      <c r="T120" s="116"/>
      <c r="U120" s="116"/>
      <c r="V120" s="116">
        <v>9023</v>
      </c>
      <c r="W120" s="116">
        <v>9066</v>
      </c>
      <c r="X120" s="116">
        <v>9316</v>
      </c>
      <c r="Y120" s="116">
        <v>9463</v>
      </c>
      <c r="Z120" s="116">
        <v>9695</v>
      </c>
      <c r="AB120" s="113" t="str">
        <f>TEXT(Z120,"###,###")</f>
        <v>9,695</v>
      </c>
    </row>
    <row r="121" spans="19:32" x14ac:dyDescent="0.25">
      <c r="S121" s="105" t="s">
        <v>105</v>
      </c>
      <c r="T121" s="116"/>
      <c r="U121" s="116"/>
      <c r="V121" s="116">
        <v>1011</v>
      </c>
      <c r="W121" s="116">
        <v>976</v>
      </c>
      <c r="X121" s="116">
        <v>979</v>
      </c>
      <c r="Y121" s="116">
        <v>993</v>
      </c>
      <c r="Z121" s="116">
        <v>968</v>
      </c>
      <c r="AB121" s="113" t="str">
        <f>TEXT(Z121,"###,###")</f>
        <v>968</v>
      </c>
    </row>
    <row r="122" spans="19:32" x14ac:dyDescent="0.25">
      <c r="S122" s="105" t="s">
        <v>106</v>
      </c>
      <c r="T122" s="116"/>
      <c r="U122" s="116"/>
      <c r="V122" s="116">
        <v>821</v>
      </c>
      <c r="W122" s="116">
        <v>876</v>
      </c>
      <c r="X122" s="116">
        <v>872</v>
      </c>
      <c r="Y122" s="116">
        <v>934</v>
      </c>
      <c r="Z122" s="116">
        <v>902</v>
      </c>
      <c r="AB122" s="113" t="str">
        <f>TEXT(Z122,"###,###")</f>
        <v>902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9844</v>
      </c>
      <c r="W124" s="116">
        <v>9942</v>
      </c>
      <c r="X124" s="116">
        <v>10188</v>
      </c>
      <c r="Y124" s="116">
        <v>10397</v>
      </c>
      <c r="Z124" s="116">
        <v>10597</v>
      </c>
      <c r="AB124" s="113" t="str">
        <f>TEXT(Z124,"###,###")</f>
        <v>10,597</v>
      </c>
      <c r="AD124" s="131">
        <f>Z124/$Z$7*100</f>
        <v>91.669550173010379</v>
      </c>
    </row>
    <row r="125" spans="19:32" x14ac:dyDescent="0.25">
      <c r="S125" s="105" t="s">
        <v>108</v>
      </c>
      <c r="T125" s="116"/>
      <c r="U125" s="116"/>
      <c r="V125" s="116">
        <v>1832</v>
      </c>
      <c r="W125" s="116">
        <v>1852</v>
      </c>
      <c r="X125" s="116">
        <v>1851</v>
      </c>
      <c r="Y125" s="116">
        <v>1927</v>
      </c>
      <c r="Z125" s="116">
        <v>1870</v>
      </c>
      <c r="AB125" s="113" t="str">
        <f>TEXT(Z125,"###,###")</f>
        <v>1,870</v>
      </c>
      <c r="AD125" s="131">
        <f>Z125/$Z$7*100</f>
        <v>16.176470588235293</v>
      </c>
    </row>
    <row r="127" spans="19:32" x14ac:dyDescent="0.25">
      <c r="S127" s="105" t="s">
        <v>109</v>
      </c>
      <c r="T127" s="116"/>
      <c r="U127" s="116"/>
      <c r="V127" s="116">
        <v>5680</v>
      </c>
      <c r="W127" s="116">
        <v>5667</v>
      </c>
      <c r="X127" s="116">
        <v>5777</v>
      </c>
      <c r="Y127" s="116">
        <v>5923</v>
      </c>
      <c r="Z127" s="116">
        <v>5934</v>
      </c>
      <c r="AB127" s="113" t="str">
        <f>TEXT(Z127,"###,###")</f>
        <v>5,934</v>
      </c>
      <c r="AD127" s="131">
        <f>Z127/$Z$7*100</f>
        <v>51.332179930795853</v>
      </c>
    </row>
    <row r="128" spans="19:32" x14ac:dyDescent="0.25">
      <c r="S128" s="105" t="s">
        <v>110</v>
      </c>
      <c r="T128" s="116"/>
      <c r="U128" s="116"/>
      <c r="V128" s="116">
        <v>5180</v>
      </c>
      <c r="W128" s="116">
        <v>5255</v>
      </c>
      <c r="X128" s="116">
        <v>5390</v>
      </c>
      <c r="Y128" s="116">
        <v>5464</v>
      </c>
      <c r="Z128" s="116">
        <v>5622</v>
      </c>
      <c r="AB128" s="113" t="str">
        <f>TEXT(Z128,"###,###")</f>
        <v>5,622</v>
      </c>
      <c r="AD128" s="131">
        <f>Z128/$Z$7*100</f>
        <v>48.633217993079583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A71E5B7-59C7-4DA2-A5ED-5E11716AD8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6787EF99-EE61-40E5-85DF-CACD0918369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6A687B32-8192-400A-89BF-91787CB9D5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E77E0BFD-773B-4256-B373-4A9DDC9D9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8927-19F5-4575-BC10-4EC073FFC3AC}">
  <sheetPr codeName="Sheet6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Central Highlands</v>
      </c>
      <c r="T1" s="103"/>
      <c r="U1" s="103"/>
      <c r="V1" s="103"/>
      <c r="W1" s="103"/>
      <c r="X1" s="103"/>
      <c r="Y1" s="104" t="str">
        <f>Y3</f>
        <v>12.5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113</v>
      </c>
      <c r="Y3" s="109" t="s">
        <v>160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12.5 Central Highlands,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1536</v>
      </c>
      <c r="W4" s="112">
        <v>1541</v>
      </c>
      <c r="X4" s="112">
        <v>1615</v>
      </c>
      <c r="Y4" s="112">
        <v>1851</v>
      </c>
      <c r="Z4" s="112">
        <v>1882</v>
      </c>
      <c r="AB4" s="113" t="str">
        <f>TEXT(Z4,"###,###")</f>
        <v>1,882</v>
      </c>
      <c r="AD4" s="114">
        <f>Z4/Y4-1</f>
        <v>1.6747703943814196E-2</v>
      </c>
      <c r="AF4" s="114">
        <f>Z4/V4-1</f>
        <v>0.22526041666666674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845</v>
      </c>
      <c r="W5" s="112">
        <v>871</v>
      </c>
      <c r="X5" s="112">
        <v>864</v>
      </c>
      <c r="Y5" s="112">
        <v>1056</v>
      </c>
      <c r="Z5" s="112">
        <v>1069</v>
      </c>
      <c r="AB5" s="113" t="str">
        <f>TEXT(Z5,"###,###")</f>
        <v>1,069</v>
      </c>
      <c r="AD5" s="114">
        <f t="shared" ref="AD5:AD9" si="0">Z5/Y5-1</f>
        <v>1.2310606060605966E-2</v>
      </c>
      <c r="AF5" s="114">
        <f t="shared" ref="AF5:AF9" si="1">Z5/V5-1</f>
        <v>0.26508875739644977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690</v>
      </c>
      <c r="W6" s="112">
        <v>672</v>
      </c>
      <c r="X6" s="112">
        <v>751</v>
      </c>
      <c r="Y6" s="112">
        <v>790</v>
      </c>
      <c r="Z6" s="112">
        <v>810</v>
      </c>
      <c r="AB6" s="113" t="str">
        <f>TEXT(Z6,"###,###")</f>
        <v>810</v>
      </c>
      <c r="AD6" s="114">
        <f t="shared" si="0"/>
        <v>2.5316455696202445E-2</v>
      </c>
      <c r="AF6" s="114">
        <f t="shared" si="1"/>
        <v>0.17391304347826098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1009</v>
      </c>
      <c r="W7" s="112">
        <v>989</v>
      </c>
      <c r="X7" s="112">
        <v>1044</v>
      </c>
      <c r="Y7" s="112">
        <v>1161</v>
      </c>
      <c r="Z7" s="112">
        <v>1192</v>
      </c>
      <c r="AB7" s="113" t="str">
        <f>TEXT(Z7,"###,###")</f>
        <v>1,192</v>
      </c>
      <c r="AD7" s="114">
        <f t="shared" si="0"/>
        <v>2.670111972437561E-2</v>
      </c>
      <c r="AF7" s="114">
        <f t="shared" si="1"/>
        <v>0.18136769078295334</v>
      </c>
    </row>
    <row r="8" spans="1:32" ht="17.25" customHeight="1" x14ac:dyDescent="0.25">
      <c r="A8" s="66" t="s">
        <v>13</v>
      </c>
      <c r="B8" s="67"/>
      <c r="C8" s="31"/>
      <c r="D8" s="68" t="str">
        <f>AB4</f>
        <v>1,882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1,192</v>
      </c>
      <c r="P8" s="69"/>
      <c r="S8" s="111" t="s">
        <v>87</v>
      </c>
      <c r="T8" s="112"/>
      <c r="U8" s="112"/>
      <c r="V8" s="112">
        <v>23717.58</v>
      </c>
      <c r="W8" s="112">
        <v>27166</v>
      </c>
      <c r="X8" s="112">
        <v>25726</v>
      </c>
      <c r="Y8" s="112">
        <v>26731.27</v>
      </c>
      <c r="Z8" s="112">
        <v>28323</v>
      </c>
      <c r="AB8" s="113" t="str">
        <f>TEXT(Z8,"$###,###")</f>
        <v>$28,323</v>
      </c>
      <c r="AD8" s="114">
        <f t="shared" si="0"/>
        <v>5.9545618296474423E-2</v>
      </c>
      <c r="AF8" s="114">
        <f t="shared" si="1"/>
        <v>0.19417748353752784</v>
      </c>
    </row>
    <row r="9" spans="1:32" x14ac:dyDescent="0.25">
      <c r="A9" s="32" t="s">
        <v>15</v>
      </c>
      <c r="B9" s="73"/>
      <c r="C9" s="74"/>
      <c r="D9" s="75">
        <f>AD104</f>
        <v>68.06588735387885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56.040268456375841</v>
      </c>
      <c r="P9" s="76" t="s">
        <v>88</v>
      </c>
      <c r="S9" s="111" t="s">
        <v>7</v>
      </c>
      <c r="T9" s="112"/>
      <c r="U9" s="112"/>
      <c r="V9" s="112">
        <v>38650480</v>
      </c>
      <c r="W9" s="112">
        <v>38183262</v>
      </c>
      <c r="X9" s="112">
        <v>42472157</v>
      </c>
      <c r="Y9" s="112">
        <v>50342707</v>
      </c>
      <c r="Z9" s="112">
        <v>57345999</v>
      </c>
      <c r="AB9" s="113" t="str">
        <f>TEXT(Z9/1000000,"$#,###.0")&amp;" mil"</f>
        <v>$57.3 mil</v>
      </c>
      <c r="AD9" s="114">
        <f t="shared" si="0"/>
        <v>0.13911234451496624</v>
      </c>
      <c r="AF9" s="114">
        <f t="shared" si="1"/>
        <v>0.4837072916041405</v>
      </c>
    </row>
    <row r="10" spans="1:32" x14ac:dyDescent="0.25">
      <c r="A10" s="32" t="s">
        <v>18</v>
      </c>
      <c r="B10" s="73"/>
      <c r="C10" s="74"/>
      <c r="D10" s="75">
        <f>AD105</f>
        <v>12.646121147715197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43.875838926174495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85.402684563758385</v>
      </c>
      <c r="P11" s="76" t="s">
        <v>88</v>
      </c>
      <c r="S11" s="111" t="s">
        <v>30</v>
      </c>
      <c r="T11" s="116"/>
      <c r="U11" s="116"/>
      <c r="V11" s="116">
        <v>1296</v>
      </c>
      <c r="W11" s="116">
        <v>1316</v>
      </c>
      <c r="X11" s="116">
        <v>1379</v>
      </c>
      <c r="Y11" s="116">
        <v>1556</v>
      </c>
      <c r="Z11" s="116">
        <v>1619</v>
      </c>
    </row>
    <row r="12" spans="1:32" ht="28.5" customHeight="1" x14ac:dyDescent="0.25">
      <c r="A12" s="32" t="s">
        <v>20</v>
      </c>
      <c r="B12" s="74"/>
      <c r="C12" s="74"/>
      <c r="D12" s="75">
        <f>AD108</f>
        <v>15.196599362380447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22.063758389261746</v>
      </c>
      <c r="P12" s="76" t="s">
        <v>88</v>
      </c>
      <c r="S12" s="111" t="s">
        <v>31</v>
      </c>
      <c r="T12" s="116"/>
      <c r="U12" s="116"/>
      <c r="V12" s="116">
        <v>241</v>
      </c>
      <c r="W12" s="116">
        <v>223</v>
      </c>
      <c r="X12" s="116">
        <v>236</v>
      </c>
      <c r="Y12" s="116">
        <v>298</v>
      </c>
      <c r="Z12" s="116">
        <v>265</v>
      </c>
    </row>
    <row r="13" spans="1:32" ht="15" customHeight="1" x14ac:dyDescent="0.25">
      <c r="A13" s="32" t="s">
        <v>21</v>
      </c>
      <c r="B13" s="74"/>
      <c r="C13" s="74"/>
      <c r="D13" s="75">
        <f>AD109</f>
        <v>19.978746014877792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43.8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26.620616365568544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20.65491183879093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18.916046758767269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79.345088161209063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563</v>
      </c>
      <c r="Z15" s="116">
        <v>583</v>
      </c>
      <c r="AB15" s="121">
        <f t="shared" ref="AB15:AB34" si="2">IF(Z15="np",0,Z15/$Z$34)</f>
        <v>0.31010638297872339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2</v>
      </c>
      <c r="Z16" s="116">
        <v>7</v>
      </c>
      <c r="AB16" s="121">
        <f t="shared" si="2"/>
        <v>3.7234042553191491E-3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97</v>
      </c>
      <c r="Z17" s="116">
        <v>75</v>
      </c>
      <c r="AB17" s="121">
        <f t="shared" si="2"/>
        <v>3.9893617021276598E-2</v>
      </c>
    </row>
    <row r="18" spans="1:28" x14ac:dyDescent="0.25">
      <c r="A18" s="65" t="str">
        <f>$S$1&amp;" ("&amp;$V$2&amp;" to "&amp;$Z$2&amp;")"</f>
        <v>Central Highlands (2014-15 to 2018-19)</v>
      </c>
      <c r="B18" s="65"/>
      <c r="C18" s="65"/>
      <c r="D18" s="65"/>
      <c r="E18" s="65"/>
      <c r="F18" s="65"/>
      <c r="G18" s="65" t="str">
        <f>$S$1&amp;" ("&amp;$V$2&amp;" to "&amp;$Z$2&amp;")"</f>
        <v>Central Highlands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28</v>
      </c>
      <c r="Z18" s="116">
        <v>29</v>
      </c>
      <c r="AB18" s="121">
        <f t="shared" si="2"/>
        <v>1.5425531914893617E-2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80</v>
      </c>
      <c r="Z19" s="116">
        <v>89</v>
      </c>
      <c r="AB19" s="121">
        <f t="shared" si="2"/>
        <v>4.7340425531914893E-2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26</v>
      </c>
      <c r="Z20" s="116">
        <v>28</v>
      </c>
      <c r="AB20" s="121">
        <f t="shared" si="2"/>
        <v>1.4893617021276596E-2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75</v>
      </c>
      <c r="Z21" s="116">
        <v>79</v>
      </c>
      <c r="AB21" s="121">
        <f t="shared" si="2"/>
        <v>4.2021276595744679E-2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167</v>
      </c>
      <c r="Z22" s="116">
        <v>174</v>
      </c>
      <c r="AB22" s="121">
        <f t="shared" si="2"/>
        <v>9.2553191489361697E-2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65</v>
      </c>
      <c r="Z23" s="116">
        <v>75</v>
      </c>
      <c r="AB23" s="121">
        <f t="shared" si="2"/>
        <v>3.9893617021276598E-2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8</v>
      </c>
      <c r="Z24" s="116">
        <v>9</v>
      </c>
      <c r="AB24" s="121">
        <f t="shared" si="2"/>
        <v>4.7872340425531915E-3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19</v>
      </c>
      <c r="Z25" s="116">
        <v>31</v>
      </c>
      <c r="AB25" s="121">
        <f t="shared" si="2"/>
        <v>1.6489361702127659E-2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27</v>
      </c>
      <c r="Z26" s="116">
        <v>24</v>
      </c>
      <c r="AB26" s="121">
        <f t="shared" si="2"/>
        <v>1.276595744680851E-2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56</v>
      </c>
      <c r="Z27" s="116">
        <v>67</v>
      </c>
      <c r="AB27" s="121">
        <f t="shared" si="2"/>
        <v>3.5638297872340428E-2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81</v>
      </c>
      <c r="Z28" s="116">
        <v>86</v>
      </c>
      <c r="AB28" s="121">
        <f t="shared" si="2"/>
        <v>4.5744680851063826E-2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85</v>
      </c>
      <c r="Z29" s="116">
        <v>93</v>
      </c>
      <c r="AB29" s="121">
        <f t="shared" si="2"/>
        <v>4.9468085106382981E-2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73</v>
      </c>
      <c r="Z30" s="116">
        <v>78</v>
      </c>
      <c r="AB30" s="121">
        <f t="shared" si="2"/>
        <v>4.1489361702127657E-2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115</v>
      </c>
      <c r="Z31" s="116">
        <v>121</v>
      </c>
      <c r="AB31" s="121">
        <f t="shared" si="2"/>
        <v>6.436170212765957E-2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7</v>
      </c>
      <c r="Z32" s="116">
        <v>10</v>
      </c>
      <c r="AB32" s="121">
        <f t="shared" si="2"/>
        <v>5.3191489361702126E-3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43</v>
      </c>
      <c r="Z33" s="116">
        <v>38</v>
      </c>
      <c r="AB33" s="121">
        <f t="shared" si="2"/>
        <v>2.021276595744681E-2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1853</v>
      </c>
      <c r="Z34" s="124">
        <v>1880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945</v>
      </c>
      <c r="AB37" s="136">
        <f>Z37/Z40*100</f>
        <v>79.345088161209063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246</v>
      </c>
      <c r="AB38" s="136">
        <f>Z38/Z40*100</f>
        <v>20.65491183879093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1191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21</v>
      </c>
      <c r="X45" s="116">
        <v>9</v>
      </c>
      <c r="Y45" s="116">
        <v>10</v>
      </c>
      <c r="Z45" s="116">
        <v>12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51</v>
      </c>
      <c r="X46" s="116">
        <v>54</v>
      </c>
      <c r="Y46" s="116">
        <v>67</v>
      </c>
      <c r="Z46" s="116">
        <v>60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48</v>
      </c>
      <c r="X47" s="116">
        <v>44</v>
      </c>
      <c r="Y47" s="116">
        <v>67</v>
      </c>
      <c r="Z47" s="116">
        <v>79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117</v>
      </c>
      <c r="X48" s="116">
        <v>97</v>
      </c>
      <c r="Y48" s="116">
        <v>73</v>
      </c>
      <c r="Z48" s="116">
        <v>108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Central Highlands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93</v>
      </c>
      <c r="X49" s="116">
        <v>86</v>
      </c>
      <c r="Y49" s="116">
        <v>103</v>
      </c>
      <c r="Z49" s="116">
        <v>109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88</v>
      </c>
      <c r="X50" s="116">
        <v>93</v>
      </c>
      <c r="Y50" s="116">
        <v>78</v>
      </c>
      <c r="Z50" s="116">
        <v>66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75</v>
      </c>
      <c r="X51" s="116">
        <v>55</v>
      </c>
      <c r="Y51" s="116">
        <v>74</v>
      </c>
      <c r="Z51" s="116">
        <v>92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88</v>
      </c>
      <c r="X52" s="116">
        <v>108</v>
      </c>
      <c r="Y52" s="116">
        <v>98</v>
      </c>
      <c r="Z52" s="116">
        <v>121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95</v>
      </c>
      <c r="X53" s="116">
        <v>87</v>
      </c>
      <c r="Y53" s="116">
        <v>96</v>
      </c>
      <c r="Z53" s="116">
        <v>112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55</v>
      </c>
      <c r="X54" s="116">
        <v>82</v>
      </c>
      <c r="Y54" s="116">
        <v>93</v>
      </c>
      <c r="Z54" s="116">
        <v>145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77</v>
      </c>
      <c r="X55" s="116">
        <v>71</v>
      </c>
      <c r="Y55" s="116">
        <v>83</v>
      </c>
      <c r="Z55" s="116">
        <v>70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35</v>
      </c>
      <c r="X56" s="116">
        <v>54</v>
      </c>
      <c r="Y56" s="116">
        <v>58</v>
      </c>
      <c r="Z56" s="116">
        <v>59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17</v>
      </c>
      <c r="X57" s="116">
        <v>14</v>
      </c>
      <c r="Y57" s="116">
        <v>20</v>
      </c>
      <c r="Z57" s="116">
        <v>20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0</v>
      </c>
      <c r="X58" s="116">
        <v>6</v>
      </c>
      <c r="Y58" s="116">
        <v>10</v>
      </c>
      <c r="Z58" s="116">
        <v>14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6</v>
      </c>
      <c r="X59" s="116">
        <v>5</v>
      </c>
      <c r="Y59" s="116">
        <v>9</v>
      </c>
      <c r="Z59" s="116">
        <v>8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6</v>
      </c>
      <c r="Z60" s="116">
        <v>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872</v>
      </c>
      <c r="X61" s="116">
        <v>864</v>
      </c>
      <c r="Y61" s="116">
        <v>1059</v>
      </c>
      <c r="Z61" s="116">
        <v>1074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Central Highlands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24</v>
      </c>
      <c r="X64" s="116">
        <v>19</v>
      </c>
      <c r="Y64" s="116">
        <v>12</v>
      </c>
      <c r="Z64" s="116">
        <v>14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47</v>
      </c>
      <c r="X65" s="116">
        <v>50</v>
      </c>
      <c r="Y65" s="116">
        <v>48</v>
      </c>
      <c r="Z65" s="116">
        <v>41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51</v>
      </c>
      <c r="X66" s="116">
        <v>65</v>
      </c>
      <c r="Y66" s="116">
        <v>59</v>
      </c>
      <c r="Z66" s="116">
        <v>76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87</v>
      </c>
      <c r="X67" s="116">
        <v>80</v>
      </c>
      <c r="Y67" s="116">
        <v>105</v>
      </c>
      <c r="Z67" s="116">
        <v>112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62</v>
      </c>
      <c r="X68" s="116">
        <v>86</v>
      </c>
      <c r="Y68" s="116">
        <v>78</v>
      </c>
      <c r="Z68" s="116">
        <v>86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64</v>
      </c>
      <c r="X69" s="116">
        <v>77</v>
      </c>
      <c r="Y69" s="116">
        <v>63</v>
      </c>
      <c r="Z69" s="116">
        <v>90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44</v>
      </c>
      <c r="X70" s="116">
        <v>56</v>
      </c>
      <c r="Y70" s="116">
        <v>54</v>
      </c>
      <c r="Z70" s="116">
        <v>51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72</v>
      </c>
      <c r="X71" s="116">
        <v>57</v>
      </c>
      <c r="Y71" s="116">
        <v>56</v>
      </c>
      <c r="Z71" s="116">
        <v>57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70</v>
      </c>
      <c r="X72" s="116">
        <v>67</v>
      </c>
      <c r="Y72" s="116">
        <v>72</v>
      </c>
      <c r="Z72" s="116">
        <v>88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52</v>
      </c>
      <c r="X73" s="116">
        <v>78</v>
      </c>
      <c r="Y73" s="116">
        <v>72</v>
      </c>
      <c r="Z73" s="116">
        <v>54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47</v>
      </c>
      <c r="X74" s="116">
        <v>56</v>
      </c>
      <c r="Y74" s="116">
        <v>53</v>
      </c>
      <c r="Z74" s="116">
        <v>70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28</v>
      </c>
      <c r="X75" s="116">
        <v>33</v>
      </c>
      <c r="Y75" s="116">
        <v>45</v>
      </c>
      <c r="Z75" s="116">
        <v>36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13</v>
      </c>
      <c r="X76" s="116">
        <v>19</v>
      </c>
      <c r="Y76" s="116">
        <v>15</v>
      </c>
      <c r="Z76" s="116">
        <v>22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4</v>
      </c>
      <c r="Y77" s="116">
        <v>7</v>
      </c>
      <c r="Z77" s="116">
        <v>4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671</v>
      </c>
      <c r="X80" s="116">
        <v>751</v>
      </c>
      <c r="Y80" s="116">
        <v>795</v>
      </c>
      <c r="Z80" s="116">
        <v>809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Central Highlands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67</v>
      </c>
      <c r="X83" s="116">
        <v>64</v>
      </c>
      <c r="Y83" s="116">
        <v>74</v>
      </c>
      <c r="Z83" s="116">
        <v>77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20</v>
      </c>
      <c r="X84" s="116">
        <v>28</v>
      </c>
      <c r="Y84" s="116">
        <v>29</v>
      </c>
      <c r="Z84" s="116">
        <v>25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1,882</v>
      </c>
      <c r="D85" s="98">
        <f t="shared" ref="D85:D90" si="4">AD4</f>
        <v>1.6747703943814196E-2</v>
      </c>
      <c r="E85" s="99">
        <f t="shared" ref="E85:E90" si="5">AD4</f>
        <v>1.6747703943814196E-2</v>
      </c>
      <c r="F85" s="98">
        <f t="shared" ref="F85:F90" si="6">AF4</f>
        <v>0.22526041666666674</v>
      </c>
      <c r="G85" s="99">
        <f t="shared" ref="G85:G90" si="7">AF4</f>
        <v>0.22526041666666674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90</v>
      </c>
      <c r="X85" s="116">
        <v>97</v>
      </c>
      <c r="Y85" s="116">
        <v>105</v>
      </c>
      <c r="Z85" s="116">
        <v>110</v>
      </c>
    </row>
    <row r="86" spans="1:30" ht="15" customHeight="1" x14ac:dyDescent="0.25">
      <c r="A86" s="100" t="s">
        <v>4</v>
      </c>
      <c r="B86" s="51"/>
      <c r="C86" s="101" t="str">
        <f t="shared" si="3"/>
        <v>1,069</v>
      </c>
      <c r="D86" s="98">
        <f t="shared" si="4"/>
        <v>1.2310606060605966E-2</v>
      </c>
      <c r="E86" s="99">
        <f t="shared" si="5"/>
        <v>1.2310606060605966E-2</v>
      </c>
      <c r="F86" s="98">
        <f t="shared" si="6"/>
        <v>0.26508875739644977</v>
      </c>
      <c r="G86" s="99">
        <f t="shared" si="7"/>
        <v>0.26508875739644977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20</v>
      </c>
      <c r="X86" s="116">
        <v>16</v>
      </c>
      <c r="Y86" s="116">
        <v>21</v>
      </c>
      <c r="Z86" s="116">
        <v>22</v>
      </c>
    </row>
    <row r="87" spans="1:30" ht="15" customHeight="1" x14ac:dyDescent="0.25">
      <c r="A87" s="100" t="s">
        <v>5</v>
      </c>
      <c r="B87" s="51"/>
      <c r="C87" s="101" t="str">
        <f t="shared" si="3"/>
        <v>810</v>
      </c>
      <c r="D87" s="98">
        <f t="shared" si="4"/>
        <v>2.5316455696202445E-2</v>
      </c>
      <c r="E87" s="99">
        <f t="shared" si="5"/>
        <v>2.5316455696202445E-2</v>
      </c>
      <c r="F87" s="98">
        <f t="shared" si="6"/>
        <v>0.17391304347826098</v>
      </c>
      <c r="G87" s="99">
        <f t="shared" si="7"/>
        <v>0.17391304347826098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4</v>
      </c>
      <c r="X87" s="116">
        <v>6</v>
      </c>
      <c r="Y87" s="116">
        <v>13</v>
      </c>
      <c r="Z87" s="116">
        <v>15</v>
      </c>
    </row>
    <row r="88" spans="1:30" ht="15" customHeight="1" x14ac:dyDescent="0.25">
      <c r="A88" s="51" t="s">
        <v>6</v>
      </c>
      <c r="B88" s="51"/>
      <c r="C88" s="101" t="str">
        <f t="shared" si="3"/>
        <v>1,192</v>
      </c>
      <c r="D88" s="98">
        <f t="shared" si="4"/>
        <v>2.670111972437561E-2</v>
      </c>
      <c r="E88" s="99">
        <f t="shared" si="5"/>
        <v>2.670111972437561E-2</v>
      </c>
      <c r="F88" s="98">
        <f t="shared" si="6"/>
        <v>0.18136769078295334</v>
      </c>
      <c r="G88" s="99">
        <f t="shared" si="7"/>
        <v>0.18136769078295334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5</v>
      </c>
      <c r="X88" s="116">
        <v>5</v>
      </c>
      <c r="Y88" s="116">
        <v>7</v>
      </c>
      <c r="Z88" s="116">
        <v>11</v>
      </c>
    </row>
    <row r="89" spans="1:30" ht="15" customHeight="1" x14ac:dyDescent="0.25">
      <c r="A89" s="51" t="s">
        <v>102</v>
      </c>
      <c r="B89" s="51"/>
      <c r="C89" s="101" t="str">
        <f t="shared" si="3"/>
        <v>$28,323</v>
      </c>
      <c r="D89" s="98">
        <f t="shared" si="4"/>
        <v>5.9545618296474423E-2</v>
      </c>
      <c r="E89" s="99">
        <f t="shared" si="5"/>
        <v>5.9545618296474423E-2</v>
      </c>
      <c r="F89" s="98">
        <f t="shared" si="6"/>
        <v>0.19417748353752784</v>
      </c>
      <c r="G89" s="99">
        <f t="shared" si="7"/>
        <v>0.19417748353752784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76</v>
      </c>
      <c r="X89" s="116">
        <v>69</v>
      </c>
      <c r="Y89" s="116">
        <v>78</v>
      </c>
      <c r="Z89" s="116">
        <v>84</v>
      </c>
    </row>
    <row r="90" spans="1:30" ht="15" customHeight="1" x14ac:dyDescent="0.25">
      <c r="A90" s="51" t="s">
        <v>7</v>
      </c>
      <c r="B90" s="51"/>
      <c r="C90" s="101" t="str">
        <f t="shared" si="3"/>
        <v>$57.3 mil</v>
      </c>
      <c r="D90" s="98">
        <f t="shared" si="4"/>
        <v>0.13911234451496624</v>
      </c>
      <c r="E90" s="99">
        <f t="shared" si="5"/>
        <v>0.13911234451496624</v>
      </c>
      <c r="F90" s="98">
        <f t="shared" si="6"/>
        <v>0.4837072916041405</v>
      </c>
      <c r="G90" s="99">
        <f t="shared" si="7"/>
        <v>0.4837072916041405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139</v>
      </c>
      <c r="X90" s="116">
        <v>148</v>
      </c>
      <c r="Y90" s="116">
        <v>158</v>
      </c>
      <c r="Z90" s="116">
        <v>157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563</v>
      </c>
      <c r="X91" s="116">
        <v>585</v>
      </c>
      <c r="Y91" s="116">
        <v>654</v>
      </c>
      <c r="Z91" s="116">
        <v>664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31</v>
      </c>
      <c r="X93" s="116">
        <v>34</v>
      </c>
      <c r="Y93" s="116">
        <v>39</v>
      </c>
      <c r="Z93" s="116">
        <v>40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38</v>
      </c>
      <c r="X94" s="116">
        <v>44</v>
      </c>
      <c r="Y94" s="116">
        <v>40</v>
      </c>
      <c r="Z94" s="116">
        <v>49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27</v>
      </c>
      <c r="X95" s="116">
        <v>25</v>
      </c>
      <c r="Y95" s="116">
        <v>30</v>
      </c>
      <c r="Z95" s="116">
        <v>27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64</v>
      </c>
      <c r="X96" s="116">
        <v>75</v>
      </c>
      <c r="Y96" s="116">
        <v>76</v>
      </c>
      <c r="Z96" s="116">
        <v>73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37</v>
      </c>
      <c r="X97" s="116">
        <v>55</v>
      </c>
      <c r="Y97" s="116">
        <v>57</v>
      </c>
      <c r="Z97" s="116">
        <v>61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26</v>
      </c>
      <c r="X98" s="116">
        <v>33</v>
      </c>
      <c r="Y98" s="116">
        <v>36</v>
      </c>
      <c r="Z98" s="116">
        <v>32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8</v>
      </c>
      <c r="X99" s="116">
        <v>9</v>
      </c>
      <c r="Y99" s="116">
        <v>7</v>
      </c>
      <c r="Z99" s="116">
        <v>11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75</v>
      </c>
      <c r="X100" s="116">
        <v>73</v>
      </c>
      <c r="Y100" s="116">
        <v>86</v>
      </c>
      <c r="Z100" s="116">
        <v>93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423</v>
      </c>
      <c r="X101" s="116">
        <v>459</v>
      </c>
      <c r="Y101" s="116">
        <v>506</v>
      </c>
      <c r="Z101" s="116">
        <v>526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1089</v>
      </c>
      <c r="X104" s="116">
        <v>1117</v>
      </c>
      <c r="Y104" s="116">
        <v>1199</v>
      </c>
      <c r="Z104" s="116">
        <v>1281</v>
      </c>
      <c r="AB104" s="113" t="str">
        <f>TEXT(Z104,"###,###")</f>
        <v>1,281</v>
      </c>
      <c r="AD104" s="134">
        <f>Z104/($Z$4)*100</f>
        <v>68.06588735387885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195</v>
      </c>
      <c r="X105" s="116">
        <v>231</v>
      </c>
      <c r="Y105" s="116">
        <v>216</v>
      </c>
      <c r="Z105" s="116">
        <v>238</v>
      </c>
      <c r="AB105" s="113" t="str">
        <f>TEXT(Z105,"###,###")</f>
        <v>238</v>
      </c>
      <c r="AD105" s="134">
        <f>Z105/($Z$4)*100</f>
        <v>12.646121147715197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1284</v>
      </c>
      <c r="X106" s="124">
        <v>1348</v>
      </c>
      <c r="Y106" s="124">
        <v>1415</v>
      </c>
      <c r="Z106" s="124">
        <v>1519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249</v>
      </c>
      <c r="X108" s="116">
        <v>258</v>
      </c>
      <c r="Y108" s="116">
        <v>281</v>
      </c>
      <c r="Z108" s="116">
        <v>286</v>
      </c>
      <c r="AB108" s="113" t="str">
        <f>TEXT(Z108,"###,###")</f>
        <v>286</v>
      </c>
      <c r="AD108" s="134">
        <f>Z108/($Z$4)*100</f>
        <v>15.196599362380447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306</v>
      </c>
      <c r="X109" s="116">
        <v>298</v>
      </c>
      <c r="Y109" s="116">
        <v>342</v>
      </c>
      <c r="Z109" s="116">
        <v>376</v>
      </c>
      <c r="AB109" s="113" t="str">
        <f>TEXT(Z109,"###,###")</f>
        <v>376</v>
      </c>
      <c r="AD109" s="134">
        <f>Z109/($Z$4)*100</f>
        <v>19.978746014877792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438</v>
      </c>
      <c r="X110" s="116">
        <v>441</v>
      </c>
      <c r="Y110" s="116">
        <v>457</v>
      </c>
      <c r="Z110" s="116">
        <v>501</v>
      </c>
      <c r="AB110" s="113" t="str">
        <f>TEXT(Z110,"###,###")</f>
        <v>501</v>
      </c>
      <c r="AD110" s="134">
        <f>Z110/($Z$4)*100</f>
        <v>26.620616365568544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283</v>
      </c>
      <c r="X111" s="116">
        <v>351</v>
      </c>
      <c r="Y111" s="116">
        <v>336</v>
      </c>
      <c r="Z111" s="116">
        <v>356</v>
      </c>
      <c r="AB111" s="113" t="str">
        <f>TEXT(Z111,"###,###")</f>
        <v>356</v>
      </c>
      <c r="AD111" s="134">
        <f>Z111/($Z$4)*100</f>
        <v>18.916046758767269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1541</v>
      </c>
      <c r="X112" s="116">
        <v>1615</v>
      </c>
      <c r="Y112" s="116">
        <v>1854</v>
      </c>
      <c r="Z112" s="116">
        <v>1879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44.9</v>
      </c>
      <c r="W118" s="135">
        <v>42.23</v>
      </c>
      <c r="X118" s="135">
        <v>43.94</v>
      </c>
      <c r="Y118" s="135">
        <v>44.5</v>
      </c>
      <c r="Z118" s="135">
        <v>43.83</v>
      </c>
      <c r="AB118" s="113" t="str">
        <f>TEXT(Z118,"##.0")</f>
        <v>43.8</v>
      </c>
    </row>
    <row r="120" spans="19:32" x14ac:dyDescent="0.25">
      <c r="S120" s="105" t="s">
        <v>104</v>
      </c>
      <c r="T120" s="116"/>
      <c r="U120" s="116"/>
      <c r="V120" s="116">
        <v>767</v>
      </c>
      <c r="W120" s="116">
        <v>768</v>
      </c>
      <c r="X120" s="116">
        <v>808</v>
      </c>
      <c r="Y120" s="116">
        <v>862</v>
      </c>
      <c r="Z120" s="116">
        <v>928</v>
      </c>
      <c r="AB120" s="113" t="str">
        <f>TEXT(Z120,"###,###")</f>
        <v>928</v>
      </c>
    </row>
    <row r="121" spans="19:32" x14ac:dyDescent="0.25">
      <c r="S121" s="105" t="s">
        <v>105</v>
      </c>
      <c r="T121" s="116"/>
      <c r="U121" s="116"/>
      <c r="V121" s="116">
        <v>140</v>
      </c>
      <c r="W121" s="116">
        <v>124</v>
      </c>
      <c r="X121" s="116">
        <v>136</v>
      </c>
      <c r="Y121" s="116">
        <v>174</v>
      </c>
      <c r="Z121" s="116">
        <v>173</v>
      </c>
      <c r="AB121" s="113" t="str">
        <f>TEXT(Z121,"###,###")</f>
        <v>173</v>
      </c>
    </row>
    <row r="122" spans="19:32" x14ac:dyDescent="0.25">
      <c r="S122" s="105" t="s">
        <v>106</v>
      </c>
      <c r="T122" s="116"/>
      <c r="U122" s="116"/>
      <c r="V122" s="116">
        <v>103</v>
      </c>
      <c r="W122" s="116">
        <v>102</v>
      </c>
      <c r="X122" s="116">
        <v>100</v>
      </c>
      <c r="Y122" s="116">
        <v>122</v>
      </c>
      <c r="Z122" s="116">
        <v>90</v>
      </c>
      <c r="AB122" s="113" t="str">
        <f>TEXT(Z122,"###,###")</f>
        <v>90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870</v>
      </c>
      <c r="W124" s="116">
        <v>870</v>
      </c>
      <c r="X124" s="116">
        <v>908</v>
      </c>
      <c r="Y124" s="116">
        <v>984</v>
      </c>
      <c r="Z124" s="116">
        <v>1018</v>
      </c>
      <c r="AB124" s="113" t="str">
        <f>TEXT(Z124,"###,###")</f>
        <v>1,018</v>
      </c>
      <c r="AD124" s="131">
        <f>Z124/$Z$7*100</f>
        <v>85.402684563758385</v>
      </c>
    </row>
    <row r="125" spans="19:32" x14ac:dyDescent="0.25">
      <c r="S125" s="105" t="s">
        <v>108</v>
      </c>
      <c r="T125" s="116"/>
      <c r="U125" s="116"/>
      <c r="V125" s="116">
        <v>243</v>
      </c>
      <c r="W125" s="116">
        <v>226</v>
      </c>
      <c r="X125" s="116">
        <v>236</v>
      </c>
      <c r="Y125" s="116">
        <v>296</v>
      </c>
      <c r="Z125" s="116">
        <v>263</v>
      </c>
      <c r="AB125" s="113" t="str">
        <f>TEXT(Z125,"###,###")</f>
        <v>263</v>
      </c>
      <c r="AD125" s="131">
        <f>Z125/$Z$7*100</f>
        <v>22.063758389261746</v>
      </c>
    </row>
    <row r="127" spans="19:32" x14ac:dyDescent="0.25">
      <c r="S127" s="105" t="s">
        <v>109</v>
      </c>
      <c r="T127" s="116"/>
      <c r="U127" s="116"/>
      <c r="V127" s="116">
        <v>570</v>
      </c>
      <c r="W127" s="116">
        <v>569</v>
      </c>
      <c r="X127" s="116">
        <v>585</v>
      </c>
      <c r="Y127" s="116">
        <v>652</v>
      </c>
      <c r="Z127" s="116">
        <v>668</v>
      </c>
      <c r="AB127" s="113" t="str">
        <f>TEXT(Z127,"###,###")</f>
        <v>668</v>
      </c>
      <c r="AD127" s="131">
        <f>Z127/$Z$7*100</f>
        <v>56.040268456375841</v>
      </c>
    </row>
    <row r="128" spans="19:32" x14ac:dyDescent="0.25">
      <c r="S128" s="105" t="s">
        <v>110</v>
      </c>
      <c r="T128" s="116"/>
      <c r="U128" s="116"/>
      <c r="V128" s="116">
        <v>440</v>
      </c>
      <c r="W128" s="116">
        <v>420</v>
      </c>
      <c r="X128" s="116">
        <v>459</v>
      </c>
      <c r="Y128" s="116">
        <v>503</v>
      </c>
      <c r="Z128" s="116">
        <v>523</v>
      </c>
      <c r="AB128" s="113" t="str">
        <f>TEXT(Z128,"###,###")</f>
        <v>523</v>
      </c>
      <c r="AD128" s="131">
        <f>Z128/$Z$7*100</f>
        <v>43.875838926174495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982901C-EE5F-4083-9450-014DFBC44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BCE29784-B2EE-44E2-AEC8-16C6CD4D4A7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4A8C11A1-034A-4BB7-B746-CAF841E419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7187AC06-093D-4AC3-81D6-398E70E9143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99CA-309F-42E5-9610-88A997464D66}">
  <sheetPr codeName="Sheet7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Circular Head</v>
      </c>
      <c r="T1" s="103"/>
      <c r="U1" s="103"/>
      <c r="V1" s="103"/>
      <c r="W1" s="103"/>
      <c r="X1" s="103"/>
      <c r="Y1" s="104" t="str">
        <f>Y3</f>
        <v>12.6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118</v>
      </c>
      <c r="Y3" s="109" t="s">
        <v>161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12.6 Circular Head,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6249</v>
      </c>
      <c r="W4" s="112">
        <v>6265</v>
      </c>
      <c r="X4" s="112">
        <v>6288</v>
      </c>
      <c r="Y4" s="112">
        <v>6546</v>
      </c>
      <c r="Z4" s="112">
        <v>6681</v>
      </c>
      <c r="AB4" s="113" t="str">
        <f>TEXT(Z4,"###,###")</f>
        <v>6,681</v>
      </c>
      <c r="AD4" s="114">
        <f>Z4/Y4-1</f>
        <v>2.062328139321723E-2</v>
      </c>
      <c r="AF4" s="114">
        <f>Z4/V4-1</f>
        <v>6.9131060969755076E-2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3340</v>
      </c>
      <c r="W5" s="112">
        <v>3320</v>
      </c>
      <c r="X5" s="112">
        <v>3253</v>
      </c>
      <c r="Y5" s="112">
        <v>3504</v>
      </c>
      <c r="Z5" s="112">
        <v>3565</v>
      </c>
      <c r="AB5" s="113" t="str">
        <f>TEXT(Z5,"###,###")</f>
        <v>3,565</v>
      </c>
      <c r="AD5" s="114">
        <f t="shared" ref="AD5:AD9" si="0">Z5/Y5-1</f>
        <v>1.7408675799086781E-2</v>
      </c>
      <c r="AF5" s="114">
        <f t="shared" ref="AF5:AF9" si="1">Z5/V5-1</f>
        <v>6.7365269461077792E-2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2914</v>
      </c>
      <c r="W6" s="112">
        <v>2943</v>
      </c>
      <c r="X6" s="112">
        <v>3035</v>
      </c>
      <c r="Y6" s="112">
        <v>3037</v>
      </c>
      <c r="Z6" s="112">
        <v>3120</v>
      </c>
      <c r="AB6" s="113" t="str">
        <f>TEXT(Z6,"###,###")</f>
        <v>3,120</v>
      </c>
      <c r="AD6" s="114">
        <f t="shared" si="0"/>
        <v>2.7329601580507124E-2</v>
      </c>
      <c r="AF6" s="114">
        <f t="shared" si="1"/>
        <v>7.0693205216197708E-2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4392</v>
      </c>
      <c r="W7" s="112">
        <v>4393</v>
      </c>
      <c r="X7" s="112">
        <v>4416</v>
      </c>
      <c r="Y7" s="112">
        <v>4514</v>
      </c>
      <c r="Z7" s="112">
        <v>4563</v>
      </c>
      <c r="AB7" s="113" t="str">
        <f>TEXT(Z7,"###,###")</f>
        <v>4,563</v>
      </c>
      <c r="AD7" s="114">
        <f t="shared" si="0"/>
        <v>1.0855117412494453E-2</v>
      </c>
      <c r="AF7" s="114">
        <f t="shared" si="1"/>
        <v>3.8934426229508157E-2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6,681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4,563</v>
      </c>
      <c r="P8" s="69"/>
      <c r="S8" s="111" t="s">
        <v>87</v>
      </c>
      <c r="T8" s="112"/>
      <c r="U8" s="112"/>
      <c r="V8" s="112">
        <v>34337</v>
      </c>
      <c r="W8" s="112">
        <v>35121.21</v>
      </c>
      <c r="X8" s="112">
        <v>33656.11</v>
      </c>
      <c r="Y8" s="112">
        <v>35592</v>
      </c>
      <c r="Z8" s="112">
        <v>36690.5</v>
      </c>
      <c r="AB8" s="113" t="str">
        <f>TEXT(Z8,"$###,###")</f>
        <v>$36,691</v>
      </c>
      <c r="AD8" s="114">
        <f t="shared" si="0"/>
        <v>3.0863677230838382E-2</v>
      </c>
      <c r="AF8" s="114">
        <f t="shared" si="1"/>
        <v>6.8541223752803138E-2</v>
      </c>
    </row>
    <row r="9" spans="1:32" x14ac:dyDescent="0.25">
      <c r="A9" s="32" t="s">
        <v>15</v>
      </c>
      <c r="B9" s="73"/>
      <c r="C9" s="74"/>
      <c r="D9" s="75">
        <f>AD104</f>
        <v>77.757820685526113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54.92000876616261</v>
      </c>
      <c r="P9" s="76" t="s">
        <v>88</v>
      </c>
      <c r="S9" s="111" t="s">
        <v>7</v>
      </c>
      <c r="T9" s="112"/>
      <c r="U9" s="112"/>
      <c r="V9" s="112">
        <v>198812033</v>
      </c>
      <c r="W9" s="112">
        <v>195832244</v>
      </c>
      <c r="X9" s="112">
        <v>192039223</v>
      </c>
      <c r="Y9" s="112">
        <v>206970055</v>
      </c>
      <c r="Z9" s="112">
        <v>211768962</v>
      </c>
      <c r="AB9" s="113" t="str">
        <f>TEXT(Z9/1000000,"$#,###.0")&amp;" mil"</f>
        <v>$211.8 mil</v>
      </c>
      <c r="AD9" s="114">
        <f t="shared" si="0"/>
        <v>2.3186479802597582E-2</v>
      </c>
      <c r="AF9" s="114">
        <f t="shared" si="1"/>
        <v>6.5171754468201559E-2</v>
      </c>
    </row>
    <row r="10" spans="1:32" x14ac:dyDescent="0.25">
      <c r="A10" s="32" t="s">
        <v>18</v>
      </c>
      <c r="B10" s="73"/>
      <c r="C10" s="74"/>
      <c r="D10" s="75">
        <f>AD105</f>
        <v>9.7141146534949865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45.058075827306595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86.982248520710058</v>
      </c>
      <c r="P11" s="76" t="s">
        <v>88</v>
      </c>
      <c r="S11" s="111" t="s">
        <v>30</v>
      </c>
      <c r="T11" s="116"/>
      <c r="U11" s="116"/>
      <c r="V11" s="116">
        <v>5121</v>
      </c>
      <c r="W11" s="116">
        <v>5172</v>
      </c>
      <c r="X11" s="116">
        <v>5169</v>
      </c>
      <c r="Y11" s="116">
        <v>5430</v>
      </c>
      <c r="Z11" s="116">
        <v>5618</v>
      </c>
    </row>
    <row r="12" spans="1:32" ht="28.5" customHeight="1" x14ac:dyDescent="0.25">
      <c r="A12" s="32" t="s">
        <v>20</v>
      </c>
      <c r="B12" s="74"/>
      <c r="C12" s="74"/>
      <c r="D12" s="75">
        <f>AD108</f>
        <v>17.617123185151922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23.274161735700197</v>
      </c>
      <c r="P12" s="76" t="s">
        <v>88</v>
      </c>
      <c r="S12" s="111" t="s">
        <v>31</v>
      </c>
      <c r="T12" s="116"/>
      <c r="U12" s="116"/>
      <c r="V12" s="116">
        <v>1127</v>
      </c>
      <c r="W12" s="116">
        <v>1096</v>
      </c>
      <c r="X12" s="116">
        <v>1119</v>
      </c>
      <c r="Y12" s="116">
        <v>1115</v>
      </c>
      <c r="Z12" s="116">
        <v>1061</v>
      </c>
    </row>
    <row r="13" spans="1:32" ht="15" customHeight="1" x14ac:dyDescent="0.25">
      <c r="A13" s="32" t="s">
        <v>21</v>
      </c>
      <c r="B13" s="74"/>
      <c r="C13" s="74"/>
      <c r="D13" s="75">
        <f>AD109</f>
        <v>19.982038616973508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42.1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26.508007783265981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18.313253012048193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23.349797934440954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81.686746987951807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1443</v>
      </c>
      <c r="Z15" s="116">
        <v>1570</v>
      </c>
      <c r="AB15" s="121">
        <f t="shared" ref="AB15:AB34" si="2">IF(Z15="np",0,Z15/$Z$34)</f>
        <v>0.23485415108451757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101</v>
      </c>
      <c r="Z16" s="116">
        <v>106</v>
      </c>
      <c r="AB16" s="121">
        <f t="shared" si="2"/>
        <v>1.5856394913986539E-2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876</v>
      </c>
      <c r="Z17" s="116">
        <v>829</v>
      </c>
      <c r="AB17" s="121">
        <f t="shared" si="2"/>
        <v>0.12400897531787584</v>
      </c>
    </row>
    <row r="18" spans="1:28" x14ac:dyDescent="0.25">
      <c r="A18" s="65" t="str">
        <f>$S$1&amp;" ("&amp;$V$2&amp;" to "&amp;$Z$2&amp;")"</f>
        <v>Circular Head (2014-15 to 2018-19)</v>
      </c>
      <c r="B18" s="65"/>
      <c r="C18" s="65"/>
      <c r="D18" s="65"/>
      <c r="E18" s="65"/>
      <c r="F18" s="65"/>
      <c r="G18" s="65" t="str">
        <f>$S$1&amp;" ("&amp;$V$2&amp;" to "&amp;$Z$2&amp;")"</f>
        <v>Circular Head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27</v>
      </c>
      <c r="Z18" s="116">
        <v>28</v>
      </c>
      <c r="AB18" s="121">
        <f t="shared" si="2"/>
        <v>4.1884816753926706E-3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313</v>
      </c>
      <c r="Z19" s="116">
        <v>320</v>
      </c>
      <c r="AB19" s="121">
        <f t="shared" si="2"/>
        <v>4.7868362004487658E-2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177</v>
      </c>
      <c r="Z20" s="116">
        <v>169</v>
      </c>
      <c r="AB20" s="121">
        <f t="shared" si="2"/>
        <v>2.5280478683620045E-2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357</v>
      </c>
      <c r="Z21" s="116">
        <v>377</v>
      </c>
      <c r="AB21" s="121">
        <f t="shared" si="2"/>
        <v>5.6394913986537024E-2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434</v>
      </c>
      <c r="Z22" s="116">
        <v>393</v>
      </c>
      <c r="AB22" s="121">
        <f t="shared" si="2"/>
        <v>5.8788332086761409E-2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273</v>
      </c>
      <c r="Z23" s="116">
        <v>238</v>
      </c>
      <c r="AB23" s="121">
        <f t="shared" si="2"/>
        <v>3.5602094240837698E-2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28</v>
      </c>
      <c r="Z24" s="116">
        <v>25</v>
      </c>
      <c r="AB24" s="121">
        <f t="shared" si="2"/>
        <v>3.7397157816005983E-3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69</v>
      </c>
      <c r="Z25" s="116">
        <v>63</v>
      </c>
      <c r="AB25" s="121">
        <f t="shared" si="2"/>
        <v>9.4240837696335077E-3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136</v>
      </c>
      <c r="Z26" s="116">
        <v>83</v>
      </c>
      <c r="AB26" s="121">
        <f t="shared" si="2"/>
        <v>1.2415856394913986E-2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129</v>
      </c>
      <c r="Z27" s="116">
        <v>137</v>
      </c>
      <c r="AB27" s="121">
        <f t="shared" si="2"/>
        <v>2.049364248317128E-2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336</v>
      </c>
      <c r="Z28" s="116">
        <v>427</v>
      </c>
      <c r="AB28" s="121">
        <f t="shared" si="2"/>
        <v>6.3874345549738226E-2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198</v>
      </c>
      <c r="Z29" s="116">
        <v>222</v>
      </c>
      <c r="AB29" s="121">
        <f t="shared" si="2"/>
        <v>3.3208676140613312E-2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334</v>
      </c>
      <c r="Z30" s="116">
        <v>347</v>
      </c>
      <c r="AB30" s="121">
        <f t="shared" si="2"/>
        <v>5.1907255048616305E-2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361</v>
      </c>
      <c r="Z31" s="116">
        <v>421</v>
      </c>
      <c r="AB31" s="121">
        <f t="shared" si="2"/>
        <v>6.2976813762154082E-2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32</v>
      </c>
      <c r="Z32" s="116">
        <v>58</v>
      </c>
      <c r="AB32" s="121">
        <f t="shared" si="2"/>
        <v>8.6761406133133885E-3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232</v>
      </c>
      <c r="Z33" s="116">
        <v>259</v>
      </c>
      <c r="AB33" s="121">
        <f t="shared" si="2"/>
        <v>3.8743455497382201E-2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6546</v>
      </c>
      <c r="Z34" s="124">
        <v>6685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3729</v>
      </c>
      <c r="AB37" s="136">
        <f>Z37/Z40*100</f>
        <v>81.686746987951807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836</v>
      </c>
      <c r="AB38" s="136">
        <f>Z38/Z40*100</f>
        <v>18.313253012048193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4565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2</v>
      </c>
      <c r="X44" s="116">
        <v>7</v>
      </c>
      <c r="Y44" s="116">
        <v>3</v>
      </c>
      <c r="Z44" s="116">
        <v>14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82</v>
      </c>
      <c r="X45" s="116">
        <v>75</v>
      </c>
      <c r="Y45" s="116">
        <v>106</v>
      </c>
      <c r="Z45" s="116">
        <v>89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229</v>
      </c>
      <c r="X46" s="116">
        <v>230</v>
      </c>
      <c r="Y46" s="116">
        <v>227</v>
      </c>
      <c r="Z46" s="116">
        <v>256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331</v>
      </c>
      <c r="X47" s="116">
        <v>320</v>
      </c>
      <c r="Y47" s="116">
        <v>340</v>
      </c>
      <c r="Z47" s="116">
        <v>373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315</v>
      </c>
      <c r="X48" s="116">
        <v>320</v>
      </c>
      <c r="Y48" s="116">
        <v>405</v>
      </c>
      <c r="Z48" s="116">
        <v>460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Circular Head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335</v>
      </c>
      <c r="X49" s="116">
        <v>302</v>
      </c>
      <c r="Y49" s="116">
        <v>333</v>
      </c>
      <c r="Z49" s="116">
        <v>326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288</v>
      </c>
      <c r="X50" s="116">
        <v>270</v>
      </c>
      <c r="Y50" s="116">
        <v>322</v>
      </c>
      <c r="Z50" s="116">
        <v>332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308</v>
      </c>
      <c r="X51" s="116">
        <v>284</v>
      </c>
      <c r="Y51" s="116">
        <v>261</v>
      </c>
      <c r="Z51" s="116">
        <v>268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293</v>
      </c>
      <c r="X52" s="116">
        <v>294</v>
      </c>
      <c r="Y52" s="116">
        <v>304</v>
      </c>
      <c r="Z52" s="116">
        <v>300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328</v>
      </c>
      <c r="X53" s="116">
        <v>309</v>
      </c>
      <c r="Y53" s="116">
        <v>318</v>
      </c>
      <c r="Z53" s="116">
        <v>275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317</v>
      </c>
      <c r="X54" s="116">
        <v>343</v>
      </c>
      <c r="Y54" s="116">
        <v>333</v>
      </c>
      <c r="Z54" s="116">
        <v>345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242</v>
      </c>
      <c r="X55" s="116">
        <v>233</v>
      </c>
      <c r="Y55" s="116">
        <v>263</v>
      </c>
      <c r="Z55" s="116">
        <v>250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139</v>
      </c>
      <c r="X56" s="116">
        <v>154</v>
      </c>
      <c r="Y56" s="116">
        <v>167</v>
      </c>
      <c r="Z56" s="116">
        <v>162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66</v>
      </c>
      <c r="X57" s="116">
        <v>68</v>
      </c>
      <c r="Y57" s="116">
        <v>66</v>
      </c>
      <c r="Z57" s="116">
        <v>61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26</v>
      </c>
      <c r="X58" s="116">
        <v>22</v>
      </c>
      <c r="Y58" s="116">
        <v>32</v>
      </c>
      <c r="Z58" s="116">
        <v>27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17</v>
      </c>
      <c r="X59" s="116">
        <v>17</v>
      </c>
      <c r="Y59" s="116">
        <v>15</v>
      </c>
      <c r="Z59" s="116">
        <v>16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2</v>
      </c>
      <c r="X60" s="116">
        <v>3</v>
      </c>
      <c r="Y60" s="116">
        <v>11</v>
      </c>
      <c r="Z60" s="116">
        <v>7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3321</v>
      </c>
      <c r="X61" s="116">
        <v>3253</v>
      </c>
      <c r="Y61" s="116">
        <v>3507</v>
      </c>
      <c r="Z61" s="116">
        <v>3563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9</v>
      </c>
      <c r="Y63" s="116">
        <v>12</v>
      </c>
      <c r="Z63" s="116">
        <v>7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Circular Head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76</v>
      </c>
      <c r="X64" s="116">
        <v>83</v>
      </c>
      <c r="Y64" s="116">
        <v>65</v>
      </c>
      <c r="Z64" s="116">
        <v>85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216</v>
      </c>
      <c r="X65" s="116">
        <v>219</v>
      </c>
      <c r="Y65" s="116">
        <v>211</v>
      </c>
      <c r="Z65" s="116">
        <v>234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291</v>
      </c>
      <c r="X66" s="116">
        <v>298</v>
      </c>
      <c r="Y66" s="116">
        <v>281</v>
      </c>
      <c r="Z66" s="116">
        <v>302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246</v>
      </c>
      <c r="X67" s="116">
        <v>267</v>
      </c>
      <c r="Y67" s="116">
        <v>273</v>
      </c>
      <c r="Z67" s="116">
        <v>318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268</v>
      </c>
      <c r="X68" s="116">
        <v>280</v>
      </c>
      <c r="Y68" s="116">
        <v>315</v>
      </c>
      <c r="Z68" s="116">
        <v>297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260</v>
      </c>
      <c r="X69" s="116">
        <v>281</v>
      </c>
      <c r="Y69" s="116">
        <v>271</v>
      </c>
      <c r="Z69" s="116">
        <v>275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288</v>
      </c>
      <c r="X70" s="116">
        <v>278</v>
      </c>
      <c r="Y70" s="116">
        <v>253</v>
      </c>
      <c r="Z70" s="116">
        <v>260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350</v>
      </c>
      <c r="X71" s="116">
        <v>338</v>
      </c>
      <c r="Y71" s="116">
        <v>334</v>
      </c>
      <c r="Z71" s="116">
        <v>309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316</v>
      </c>
      <c r="X72" s="116">
        <v>295</v>
      </c>
      <c r="Y72" s="116">
        <v>309</v>
      </c>
      <c r="Z72" s="116">
        <v>311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290</v>
      </c>
      <c r="X73" s="116">
        <v>321</v>
      </c>
      <c r="Y73" s="116">
        <v>342</v>
      </c>
      <c r="Z73" s="116">
        <v>352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182</v>
      </c>
      <c r="X74" s="116">
        <v>180</v>
      </c>
      <c r="Y74" s="116">
        <v>198</v>
      </c>
      <c r="Z74" s="116">
        <v>201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86</v>
      </c>
      <c r="X75" s="116">
        <v>90</v>
      </c>
      <c r="Y75" s="116">
        <v>92</v>
      </c>
      <c r="Z75" s="116">
        <v>92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39</v>
      </c>
      <c r="X76" s="116">
        <v>58</v>
      </c>
      <c r="Y76" s="116">
        <v>40</v>
      </c>
      <c r="Z76" s="116">
        <v>38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18</v>
      </c>
      <c r="X77" s="116">
        <v>23</v>
      </c>
      <c r="Y77" s="116">
        <v>25</v>
      </c>
      <c r="Z77" s="116">
        <v>22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6</v>
      </c>
      <c r="X78" s="116">
        <v>10</v>
      </c>
      <c r="Y78" s="116">
        <v>12</v>
      </c>
      <c r="Z78" s="116">
        <v>17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7</v>
      </c>
      <c r="X79" s="116">
        <v>9</v>
      </c>
      <c r="Y79" s="116">
        <v>4</v>
      </c>
      <c r="Z79" s="116">
        <v>8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2946</v>
      </c>
      <c r="X80" s="116">
        <v>3035</v>
      </c>
      <c r="Y80" s="116">
        <v>3040</v>
      </c>
      <c r="Z80" s="116">
        <v>3115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Circular Head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226</v>
      </c>
      <c r="X83" s="116">
        <v>231</v>
      </c>
      <c r="Y83" s="116">
        <v>262</v>
      </c>
      <c r="Z83" s="116">
        <v>266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103</v>
      </c>
      <c r="X84" s="116">
        <v>101</v>
      </c>
      <c r="Y84" s="116">
        <v>104</v>
      </c>
      <c r="Z84" s="116">
        <v>115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6,681</v>
      </c>
      <c r="D85" s="98">
        <f t="shared" ref="D85:D90" si="4">AD4</f>
        <v>2.062328139321723E-2</v>
      </c>
      <c r="E85" s="99">
        <f t="shared" ref="E85:E90" si="5">AD4</f>
        <v>2.062328139321723E-2</v>
      </c>
      <c r="F85" s="98">
        <f t="shared" ref="F85:F90" si="6">AF4</f>
        <v>6.9131060969755076E-2</v>
      </c>
      <c r="G85" s="99">
        <f t="shared" ref="G85:G90" si="7">AF4</f>
        <v>6.9131060969755076E-2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314</v>
      </c>
      <c r="X85" s="116">
        <v>303</v>
      </c>
      <c r="Y85" s="116">
        <v>322</v>
      </c>
      <c r="Z85" s="116">
        <v>333</v>
      </c>
    </row>
    <row r="86" spans="1:30" ht="15" customHeight="1" x14ac:dyDescent="0.25">
      <c r="A86" s="100" t="s">
        <v>4</v>
      </c>
      <c r="B86" s="51"/>
      <c r="C86" s="101" t="str">
        <f t="shared" si="3"/>
        <v>3,565</v>
      </c>
      <c r="D86" s="98">
        <f t="shared" si="4"/>
        <v>1.7408675799086781E-2</v>
      </c>
      <c r="E86" s="99">
        <f t="shared" si="5"/>
        <v>1.7408675799086781E-2</v>
      </c>
      <c r="F86" s="98">
        <f t="shared" si="6"/>
        <v>6.7365269461077792E-2</v>
      </c>
      <c r="G86" s="99">
        <f t="shared" si="7"/>
        <v>6.7365269461077792E-2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36</v>
      </c>
      <c r="X86" s="116">
        <v>62</v>
      </c>
      <c r="Y86" s="116">
        <v>53</v>
      </c>
      <c r="Z86" s="116">
        <v>62</v>
      </c>
    </row>
    <row r="87" spans="1:30" ht="15" customHeight="1" x14ac:dyDescent="0.25">
      <c r="A87" s="100" t="s">
        <v>5</v>
      </c>
      <c r="B87" s="51"/>
      <c r="C87" s="101" t="str">
        <f t="shared" si="3"/>
        <v>3,120</v>
      </c>
      <c r="D87" s="98">
        <f t="shared" si="4"/>
        <v>2.7329601580507124E-2</v>
      </c>
      <c r="E87" s="99">
        <f t="shared" si="5"/>
        <v>2.7329601580507124E-2</v>
      </c>
      <c r="F87" s="98">
        <f t="shared" si="6"/>
        <v>7.0693205216197708E-2</v>
      </c>
      <c r="G87" s="99">
        <f t="shared" si="7"/>
        <v>7.0693205216197708E-2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44</v>
      </c>
      <c r="X87" s="116">
        <v>42</v>
      </c>
      <c r="Y87" s="116">
        <v>40</v>
      </c>
      <c r="Z87" s="116">
        <v>36</v>
      </c>
    </row>
    <row r="88" spans="1:30" ht="15" customHeight="1" x14ac:dyDescent="0.25">
      <c r="A88" s="51" t="s">
        <v>6</v>
      </c>
      <c r="B88" s="51"/>
      <c r="C88" s="101" t="str">
        <f t="shared" si="3"/>
        <v>4,563</v>
      </c>
      <c r="D88" s="98">
        <f t="shared" si="4"/>
        <v>1.0855117412494453E-2</v>
      </c>
      <c r="E88" s="99">
        <f t="shared" si="5"/>
        <v>1.0855117412494453E-2</v>
      </c>
      <c r="F88" s="98">
        <f t="shared" si="6"/>
        <v>3.8934426229508157E-2</v>
      </c>
      <c r="G88" s="99">
        <f t="shared" si="7"/>
        <v>3.8934426229508157E-2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53</v>
      </c>
      <c r="X88" s="116">
        <v>53</v>
      </c>
      <c r="Y88" s="116">
        <v>49</v>
      </c>
      <c r="Z88" s="116">
        <v>55</v>
      </c>
    </row>
    <row r="89" spans="1:30" ht="15" customHeight="1" x14ac:dyDescent="0.25">
      <c r="A89" s="51" t="s">
        <v>102</v>
      </c>
      <c r="B89" s="51"/>
      <c r="C89" s="101" t="str">
        <f t="shared" si="3"/>
        <v>$36,691</v>
      </c>
      <c r="D89" s="98">
        <f t="shared" si="4"/>
        <v>3.0863677230838382E-2</v>
      </c>
      <c r="E89" s="99">
        <f t="shared" si="5"/>
        <v>3.0863677230838382E-2</v>
      </c>
      <c r="F89" s="98">
        <f t="shared" si="6"/>
        <v>6.8541223752803138E-2</v>
      </c>
      <c r="G89" s="99">
        <f t="shared" si="7"/>
        <v>6.8541223752803138E-2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283</v>
      </c>
      <c r="X89" s="116">
        <v>289</v>
      </c>
      <c r="Y89" s="116">
        <v>296</v>
      </c>
      <c r="Z89" s="116">
        <v>299</v>
      </c>
    </row>
    <row r="90" spans="1:30" ht="15" customHeight="1" x14ac:dyDescent="0.25">
      <c r="A90" s="51" t="s">
        <v>7</v>
      </c>
      <c r="B90" s="51"/>
      <c r="C90" s="101" t="str">
        <f t="shared" si="3"/>
        <v>$211.8 mil</v>
      </c>
      <c r="D90" s="98">
        <f t="shared" si="4"/>
        <v>2.3186479802597582E-2</v>
      </c>
      <c r="E90" s="99">
        <f t="shared" si="5"/>
        <v>2.3186479802597582E-2</v>
      </c>
      <c r="F90" s="98">
        <f t="shared" si="6"/>
        <v>6.5171754468201559E-2</v>
      </c>
      <c r="G90" s="99">
        <f t="shared" si="7"/>
        <v>6.5171754468201559E-2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731</v>
      </c>
      <c r="X90" s="116">
        <v>712</v>
      </c>
      <c r="Y90" s="116">
        <v>709</v>
      </c>
      <c r="Z90" s="116">
        <v>741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2346</v>
      </c>
      <c r="X91" s="116">
        <v>2355</v>
      </c>
      <c r="Y91" s="116">
        <v>2449</v>
      </c>
      <c r="Z91" s="116">
        <v>2506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102</v>
      </c>
      <c r="X93" s="116">
        <v>109</v>
      </c>
      <c r="Y93" s="116">
        <v>142</v>
      </c>
      <c r="Z93" s="116">
        <v>141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186</v>
      </c>
      <c r="X94" s="116">
        <v>197</v>
      </c>
      <c r="Y94" s="116">
        <v>194</v>
      </c>
      <c r="Z94" s="116">
        <v>195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62</v>
      </c>
      <c r="X95" s="116">
        <v>70</v>
      </c>
      <c r="Y95" s="116">
        <v>72</v>
      </c>
      <c r="Z95" s="116">
        <v>76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294</v>
      </c>
      <c r="X96" s="116">
        <v>306</v>
      </c>
      <c r="Y96" s="116">
        <v>327</v>
      </c>
      <c r="Z96" s="116">
        <v>331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248</v>
      </c>
      <c r="X97" s="116">
        <v>258</v>
      </c>
      <c r="Y97" s="116">
        <v>252</v>
      </c>
      <c r="Z97" s="116">
        <v>252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221</v>
      </c>
      <c r="X98" s="116">
        <v>208</v>
      </c>
      <c r="Y98" s="116">
        <v>203</v>
      </c>
      <c r="Z98" s="116">
        <v>202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38</v>
      </c>
      <c r="X99" s="116">
        <v>34</v>
      </c>
      <c r="Y99" s="116">
        <v>30</v>
      </c>
      <c r="Z99" s="116">
        <v>42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413</v>
      </c>
      <c r="X100" s="116">
        <v>426</v>
      </c>
      <c r="Y100" s="116">
        <v>431</v>
      </c>
      <c r="Z100" s="116">
        <v>430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2040</v>
      </c>
      <c r="X101" s="116">
        <v>2061</v>
      </c>
      <c r="Y101" s="116">
        <v>2065</v>
      </c>
      <c r="Z101" s="116">
        <v>2054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4726</v>
      </c>
      <c r="X104" s="116">
        <v>4810</v>
      </c>
      <c r="Y104" s="116">
        <v>5030</v>
      </c>
      <c r="Z104" s="116">
        <v>5195</v>
      </c>
      <c r="AB104" s="113" t="str">
        <f>TEXT(Z104,"###,###")</f>
        <v>5,195</v>
      </c>
      <c r="AD104" s="134">
        <f>Z104/($Z$4)*100</f>
        <v>77.757820685526113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548</v>
      </c>
      <c r="X105" s="116">
        <v>632</v>
      </c>
      <c r="Y105" s="116">
        <v>616</v>
      </c>
      <c r="Z105" s="116">
        <v>649</v>
      </c>
      <c r="AB105" s="113" t="str">
        <f>TEXT(Z105,"###,###")</f>
        <v>649</v>
      </c>
      <c r="AD105" s="134">
        <f>Z105/($Z$4)*100</f>
        <v>9.7141146534949865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5274</v>
      </c>
      <c r="X106" s="124">
        <v>5442</v>
      </c>
      <c r="Y106" s="124">
        <v>5646</v>
      </c>
      <c r="Z106" s="124">
        <v>5844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1155</v>
      </c>
      <c r="X108" s="116">
        <v>1192</v>
      </c>
      <c r="Y108" s="116">
        <v>1367</v>
      </c>
      <c r="Z108" s="116">
        <v>1177</v>
      </c>
      <c r="AB108" s="113" t="str">
        <f>TEXT(Z108,"###,###")</f>
        <v>1,177</v>
      </c>
      <c r="AD108" s="134">
        <f>Z108/($Z$4)*100</f>
        <v>17.617123185151922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1204</v>
      </c>
      <c r="X109" s="116">
        <v>1300</v>
      </c>
      <c r="Y109" s="116">
        <v>1279</v>
      </c>
      <c r="Z109" s="116">
        <v>1335</v>
      </c>
      <c r="AB109" s="113" t="str">
        <f>TEXT(Z109,"###,###")</f>
        <v>1,335</v>
      </c>
      <c r="AD109" s="134">
        <f>Z109/($Z$4)*100</f>
        <v>19.982038616973508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1461</v>
      </c>
      <c r="X110" s="116">
        <v>1387</v>
      </c>
      <c r="Y110" s="116">
        <v>1575</v>
      </c>
      <c r="Z110" s="116">
        <v>1771</v>
      </c>
      <c r="AB110" s="113" t="str">
        <f>TEXT(Z110,"###,###")</f>
        <v>1,771</v>
      </c>
      <c r="AD110" s="134">
        <f>Z110/($Z$4)*100</f>
        <v>26.508007783265981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1458</v>
      </c>
      <c r="X111" s="116">
        <v>1563</v>
      </c>
      <c r="Y111" s="116">
        <v>1430</v>
      </c>
      <c r="Z111" s="116">
        <v>1560</v>
      </c>
      <c r="AB111" s="113" t="str">
        <f>TEXT(Z111,"###,###")</f>
        <v>1,560</v>
      </c>
      <c r="AD111" s="134">
        <f>Z111/($Z$4)*100</f>
        <v>23.349797934440954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6267</v>
      </c>
      <c r="X112" s="116">
        <v>6288</v>
      </c>
      <c r="Y112" s="116">
        <v>6547</v>
      </c>
      <c r="Z112" s="116">
        <v>6683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43.2</v>
      </c>
      <c r="W118" s="135">
        <v>43.28</v>
      </c>
      <c r="X118" s="135">
        <v>42.67</v>
      </c>
      <c r="Y118" s="135">
        <v>42.72</v>
      </c>
      <c r="Z118" s="135">
        <v>42.12</v>
      </c>
      <c r="AB118" s="113" t="str">
        <f>TEXT(Z118,"##.0")</f>
        <v>42.1</v>
      </c>
    </row>
    <row r="120" spans="19:32" x14ac:dyDescent="0.25">
      <c r="S120" s="105" t="s">
        <v>104</v>
      </c>
      <c r="T120" s="116"/>
      <c r="U120" s="116"/>
      <c r="V120" s="116">
        <v>3259</v>
      </c>
      <c r="W120" s="116">
        <v>3298</v>
      </c>
      <c r="X120" s="116">
        <v>3297</v>
      </c>
      <c r="Y120" s="116">
        <v>3398</v>
      </c>
      <c r="Z120" s="116">
        <v>3503</v>
      </c>
      <c r="AB120" s="113" t="str">
        <f>TEXT(Z120,"###,###")</f>
        <v>3,503</v>
      </c>
    </row>
    <row r="121" spans="19:32" x14ac:dyDescent="0.25">
      <c r="S121" s="105" t="s">
        <v>105</v>
      </c>
      <c r="T121" s="116"/>
      <c r="U121" s="116"/>
      <c r="V121" s="116">
        <v>637</v>
      </c>
      <c r="W121" s="116">
        <v>618</v>
      </c>
      <c r="X121" s="116">
        <v>617</v>
      </c>
      <c r="Y121" s="116">
        <v>619</v>
      </c>
      <c r="Z121" s="116">
        <v>596</v>
      </c>
      <c r="AB121" s="113" t="str">
        <f>TEXT(Z121,"###,###")</f>
        <v>596</v>
      </c>
    </row>
    <row r="122" spans="19:32" x14ac:dyDescent="0.25">
      <c r="S122" s="105" t="s">
        <v>106</v>
      </c>
      <c r="T122" s="116"/>
      <c r="U122" s="116"/>
      <c r="V122" s="116">
        <v>495</v>
      </c>
      <c r="W122" s="116">
        <v>479</v>
      </c>
      <c r="X122" s="116">
        <v>502</v>
      </c>
      <c r="Y122" s="116">
        <v>497</v>
      </c>
      <c r="Z122" s="116">
        <v>466</v>
      </c>
      <c r="AB122" s="113" t="str">
        <f>TEXT(Z122,"###,###")</f>
        <v>466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3754</v>
      </c>
      <c r="W124" s="116">
        <v>3777</v>
      </c>
      <c r="X124" s="116">
        <v>3799</v>
      </c>
      <c r="Y124" s="116">
        <v>3895</v>
      </c>
      <c r="Z124" s="116">
        <v>3969</v>
      </c>
      <c r="AB124" s="113" t="str">
        <f>TEXT(Z124,"###,###")</f>
        <v>3,969</v>
      </c>
      <c r="AD124" s="131">
        <f>Z124/$Z$7*100</f>
        <v>86.982248520710058</v>
      </c>
    </row>
    <row r="125" spans="19:32" x14ac:dyDescent="0.25">
      <c r="S125" s="105" t="s">
        <v>108</v>
      </c>
      <c r="T125" s="116"/>
      <c r="U125" s="116"/>
      <c r="V125" s="116">
        <v>1132</v>
      </c>
      <c r="W125" s="116">
        <v>1097</v>
      </c>
      <c r="X125" s="116">
        <v>1119</v>
      </c>
      <c r="Y125" s="116">
        <v>1116</v>
      </c>
      <c r="Z125" s="116">
        <v>1062</v>
      </c>
      <c r="AB125" s="113" t="str">
        <f>TEXT(Z125,"###,###")</f>
        <v>1,062</v>
      </c>
      <c r="AD125" s="131">
        <f>Z125/$Z$7*100</f>
        <v>23.274161735700197</v>
      </c>
    </row>
    <row r="127" spans="19:32" x14ac:dyDescent="0.25">
      <c r="S127" s="105" t="s">
        <v>109</v>
      </c>
      <c r="T127" s="116"/>
      <c r="U127" s="116"/>
      <c r="V127" s="116">
        <v>2378</v>
      </c>
      <c r="W127" s="116">
        <v>2347</v>
      </c>
      <c r="X127" s="116">
        <v>2355</v>
      </c>
      <c r="Y127" s="116">
        <v>2448</v>
      </c>
      <c r="Z127" s="116">
        <v>2506</v>
      </c>
      <c r="AB127" s="113" t="str">
        <f>TEXT(Z127,"###,###")</f>
        <v>2,506</v>
      </c>
      <c r="AD127" s="131">
        <f>Z127/$Z$7*100</f>
        <v>54.92000876616261</v>
      </c>
    </row>
    <row r="128" spans="19:32" x14ac:dyDescent="0.25">
      <c r="S128" s="105" t="s">
        <v>110</v>
      </c>
      <c r="T128" s="116"/>
      <c r="U128" s="116"/>
      <c r="V128" s="116">
        <v>2014</v>
      </c>
      <c r="W128" s="116">
        <v>2045</v>
      </c>
      <c r="X128" s="116">
        <v>2061</v>
      </c>
      <c r="Y128" s="116">
        <v>2066</v>
      </c>
      <c r="Z128" s="116">
        <v>2056</v>
      </c>
      <c r="AB128" s="113" t="str">
        <f>TEXT(Z128,"###,###")</f>
        <v>2,056</v>
      </c>
      <c r="AD128" s="131">
        <f>Z128/$Z$7*100</f>
        <v>45.058075827306595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C5B1C7-8320-47D1-8884-51A26A3E8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877C49EC-011E-4521-9A92-57504F3B77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B5679E33-C6C7-48BD-B8B0-4691CDA786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3B32D870-2E0D-495C-A839-1CFFEB6A90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7179-A0DE-4347-9FC0-573B56FA5A55}">
  <sheetPr codeName="Sheet7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Clarence</v>
      </c>
      <c r="T1" s="103"/>
      <c r="U1" s="103"/>
      <c r="V1" s="103"/>
      <c r="W1" s="103"/>
      <c r="X1" s="103"/>
      <c r="Y1" s="104" t="str">
        <f>Y3</f>
        <v>12.7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119</v>
      </c>
      <c r="Y3" s="109" t="s">
        <v>162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12.7 Clarence,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39275</v>
      </c>
      <c r="W4" s="112">
        <v>39657</v>
      </c>
      <c r="X4" s="112">
        <v>41445</v>
      </c>
      <c r="Y4" s="112">
        <v>42256</v>
      </c>
      <c r="Z4" s="112">
        <v>43886</v>
      </c>
      <c r="AB4" s="113" t="str">
        <f>TEXT(Z4,"###,###")</f>
        <v>43,886</v>
      </c>
      <c r="AD4" s="114">
        <f>Z4/Y4-1</f>
        <v>3.8574403634986654E-2</v>
      </c>
      <c r="AF4" s="114">
        <f>Z4/V4-1</f>
        <v>0.11740292807129227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19245</v>
      </c>
      <c r="W5" s="112">
        <v>19260</v>
      </c>
      <c r="X5" s="112">
        <v>20145</v>
      </c>
      <c r="Y5" s="112">
        <v>20752</v>
      </c>
      <c r="Z5" s="112">
        <v>21713</v>
      </c>
      <c r="AB5" s="113" t="str">
        <f>TEXT(Z5,"###,###")</f>
        <v>21,713</v>
      </c>
      <c r="AD5" s="114">
        <f t="shared" ref="AD5:AD9" si="0">Z5/Y5-1</f>
        <v>4.630878951426376E-2</v>
      </c>
      <c r="AF5" s="114">
        <f t="shared" ref="AF5:AF9" si="1">Z5/V5-1</f>
        <v>0.12824110158482727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20030</v>
      </c>
      <c r="W6" s="112">
        <v>20397</v>
      </c>
      <c r="X6" s="112">
        <v>21300</v>
      </c>
      <c r="Y6" s="112">
        <v>21504</v>
      </c>
      <c r="Z6" s="112">
        <v>22170</v>
      </c>
      <c r="AB6" s="113" t="str">
        <f>TEXT(Z6,"###,###")</f>
        <v>22,170</v>
      </c>
      <c r="AD6" s="114">
        <f t="shared" si="0"/>
        <v>3.0970982142857206E-2</v>
      </c>
      <c r="AF6" s="114">
        <f t="shared" si="1"/>
        <v>0.1068397403894159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28775</v>
      </c>
      <c r="W7" s="112">
        <v>29060</v>
      </c>
      <c r="X7" s="112">
        <v>30039</v>
      </c>
      <c r="Y7" s="112">
        <v>30760</v>
      </c>
      <c r="Z7" s="112">
        <v>31863</v>
      </c>
      <c r="AB7" s="113" t="str">
        <f>TEXT(Z7,"###,###")</f>
        <v>31,863</v>
      </c>
      <c r="AD7" s="114">
        <f t="shared" si="0"/>
        <v>3.5858257477243249E-2</v>
      </c>
      <c r="AF7" s="114">
        <f t="shared" si="1"/>
        <v>0.10731537793223289</v>
      </c>
    </row>
    <row r="8" spans="1:32" ht="17.25" customHeight="1" x14ac:dyDescent="0.25">
      <c r="A8" s="66" t="s">
        <v>13</v>
      </c>
      <c r="B8" s="67"/>
      <c r="C8" s="31"/>
      <c r="D8" s="68" t="str">
        <f>AB4</f>
        <v>43,886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31,863</v>
      </c>
      <c r="P8" s="69"/>
      <c r="S8" s="111" t="s">
        <v>87</v>
      </c>
      <c r="T8" s="112"/>
      <c r="U8" s="112"/>
      <c r="V8" s="112">
        <v>40175</v>
      </c>
      <c r="W8" s="112">
        <v>42057.45</v>
      </c>
      <c r="X8" s="112">
        <v>42477.97</v>
      </c>
      <c r="Y8" s="112">
        <v>43516.99</v>
      </c>
      <c r="Z8" s="112">
        <v>45243</v>
      </c>
      <c r="AB8" s="113" t="str">
        <f>TEXT(Z8,"$###,###")</f>
        <v>$45,243</v>
      </c>
      <c r="AD8" s="114">
        <f t="shared" si="0"/>
        <v>3.9662899479031122E-2</v>
      </c>
      <c r="AF8" s="114">
        <f t="shared" si="1"/>
        <v>0.12614810205351579</v>
      </c>
    </row>
    <row r="9" spans="1:32" x14ac:dyDescent="0.25">
      <c r="A9" s="32" t="s">
        <v>15</v>
      </c>
      <c r="B9" s="73"/>
      <c r="C9" s="74"/>
      <c r="D9" s="75">
        <f>AD104</f>
        <v>68.137902748028992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49.957631108181907</v>
      </c>
      <c r="P9" s="76" t="s">
        <v>88</v>
      </c>
      <c r="S9" s="111" t="s">
        <v>7</v>
      </c>
      <c r="T9" s="112"/>
      <c r="U9" s="112"/>
      <c r="V9" s="112">
        <v>1489906138</v>
      </c>
      <c r="W9" s="112">
        <v>1554108732</v>
      </c>
      <c r="X9" s="112">
        <v>1642833620</v>
      </c>
      <c r="Y9" s="112">
        <v>1729663411</v>
      </c>
      <c r="Z9" s="112">
        <v>1830330733</v>
      </c>
      <c r="AB9" s="113" t="str">
        <f>TEXT(Z9/1000000,"$#,###.0")&amp;" mil"</f>
        <v>$1,830.3 mil</v>
      </c>
      <c r="AD9" s="114">
        <f t="shared" si="0"/>
        <v>5.8200526969463651E-2</v>
      </c>
      <c r="AF9" s="114">
        <f t="shared" si="1"/>
        <v>0.22848727602194763</v>
      </c>
    </row>
    <row r="10" spans="1:32" x14ac:dyDescent="0.25">
      <c r="A10" s="32" t="s">
        <v>18</v>
      </c>
      <c r="B10" s="73"/>
      <c r="C10" s="74"/>
      <c r="D10" s="75">
        <f>AD105</f>
        <v>25.09456318643759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50.051784201111005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93.060917051125131</v>
      </c>
      <c r="P11" s="76" t="s">
        <v>88</v>
      </c>
      <c r="S11" s="111" t="s">
        <v>30</v>
      </c>
      <c r="T11" s="116"/>
      <c r="U11" s="116"/>
      <c r="V11" s="116">
        <v>35260</v>
      </c>
      <c r="W11" s="116">
        <v>35590</v>
      </c>
      <c r="X11" s="116">
        <v>37335</v>
      </c>
      <c r="Y11" s="116">
        <v>37977</v>
      </c>
      <c r="Z11" s="116">
        <v>39469</v>
      </c>
    </row>
    <row r="12" spans="1:32" ht="28.5" customHeight="1" x14ac:dyDescent="0.25">
      <c r="A12" s="32" t="s">
        <v>20</v>
      </c>
      <c r="B12" s="74"/>
      <c r="C12" s="74"/>
      <c r="D12" s="75">
        <f>AD108</f>
        <v>13.102128241352595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13.843643097009069</v>
      </c>
      <c r="P12" s="76" t="s">
        <v>88</v>
      </c>
      <c r="S12" s="111" t="s">
        <v>31</v>
      </c>
      <c r="T12" s="116"/>
      <c r="U12" s="116"/>
      <c r="V12" s="116">
        <v>4017</v>
      </c>
      <c r="W12" s="116">
        <v>4068</v>
      </c>
      <c r="X12" s="116">
        <v>4110</v>
      </c>
      <c r="Y12" s="116">
        <v>4277</v>
      </c>
      <c r="Z12" s="116">
        <v>4416</v>
      </c>
    </row>
    <row r="13" spans="1:32" ht="15" customHeight="1" x14ac:dyDescent="0.25">
      <c r="A13" s="32" t="s">
        <v>21</v>
      </c>
      <c r="B13" s="74"/>
      <c r="C13" s="74"/>
      <c r="D13" s="75">
        <f>AD109</f>
        <v>14.41006243448936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42.1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22.387549560224219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16.276442156801206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43.291710340427471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83.72355784319879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1013</v>
      </c>
      <c r="Z15" s="116">
        <v>1033</v>
      </c>
      <c r="AB15" s="121">
        <f t="shared" ref="AB15:AB34" si="2">IF(Z15="np",0,Z15/$Z$34)</f>
        <v>2.3539867374609759E-2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70</v>
      </c>
      <c r="Z16" s="116">
        <v>87</v>
      </c>
      <c r="AB16" s="121">
        <f t="shared" si="2"/>
        <v>1.9825444933117609E-3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1775</v>
      </c>
      <c r="Z17" s="116">
        <v>1922</v>
      </c>
      <c r="AB17" s="121">
        <f t="shared" si="2"/>
        <v>4.3798281794772465E-2</v>
      </c>
    </row>
    <row r="18" spans="1:28" x14ac:dyDescent="0.25">
      <c r="A18" s="65" t="str">
        <f>$S$1&amp;" ("&amp;$V$2&amp;" to "&amp;$Z$2&amp;")"</f>
        <v>Clarence (2014-15 to 2018-19)</v>
      </c>
      <c r="B18" s="65"/>
      <c r="C18" s="65"/>
      <c r="D18" s="65"/>
      <c r="E18" s="65"/>
      <c r="F18" s="65"/>
      <c r="G18" s="65" t="str">
        <f>$S$1&amp;" ("&amp;$V$2&amp;" to "&amp;$Z$2&amp;")"</f>
        <v>Clarence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599</v>
      </c>
      <c r="Z18" s="116">
        <v>660</v>
      </c>
      <c r="AB18" s="121">
        <f t="shared" si="2"/>
        <v>1.5039992707882324E-2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2908</v>
      </c>
      <c r="Z19" s="116">
        <v>3203</v>
      </c>
      <c r="AB19" s="121">
        <f t="shared" si="2"/>
        <v>7.2989540368707695E-2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1115</v>
      </c>
      <c r="Z20" s="116">
        <v>1177</v>
      </c>
      <c r="AB20" s="121">
        <f t="shared" si="2"/>
        <v>2.6821320329056809E-2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3997</v>
      </c>
      <c r="Z21" s="116">
        <v>4065</v>
      </c>
      <c r="AB21" s="121">
        <f t="shared" si="2"/>
        <v>9.2632682359911581E-2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3098</v>
      </c>
      <c r="Z22" s="116">
        <v>2972</v>
      </c>
      <c r="AB22" s="121">
        <f t="shared" si="2"/>
        <v>6.7725542920948886E-2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1493</v>
      </c>
      <c r="Z23" s="116">
        <v>1410</v>
      </c>
      <c r="AB23" s="121">
        <f t="shared" si="2"/>
        <v>3.2130893512294055E-2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543</v>
      </c>
      <c r="Z24" s="116">
        <v>556</v>
      </c>
      <c r="AB24" s="121">
        <f t="shared" si="2"/>
        <v>1.2670054463003897E-2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1420</v>
      </c>
      <c r="Z25" s="116">
        <v>1539</v>
      </c>
      <c r="AB25" s="121">
        <f t="shared" si="2"/>
        <v>3.5070528450652873E-2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763</v>
      </c>
      <c r="Z26" s="116">
        <v>759</v>
      </c>
      <c r="AB26" s="121">
        <f t="shared" si="2"/>
        <v>1.7295991614064671E-2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2416</v>
      </c>
      <c r="Z27" s="116">
        <v>2585</v>
      </c>
      <c r="AB27" s="121">
        <f t="shared" si="2"/>
        <v>5.8906638105872433E-2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2746</v>
      </c>
      <c r="Z28" s="116">
        <v>2989</v>
      </c>
      <c r="AB28" s="121">
        <f t="shared" si="2"/>
        <v>6.8112936672515556E-2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3584</v>
      </c>
      <c r="Z29" s="116">
        <v>4133</v>
      </c>
      <c r="AB29" s="121">
        <f t="shared" si="2"/>
        <v>9.4182257366178246E-2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4309</v>
      </c>
      <c r="Z30" s="116">
        <v>4516</v>
      </c>
      <c r="AB30" s="121">
        <f t="shared" si="2"/>
        <v>0.10291001071029783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5615</v>
      </c>
      <c r="Z31" s="116">
        <v>5727</v>
      </c>
      <c r="AB31" s="121">
        <f t="shared" si="2"/>
        <v>0.13050611854248798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995</v>
      </c>
      <c r="Z32" s="116">
        <v>1080</v>
      </c>
      <c r="AB32" s="121">
        <f t="shared" si="2"/>
        <v>2.4610897158352893E-2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1695</v>
      </c>
      <c r="Z33" s="116">
        <v>1764</v>
      </c>
      <c r="AB33" s="121">
        <f t="shared" si="2"/>
        <v>4.0197798691976393E-2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42256</v>
      </c>
      <c r="Z34" s="124">
        <v>43883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26676</v>
      </c>
      <c r="AB37" s="136">
        <f>Z37/Z40*100</f>
        <v>83.72355784319879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5186</v>
      </c>
      <c r="AB38" s="136">
        <f>Z38/Z40*100</f>
        <v>16.276442156801206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31862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16</v>
      </c>
      <c r="X44" s="116">
        <v>20</v>
      </c>
      <c r="Y44" s="116">
        <v>11</v>
      </c>
      <c r="Z44" s="116">
        <v>21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352</v>
      </c>
      <c r="X45" s="116">
        <v>325</v>
      </c>
      <c r="Y45" s="116">
        <v>379</v>
      </c>
      <c r="Z45" s="116">
        <v>387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1117</v>
      </c>
      <c r="X46" s="116">
        <v>1085</v>
      </c>
      <c r="Y46" s="116">
        <v>1108</v>
      </c>
      <c r="Z46" s="116">
        <v>1151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1583</v>
      </c>
      <c r="X47" s="116">
        <v>1757</v>
      </c>
      <c r="Y47" s="116">
        <v>1846</v>
      </c>
      <c r="Z47" s="116">
        <v>1884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2050</v>
      </c>
      <c r="X48" s="116">
        <v>2296</v>
      </c>
      <c r="Y48" s="116">
        <v>2443</v>
      </c>
      <c r="Z48" s="116">
        <v>2677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Clarence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1989</v>
      </c>
      <c r="X49" s="116">
        <v>2167</v>
      </c>
      <c r="Y49" s="116">
        <v>2288</v>
      </c>
      <c r="Z49" s="116">
        <v>2629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1912</v>
      </c>
      <c r="X50" s="116">
        <v>1976</v>
      </c>
      <c r="Y50" s="116">
        <v>2121</v>
      </c>
      <c r="Z50" s="116">
        <v>2274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1980</v>
      </c>
      <c r="X51" s="116">
        <v>1962</v>
      </c>
      <c r="Y51" s="116">
        <v>1925</v>
      </c>
      <c r="Z51" s="116">
        <v>1942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1968</v>
      </c>
      <c r="X52" s="116">
        <v>2063</v>
      </c>
      <c r="Y52" s="116">
        <v>2123</v>
      </c>
      <c r="Z52" s="116">
        <v>2053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1941</v>
      </c>
      <c r="X53" s="116">
        <v>1870</v>
      </c>
      <c r="Y53" s="116">
        <v>1828</v>
      </c>
      <c r="Z53" s="116">
        <v>1845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1899</v>
      </c>
      <c r="X54" s="116">
        <v>1998</v>
      </c>
      <c r="Y54" s="116">
        <v>1976</v>
      </c>
      <c r="Z54" s="116">
        <v>1950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1281</v>
      </c>
      <c r="X55" s="116">
        <v>1371</v>
      </c>
      <c r="Y55" s="116">
        <v>1457</v>
      </c>
      <c r="Z55" s="116">
        <v>1554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730</v>
      </c>
      <c r="X56" s="116">
        <v>738</v>
      </c>
      <c r="Y56" s="116">
        <v>726</v>
      </c>
      <c r="Z56" s="116">
        <v>791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253</v>
      </c>
      <c r="X57" s="116">
        <v>313</v>
      </c>
      <c r="Y57" s="116">
        <v>328</v>
      </c>
      <c r="Z57" s="116">
        <v>346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95</v>
      </c>
      <c r="X58" s="116">
        <v>109</v>
      </c>
      <c r="Y58" s="116">
        <v>98</v>
      </c>
      <c r="Z58" s="116">
        <v>123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45</v>
      </c>
      <c r="X59" s="116">
        <v>48</v>
      </c>
      <c r="Y59" s="116">
        <v>46</v>
      </c>
      <c r="Z59" s="116">
        <v>40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46</v>
      </c>
      <c r="X60" s="116">
        <v>46</v>
      </c>
      <c r="Y60" s="116">
        <v>46</v>
      </c>
      <c r="Z60" s="116">
        <v>34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19260</v>
      </c>
      <c r="X61" s="116">
        <v>20145</v>
      </c>
      <c r="Y61" s="116">
        <v>20752</v>
      </c>
      <c r="Z61" s="116">
        <v>21713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34</v>
      </c>
      <c r="X63" s="116">
        <v>15</v>
      </c>
      <c r="Y63" s="116">
        <v>12</v>
      </c>
      <c r="Z63" s="116">
        <v>20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Clarence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519</v>
      </c>
      <c r="X64" s="116">
        <v>488</v>
      </c>
      <c r="Y64" s="116">
        <v>491</v>
      </c>
      <c r="Z64" s="116">
        <v>486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1326</v>
      </c>
      <c r="X65" s="116">
        <v>1328</v>
      </c>
      <c r="Y65" s="116">
        <v>1381</v>
      </c>
      <c r="Z65" s="116">
        <v>1297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1626</v>
      </c>
      <c r="X66" s="116">
        <v>1777</v>
      </c>
      <c r="Y66" s="116">
        <v>1807</v>
      </c>
      <c r="Z66" s="116">
        <v>1971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2099</v>
      </c>
      <c r="X67" s="116">
        <v>2268</v>
      </c>
      <c r="Y67" s="116">
        <v>2297</v>
      </c>
      <c r="Z67" s="116">
        <v>2305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2113</v>
      </c>
      <c r="X68" s="116">
        <v>2220</v>
      </c>
      <c r="Y68" s="116">
        <v>2327</v>
      </c>
      <c r="Z68" s="116">
        <v>2525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1937</v>
      </c>
      <c r="X69" s="116">
        <v>2079</v>
      </c>
      <c r="Y69" s="116">
        <v>2088</v>
      </c>
      <c r="Z69" s="116">
        <v>2223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2122</v>
      </c>
      <c r="X70" s="116">
        <v>2089</v>
      </c>
      <c r="Y70" s="116">
        <v>2076</v>
      </c>
      <c r="Z70" s="116">
        <v>2138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2089</v>
      </c>
      <c r="X71" s="116">
        <v>2216</v>
      </c>
      <c r="Y71" s="116">
        <v>2258</v>
      </c>
      <c r="Z71" s="116">
        <v>2275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2167</v>
      </c>
      <c r="X72" s="116">
        <v>2113</v>
      </c>
      <c r="Y72" s="116">
        <v>2086</v>
      </c>
      <c r="Z72" s="116">
        <v>2030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2050</v>
      </c>
      <c r="X73" s="116">
        <v>2241</v>
      </c>
      <c r="Y73" s="116">
        <v>2162</v>
      </c>
      <c r="Z73" s="116">
        <v>2183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1343</v>
      </c>
      <c r="X74" s="116">
        <v>1396</v>
      </c>
      <c r="Y74" s="116">
        <v>1434</v>
      </c>
      <c r="Z74" s="116">
        <v>1552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551</v>
      </c>
      <c r="X75" s="116">
        <v>607</v>
      </c>
      <c r="Y75" s="116">
        <v>610</v>
      </c>
      <c r="Z75" s="116">
        <v>694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193</v>
      </c>
      <c r="X76" s="116">
        <v>227</v>
      </c>
      <c r="Y76" s="116">
        <v>233</v>
      </c>
      <c r="Z76" s="116">
        <v>243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103</v>
      </c>
      <c r="X77" s="116">
        <v>108</v>
      </c>
      <c r="Y77" s="116">
        <v>98</v>
      </c>
      <c r="Z77" s="116">
        <v>99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54</v>
      </c>
      <c r="X78" s="116">
        <v>58</v>
      </c>
      <c r="Y78" s="116">
        <v>56</v>
      </c>
      <c r="Z78" s="116">
        <v>59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69</v>
      </c>
      <c r="X79" s="116">
        <v>70</v>
      </c>
      <c r="Y79" s="116">
        <v>66</v>
      </c>
      <c r="Z79" s="116">
        <v>71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20397</v>
      </c>
      <c r="X80" s="116">
        <v>21300</v>
      </c>
      <c r="Y80" s="116">
        <v>21504</v>
      </c>
      <c r="Z80" s="116">
        <v>22171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Clarence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1852</v>
      </c>
      <c r="X83" s="116">
        <v>1924</v>
      </c>
      <c r="Y83" s="116">
        <v>1963</v>
      </c>
      <c r="Z83" s="116">
        <v>2089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2168</v>
      </c>
      <c r="X84" s="116">
        <v>2283</v>
      </c>
      <c r="Y84" s="116">
        <v>2406</v>
      </c>
      <c r="Z84" s="116">
        <v>2511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43,886</v>
      </c>
      <c r="D85" s="98">
        <f t="shared" ref="D85:D90" si="4">AD4</f>
        <v>3.8574403634986654E-2</v>
      </c>
      <c r="E85" s="99">
        <f t="shared" ref="E85:E90" si="5">AD4</f>
        <v>3.8574403634986654E-2</v>
      </c>
      <c r="F85" s="98">
        <f t="shared" ref="F85:F90" si="6">AF4</f>
        <v>0.11740292807129227</v>
      </c>
      <c r="G85" s="99">
        <f t="shared" ref="G85:G90" si="7">AF4</f>
        <v>0.11740292807129227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2536</v>
      </c>
      <c r="X85" s="116">
        <v>2696</v>
      </c>
      <c r="Y85" s="116">
        <v>2789</v>
      </c>
      <c r="Z85" s="116">
        <v>2961</v>
      </c>
    </row>
    <row r="86" spans="1:30" ht="15" customHeight="1" x14ac:dyDescent="0.25">
      <c r="A86" s="100" t="s">
        <v>4</v>
      </c>
      <c r="B86" s="51"/>
      <c r="C86" s="101" t="str">
        <f t="shared" si="3"/>
        <v>21,713</v>
      </c>
      <c r="D86" s="98">
        <f t="shared" si="4"/>
        <v>4.630878951426376E-2</v>
      </c>
      <c r="E86" s="99">
        <f t="shared" si="5"/>
        <v>4.630878951426376E-2</v>
      </c>
      <c r="F86" s="98">
        <f t="shared" si="6"/>
        <v>0.12824110158482727</v>
      </c>
      <c r="G86" s="99">
        <f t="shared" si="7"/>
        <v>0.12824110158482727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1046</v>
      </c>
      <c r="X86" s="116">
        <v>1143</v>
      </c>
      <c r="Y86" s="116">
        <v>1210</v>
      </c>
      <c r="Z86" s="116">
        <v>1265</v>
      </c>
    </row>
    <row r="87" spans="1:30" ht="15" customHeight="1" x14ac:dyDescent="0.25">
      <c r="A87" s="100" t="s">
        <v>5</v>
      </c>
      <c r="B87" s="51"/>
      <c r="C87" s="101" t="str">
        <f t="shared" si="3"/>
        <v>22,170</v>
      </c>
      <c r="D87" s="98">
        <f t="shared" si="4"/>
        <v>3.0970982142857206E-2</v>
      </c>
      <c r="E87" s="99">
        <f t="shared" si="5"/>
        <v>3.0970982142857206E-2</v>
      </c>
      <c r="F87" s="98">
        <f t="shared" si="6"/>
        <v>0.1068397403894159</v>
      </c>
      <c r="G87" s="99">
        <f t="shared" si="7"/>
        <v>0.1068397403894159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889</v>
      </c>
      <c r="X87" s="116">
        <v>970</v>
      </c>
      <c r="Y87" s="116">
        <v>970</v>
      </c>
      <c r="Z87" s="116">
        <v>983</v>
      </c>
    </row>
    <row r="88" spans="1:30" ht="15" customHeight="1" x14ac:dyDescent="0.25">
      <c r="A88" s="51" t="s">
        <v>6</v>
      </c>
      <c r="B88" s="51"/>
      <c r="C88" s="101" t="str">
        <f t="shared" si="3"/>
        <v>31,863</v>
      </c>
      <c r="D88" s="98">
        <f t="shared" si="4"/>
        <v>3.5858257477243249E-2</v>
      </c>
      <c r="E88" s="99">
        <f t="shared" si="5"/>
        <v>3.5858257477243249E-2</v>
      </c>
      <c r="F88" s="98">
        <f t="shared" si="6"/>
        <v>0.10731537793223289</v>
      </c>
      <c r="G88" s="99">
        <f t="shared" si="7"/>
        <v>0.10731537793223289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865</v>
      </c>
      <c r="X88" s="116">
        <v>857</v>
      </c>
      <c r="Y88" s="116">
        <v>921</v>
      </c>
      <c r="Z88" s="116">
        <v>939</v>
      </c>
    </row>
    <row r="89" spans="1:30" ht="15" customHeight="1" x14ac:dyDescent="0.25">
      <c r="A89" s="51" t="s">
        <v>102</v>
      </c>
      <c r="B89" s="51"/>
      <c r="C89" s="101" t="str">
        <f t="shared" si="3"/>
        <v>$45,243</v>
      </c>
      <c r="D89" s="98">
        <f t="shared" si="4"/>
        <v>3.9662899479031122E-2</v>
      </c>
      <c r="E89" s="99">
        <f t="shared" si="5"/>
        <v>3.9662899479031122E-2</v>
      </c>
      <c r="F89" s="98">
        <f t="shared" si="6"/>
        <v>0.12614810205351579</v>
      </c>
      <c r="G89" s="99">
        <f t="shared" si="7"/>
        <v>0.12614810205351579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726</v>
      </c>
      <c r="X89" s="116">
        <v>772</v>
      </c>
      <c r="Y89" s="116">
        <v>807</v>
      </c>
      <c r="Z89" s="116">
        <v>860</v>
      </c>
    </row>
    <row r="90" spans="1:30" ht="15" customHeight="1" x14ac:dyDescent="0.25">
      <c r="A90" s="51" t="s">
        <v>7</v>
      </c>
      <c r="B90" s="51"/>
      <c r="C90" s="101" t="str">
        <f t="shared" si="3"/>
        <v>$1,830.3 mil</v>
      </c>
      <c r="D90" s="98">
        <f t="shared" si="4"/>
        <v>5.8200526969463651E-2</v>
      </c>
      <c r="E90" s="99">
        <f t="shared" si="5"/>
        <v>5.8200526969463651E-2</v>
      </c>
      <c r="F90" s="98">
        <f t="shared" si="6"/>
        <v>0.22848727602194763</v>
      </c>
      <c r="G90" s="99">
        <f t="shared" si="7"/>
        <v>0.22848727602194763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1239</v>
      </c>
      <c r="X90" s="116">
        <v>1334</v>
      </c>
      <c r="Y90" s="116">
        <v>1444</v>
      </c>
      <c r="Z90" s="116">
        <v>1600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14300</v>
      </c>
      <c r="X91" s="116">
        <v>14821</v>
      </c>
      <c r="Y91" s="116">
        <v>15310</v>
      </c>
      <c r="Z91" s="116">
        <v>15919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1229</v>
      </c>
      <c r="X93" s="116">
        <v>1308</v>
      </c>
      <c r="Y93" s="116">
        <v>1387</v>
      </c>
      <c r="Z93" s="116">
        <v>1461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3176</v>
      </c>
      <c r="X94" s="116">
        <v>3395</v>
      </c>
      <c r="Y94" s="116">
        <v>3534</v>
      </c>
      <c r="Z94" s="116">
        <v>3703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443</v>
      </c>
      <c r="X95" s="116">
        <v>457</v>
      </c>
      <c r="Y95" s="116">
        <v>483</v>
      </c>
      <c r="Z95" s="116">
        <v>496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2073</v>
      </c>
      <c r="X96" s="116">
        <v>2253</v>
      </c>
      <c r="Y96" s="116">
        <v>2353</v>
      </c>
      <c r="Z96" s="116">
        <v>2471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2964</v>
      </c>
      <c r="X97" s="116">
        <v>3229</v>
      </c>
      <c r="Y97" s="116">
        <v>3211</v>
      </c>
      <c r="Z97" s="116">
        <v>3294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1396</v>
      </c>
      <c r="X98" s="116">
        <v>1456</v>
      </c>
      <c r="Y98" s="116">
        <v>1533</v>
      </c>
      <c r="Z98" s="116">
        <v>1519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85</v>
      </c>
      <c r="X99" s="116">
        <v>82</v>
      </c>
      <c r="Y99" s="116">
        <v>85</v>
      </c>
      <c r="Z99" s="116">
        <v>84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762</v>
      </c>
      <c r="X100" s="116">
        <v>792</v>
      </c>
      <c r="Y100" s="116">
        <v>853</v>
      </c>
      <c r="Z100" s="116">
        <v>898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14760</v>
      </c>
      <c r="X101" s="116">
        <v>15218</v>
      </c>
      <c r="Y101" s="116">
        <v>15450</v>
      </c>
      <c r="Z101" s="116">
        <v>15943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25830</v>
      </c>
      <c r="X104" s="116">
        <v>28077</v>
      </c>
      <c r="Y104" s="116">
        <v>28602</v>
      </c>
      <c r="Z104" s="116">
        <v>29903</v>
      </c>
      <c r="AB104" s="113" t="str">
        <f>TEXT(Z104,"###,###")</f>
        <v>29,903</v>
      </c>
      <c r="AD104" s="134">
        <f>Z104/($Z$4)*100</f>
        <v>68.137902748028992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10290</v>
      </c>
      <c r="X105" s="116">
        <v>10547</v>
      </c>
      <c r="Y105" s="116">
        <v>10462</v>
      </c>
      <c r="Z105" s="116">
        <v>11013</v>
      </c>
      <c r="AB105" s="113" t="str">
        <f>TEXT(Z105,"###,###")</f>
        <v>11,013</v>
      </c>
      <c r="AD105" s="134">
        <f>Z105/($Z$4)*100</f>
        <v>25.09456318643759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36120</v>
      </c>
      <c r="X106" s="124">
        <v>38624</v>
      </c>
      <c r="Y106" s="124">
        <v>39064</v>
      </c>
      <c r="Z106" s="124">
        <v>40916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4463</v>
      </c>
      <c r="X108" s="116">
        <v>5000</v>
      </c>
      <c r="Y108" s="116">
        <v>5801</v>
      </c>
      <c r="Z108" s="116">
        <v>5750</v>
      </c>
      <c r="AB108" s="113" t="str">
        <f>TEXT(Z108,"###,###")</f>
        <v>5,750</v>
      </c>
      <c r="AD108" s="134">
        <f>Z108/($Z$4)*100</f>
        <v>13.102128241352595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5820</v>
      </c>
      <c r="X109" s="116">
        <v>5976</v>
      </c>
      <c r="Y109" s="116">
        <v>5983</v>
      </c>
      <c r="Z109" s="116">
        <v>6324</v>
      </c>
      <c r="AB109" s="113" t="str">
        <f>TEXT(Z109,"###,###")</f>
        <v>6,324</v>
      </c>
      <c r="AD109" s="134">
        <f>Z109/($Z$4)*100</f>
        <v>14.41006243448936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8937</v>
      </c>
      <c r="X110" s="116">
        <v>9664</v>
      </c>
      <c r="Y110" s="116">
        <v>8955</v>
      </c>
      <c r="Z110" s="116">
        <v>9825</v>
      </c>
      <c r="AB110" s="113" t="str">
        <f>TEXT(Z110,"###,###")</f>
        <v>9,825</v>
      </c>
      <c r="AD110" s="134">
        <f>Z110/($Z$4)*100</f>
        <v>22.387549560224219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16900</v>
      </c>
      <c r="X111" s="116">
        <v>17984</v>
      </c>
      <c r="Y111" s="116">
        <v>18328</v>
      </c>
      <c r="Z111" s="116">
        <v>18999</v>
      </c>
      <c r="AB111" s="113" t="str">
        <f>TEXT(Z111,"###,###")</f>
        <v>18,999</v>
      </c>
      <c r="AD111" s="134">
        <f>Z111/($Z$4)*100</f>
        <v>43.291710340427471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39657</v>
      </c>
      <c r="X112" s="116">
        <v>41445</v>
      </c>
      <c r="Y112" s="116">
        <v>42256</v>
      </c>
      <c r="Z112" s="116">
        <v>43886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44.57</v>
      </c>
      <c r="W118" s="135">
        <v>43.46</v>
      </c>
      <c r="X118" s="135">
        <v>42.46</v>
      </c>
      <c r="Y118" s="135">
        <v>42.33</v>
      </c>
      <c r="Z118" s="135">
        <v>42.14</v>
      </c>
      <c r="AB118" s="113" t="str">
        <f>TEXT(Z118,"##.0")</f>
        <v>42.1</v>
      </c>
    </row>
    <row r="120" spans="19:32" x14ac:dyDescent="0.25">
      <c r="S120" s="105" t="s">
        <v>104</v>
      </c>
      <c r="T120" s="116"/>
      <c r="U120" s="116"/>
      <c r="V120" s="116">
        <v>24760</v>
      </c>
      <c r="W120" s="116">
        <v>24993</v>
      </c>
      <c r="X120" s="116">
        <v>25929</v>
      </c>
      <c r="Y120" s="116">
        <v>26481</v>
      </c>
      <c r="Z120" s="116">
        <v>27450</v>
      </c>
      <c r="AB120" s="113" t="str">
        <f>TEXT(Z120,"###,###")</f>
        <v>27,450</v>
      </c>
    </row>
    <row r="121" spans="19:32" x14ac:dyDescent="0.25">
      <c r="S121" s="105" t="s">
        <v>105</v>
      </c>
      <c r="T121" s="116"/>
      <c r="U121" s="116"/>
      <c r="V121" s="116">
        <v>2082</v>
      </c>
      <c r="W121" s="116">
        <v>2113</v>
      </c>
      <c r="X121" s="116">
        <v>2109</v>
      </c>
      <c r="Y121" s="116">
        <v>2172</v>
      </c>
      <c r="Z121" s="116">
        <v>2209</v>
      </c>
      <c r="AB121" s="113" t="str">
        <f>TEXT(Z121,"###,###")</f>
        <v>2,209</v>
      </c>
    </row>
    <row r="122" spans="19:32" x14ac:dyDescent="0.25">
      <c r="S122" s="105" t="s">
        <v>106</v>
      </c>
      <c r="T122" s="116"/>
      <c r="U122" s="116"/>
      <c r="V122" s="116">
        <v>1933</v>
      </c>
      <c r="W122" s="116">
        <v>1959</v>
      </c>
      <c r="X122" s="116">
        <v>2001</v>
      </c>
      <c r="Y122" s="116">
        <v>2108</v>
      </c>
      <c r="Z122" s="116">
        <v>2202</v>
      </c>
      <c r="AB122" s="113" t="str">
        <f>TEXT(Z122,"###,###")</f>
        <v>2,202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26693</v>
      </c>
      <c r="W124" s="116">
        <v>26952</v>
      </c>
      <c r="X124" s="116">
        <v>27930</v>
      </c>
      <c r="Y124" s="116">
        <v>28589</v>
      </c>
      <c r="Z124" s="116">
        <v>29652</v>
      </c>
      <c r="AB124" s="113" t="str">
        <f>TEXT(Z124,"###,###")</f>
        <v>29,652</v>
      </c>
      <c r="AD124" s="131">
        <f>Z124/$Z$7*100</f>
        <v>93.060917051125131</v>
      </c>
    </row>
    <row r="125" spans="19:32" x14ac:dyDescent="0.25">
      <c r="S125" s="105" t="s">
        <v>108</v>
      </c>
      <c r="T125" s="116"/>
      <c r="U125" s="116"/>
      <c r="V125" s="116">
        <v>4015</v>
      </c>
      <c r="W125" s="116">
        <v>4072</v>
      </c>
      <c r="X125" s="116">
        <v>4110</v>
      </c>
      <c r="Y125" s="116">
        <v>4280</v>
      </c>
      <c r="Z125" s="116">
        <v>4411</v>
      </c>
      <c r="AB125" s="113" t="str">
        <f>TEXT(Z125,"###,###")</f>
        <v>4,411</v>
      </c>
      <c r="AD125" s="131">
        <f>Z125/$Z$7*100</f>
        <v>13.843643097009069</v>
      </c>
    </row>
    <row r="127" spans="19:32" x14ac:dyDescent="0.25">
      <c r="S127" s="105" t="s">
        <v>109</v>
      </c>
      <c r="T127" s="116"/>
      <c r="U127" s="116"/>
      <c r="V127" s="116">
        <v>14258</v>
      </c>
      <c r="W127" s="116">
        <v>14300</v>
      </c>
      <c r="X127" s="116">
        <v>14821</v>
      </c>
      <c r="Y127" s="116">
        <v>15310</v>
      </c>
      <c r="Z127" s="116">
        <v>15918</v>
      </c>
      <c r="AB127" s="113" t="str">
        <f>TEXT(Z127,"###,###")</f>
        <v>15,918</v>
      </c>
      <c r="AD127" s="131">
        <f>Z127/$Z$7*100</f>
        <v>49.957631108181907</v>
      </c>
    </row>
    <row r="128" spans="19:32" x14ac:dyDescent="0.25">
      <c r="S128" s="105" t="s">
        <v>110</v>
      </c>
      <c r="T128" s="116"/>
      <c r="U128" s="116"/>
      <c r="V128" s="116">
        <v>14517</v>
      </c>
      <c r="W128" s="116">
        <v>14760</v>
      </c>
      <c r="X128" s="116">
        <v>15218</v>
      </c>
      <c r="Y128" s="116">
        <v>15450</v>
      </c>
      <c r="Z128" s="116">
        <v>15948</v>
      </c>
      <c r="AB128" s="113" t="str">
        <f>TEXT(Z128,"###,###")</f>
        <v>15,948</v>
      </c>
      <c r="AD128" s="131">
        <f>Z128/$Z$7*100</f>
        <v>50.051784201111005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8D5CA01-DCD6-4A54-AB95-0850916157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DC363193-F9B9-4048-BB67-854A1F8095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1FED18A0-9CB3-463E-9EDD-4CCFDDC946D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D648933F-2E37-42D7-B3C4-972F9BEEFB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8E27-8E0C-4783-965D-D9144BC1F1A8}">
  <sheetPr codeName="Sheet7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0" style="58" customWidth="1"/>
    <col min="4" max="4" width="7.42578125" style="58" bestFit="1" customWidth="1"/>
    <col min="5" max="5" width="4.7109375" style="58" customWidth="1"/>
    <col min="6" max="6" width="6.2851562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3" t="str">
        <f>U3</f>
        <v>Derwent Valley</v>
      </c>
      <c r="T1" s="103"/>
      <c r="U1" s="103"/>
      <c r="V1" s="103"/>
      <c r="W1" s="103"/>
      <c r="X1" s="103"/>
      <c r="Y1" s="104" t="str">
        <f>Y3</f>
        <v>12.8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1" t="str">
        <f>'State data for spotlight'!$C$3&amp;" Jobs in Australia Spotlights by LGA"</f>
        <v>Tasmania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63</v>
      </c>
      <c r="W2" s="107" t="s">
        <v>60</v>
      </c>
      <c r="X2" s="107" t="s">
        <v>94</v>
      </c>
      <c r="Y2" s="107" t="s">
        <v>144</v>
      </c>
      <c r="Z2" s="107" t="s">
        <v>154</v>
      </c>
      <c r="AB2" s="141" t="str">
        <f>$Z$2</f>
        <v>2018-19</v>
      </c>
      <c r="AC2" s="141"/>
      <c r="AD2" s="141"/>
      <c r="AE2" s="141"/>
      <c r="AF2" s="141"/>
    </row>
    <row r="3" spans="1:32" ht="15" customHeight="1" x14ac:dyDescent="0.25">
      <c r="A3" s="62" t="s">
        <v>184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120</v>
      </c>
      <c r="Y3" s="109" t="s">
        <v>163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12.8 Derwent Valley, Tasmania, 2018-19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6686</v>
      </c>
      <c r="W4" s="112">
        <v>6436</v>
      </c>
      <c r="X4" s="112">
        <v>6694</v>
      </c>
      <c r="Y4" s="112">
        <v>7022</v>
      </c>
      <c r="Z4" s="112">
        <v>7217</v>
      </c>
      <c r="AB4" s="113" t="str">
        <f>TEXT(Z4,"###,###")</f>
        <v>7,217</v>
      </c>
      <c r="AD4" s="114">
        <f>Z4/Y4-1</f>
        <v>2.7769866135004317E-2</v>
      </c>
      <c r="AF4" s="114">
        <f>Z4/V4-1</f>
        <v>7.9419682919533274E-2</v>
      </c>
    </row>
    <row r="5" spans="1:32" ht="17.25" customHeight="1" x14ac:dyDescent="0.25">
      <c r="A5" s="6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85</v>
      </c>
      <c r="T5" s="112"/>
      <c r="U5" s="112"/>
      <c r="V5" s="112">
        <v>3523</v>
      </c>
      <c r="W5" s="112">
        <v>3378</v>
      </c>
      <c r="X5" s="112">
        <v>3534</v>
      </c>
      <c r="Y5" s="112">
        <v>3734</v>
      </c>
      <c r="Z5" s="112">
        <v>3796</v>
      </c>
      <c r="AB5" s="113" t="str">
        <f>TEXT(Z5,"###,###")</f>
        <v>3,796</v>
      </c>
      <c r="AD5" s="114">
        <f t="shared" ref="AD5:AD9" si="0">Z5/Y5-1</f>
        <v>1.6604177825388255E-2</v>
      </c>
      <c r="AF5" s="114">
        <f t="shared" ref="AF5:AF9" si="1">Z5/V5-1</f>
        <v>7.7490774907749138E-2</v>
      </c>
    </row>
    <row r="6" spans="1:32" ht="16.5" customHeight="1" x14ac:dyDescent="0.25">
      <c r="A6" s="6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86</v>
      </c>
      <c r="T6" s="112"/>
      <c r="U6" s="112"/>
      <c r="V6" s="112">
        <v>3166</v>
      </c>
      <c r="W6" s="112">
        <v>3060</v>
      </c>
      <c r="X6" s="112">
        <v>3160</v>
      </c>
      <c r="Y6" s="112">
        <v>3295</v>
      </c>
      <c r="Z6" s="112">
        <v>3421</v>
      </c>
      <c r="AB6" s="113" t="str">
        <f>TEXT(Z6,"###,###")</f>
        <v>3,421</v>
      </c>
      <c r="AD6" s="114">
        <f t="shared" si="0"/>
        <v>3.8239757207890746E-2</v>
      </c>
      <c r="AF6" s="114">
        <f t="shared" si="1"/>
        <v>8.0543272267845856E-2</v>
      </c>
    </row>
    <row r="7" spans="1:32" ht="16.5" customHeight="1" thickBot="1" x14ac:dyDescent="0.3">
      <c r="A7" s="65" t="str">
        <f>"QUICK STATS for "&amp;Z2&amp;" *"</f>
        <v>QUICK STATS for 2018-19 *</v>
      </c>
      <c r="B7" s="26"/>
      <c r="C7" s="26"/>
      <c r="D7" s="6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4838</v>
      </c>
      <c r="W7" s="112">
        <v>4832</v>
      </c>
      <c r="X7" s="112">
        <v>4955</v>
      </c>
      <c r="Y7" s="112">
        <v>5193</v>
      </c>
      <c r="Z7" s="112">
        <v>5298</v>
      </c>
      <c r="AB7" s="113" t="str">
        <f>TEXT(Z7,"###,###")</f>
        <v>5,298</v>
      </c>
      <c r="AD7" s="114">
        <f t="shared" si="0"/>
        <v>2.0219526285384148E-2</v>
      </c>
      <c r="AF7" s="114">
        <f t="shared" si="1"/>
        <v>9.5080611823067374E-2</v>
      </c>
    </row>
    <row r="8" spans="1:32" ht="17.25" customHeight="1" x14ac:dyDescent="0.25">
      <c r="A8" s="66" t="s">
        <v>13</v>
      </c>
      <c r="B8" s="67"/>
      <c r="C8" s="31"/>
      <c r="D8" s="68" t="str">
        <f>AB4</f>
        <v>7,217</v>
      </c>
      <c r="E8" s="69"/>
      <c r="F8" s="26"/>
      <c r="G8" s="66" t="s">
        <v>6</v>
      </c>
      <c r="H8" s="31"/>
      <c r="I8" s="67"/>
      <c r="J8" s="70"/>
      <c r="K8" s="67"/>
      <c r="L8" s="67"/>
      <c r="M8" s="71"/>
      <c r="N8" s="31"/>
      <c r="O8" s="72" t="str">
        <f>AB7</f>
        <v>5,298</v>
      </c>
      <c r="P8" s="69"/>
      <c r="S8" s="111" t="s">
        <v>87</v>
      </c>
      <c r="T8" s="112"/>
      <c r="U8" s="112"/>
      <c r="V8" s="112">
        <v>35785</v>
      </c>
      <c r="W8" s="112">
        <v>38440</v>
      </c>
      <c r="X8" s="112">
        <v>39211</v>
      </c>
      <c r="Y8" s="112">
        <v>40895.47</v>
      </c>
      <c r="Z8" s="112">
        <v>42104.14</v>
      </c>
      <c r="AB8" s="113" t="str">
        <f>TEXT(Z8,"$###,###")</f>
        <v>$42,104</v>
      </c>
      <c r="AD8" s="114">
        <f t="shared" si="0"/>
        <v>2.9555107203805164E-2</v>
      </c>
      <c r="AF8" s="114">
        <f t="shared" si="1"/>
        <v>0.17658627916724878</v>
      </c>
    </row>
    <row r="9" spans="1:32" x14ac:dyDescent="0.25">
      <c r="A9" s="32" t="s">
        <v>15</v>
      </c>
      <c r="B9" s="73"/>
      <c r="C9" s="74"/>
      <c r="D9" s="75">
        <f>AD104</f>
        <v>75.488430095607598</v>
      </c>
      <c r="E9" s="76" t="s">
        <v>88</v>
      </c>
      <c r="F9" s="26"/>
      <c r="G9" s="77" t="s">
        <v>85</v>
      </c>
      <c r="H9" s="74"/>
      <c r="I9" s="73"/>
      <c r="J9" s="74"/>
      <c r="K9" s="73"/>
      <c r="L9" s="73"/>
      <c r="M9" s="78"/>
      <c r="N9" s="74"/>
      <c r="O9" s="75">
        <f>AD127</f>
        <v>52.774631936579844</v>
      </c>
      <c r="P9" s="76" t="s">
        <v>88</v>
      </c>
      <c r="S9" s="111" t="s">
        <v>7</v>
      </c>
      <c r="T9" s="112"/>
      <c r="U9" s="112"/>
      <c r="V9" s="112">
        <v>212210569</v>
      </c>
      <c r="W9" s="112">
        <v>219041307</v>
      </c>
      <c r="X9" s="112">
        <v>229650746</v>
      </c>
      <c r="Y9" s="112">
        <v>250312890</v>
      </c>
      <c r="Z9" s="112">
        <v>265776934</v>
      </c>
      <c r="AB9" s="113" t="str">
        <f>TEXT(Z9/1000000,"$#,###.0")&amp;" mil"</f>
        <v>$265.8 mil</v>
      </c>
      <c r="AD9" s="114">
        <f t="shared" si="0"/>
        <v>6.1778856054915954E-2</v>
      </c>
      <c r="AF9" s="114">
        <f t="shared" si="1"/>
        <v>0.25242081604333277</v>
      </c>
    </row>
    <row r="10" spans="1:32" x14ac:dyDescent="0.25">
      <c r="A10" s="32" t="s">
        <v>18</v>
      </c>
      <c r="B10" s="73"/>
      <c r="C10" s="74"/>
      <c r="D10" s="75">
        <f>AD105</f>
        <v>17.181654427047249</v>
      </c>
      <c r="E10" s="76" t="s">
        <v>88</v>
      </c>
      <c r="F10" s="26"/>
      <c r="G10" s="77" t="s">
        <v>86</v>
      </c>
      <c r="H10" s="74"/>
      <c r="I10" s="73"/>
      <c r="J10" s="74"/>
      <c r="K10" s="73"/>
      <c r="L10" s="73"/>
      <c r="M10" s="78"/>
      <c r="N10" s="74"/>
      <c r="O10" s="75">
        <f>AD128</f>
        <v>47.206493016232542</v>
      </c>
      <c r="P10" s="76" t="s">
        <v>88</v>
      </c>
      <c r="S10" s="111"/>
    </row>
    <row r="11" spans="1:32" x14ac:dyDescent="0.25">
      <c r="A11" s="33" t="s">
        <v>19</v>
      </c>
      <c r="B11" s="73"/>
      <c r="C11" s="74"/>
      <c r="D11" s="79"/>
      <c r="E11" s="76"/>
      <c r="F11" s="26"/>
      <c r="G11" s="80" t="s">
        <v>89</v>
      </c>
      <c r="H11" s="81"/>
      <c r="I11" s="82"/>
      <c r="J11" s="82"/>
      <c r="K11" s="82"/>
      <c r="L11" s="82"/>
      <c r="M11" s="73"/>
      <c r="N11" s="74"/>
      <c r="O11" s="75">
        <f>AD124</f>
        <v>93.46923367308419</v>
      </c>
      <c r="P11" s="76" t="s">
        <v>88</v>
      </c>
      <c r="S11" s="111" t="s">
        <v>30</v>
      </c>
      <c r="T11" s="116"/>
      <c r="U11" s="116"/>
      <c r="V11" s="116">
        <v>5985</v>
      </c>
      <c r="W11" s="116">
        <v>5749</v>
      </c>
      <c r="X11" s="116">
        <v>6005</v>
      </c>
      <c r="Y11" s="116">
        <v>6323</v>
      </c>
      <c r="Z11" s="116">
        <v>6563</v>
      </c>
    </row>
    <row r="12" spans="1:32" ht="28.5" customHeight="1" x14ac:dyDescent="0.25">
      <c r="A12" s="32" t="s">
        <v>20</v>
      </c>
      <c r="B12" s="74"/>
      <c r="C12" s="74"/>
      <c r="D12" s="75">
        <f>AD108</f>
        <v>11.736178467507274</v>
      </c>
      <c r="E12" s="76" t="s">
        <v>88</v>
      </c>
      <c r="F12" s="26"/>
      <c r="G12" s="142" t="s">
        <v>90</v>
      </c>
      <c r="H12" s="143"/>
      <c r="I12" s="143"/>
      <c r="J12" s="143"/>
      <c r="K12" s="143"/>
      <c r="L12" s="143"/>
      <c r="M12" s="83"/>
      <c r="N12" s="74"/>
      <c r="O12" s="75">
        <f>AD125</f>
        <v>12.325405813514534</v>
      </c>
      <c r="P12" s="76" t="s">
        <v>88</v>
      </c>
      <c r="S12" s="111" t="s">
        <v>31</v>
      </c>
      <c r="T12" s="116"/>
      <c r="U12" s="116"/>
      <c r="V12" s="116">
        <v>702</v>
      </c>
      <c r="W12" s="116">
        <v>688</v>
      </c>
      <c r="X12" s="116">
        <v>689</v>
      </c>
      <c r="Y12" s="116">
        <v>706</v>
      </c>
      <c r="Z12" s="116">
        <v>657</v>
      </c>
    </row>
    <row r="13" spans="1:32" ht="15" customHeight="1" x14ac:dyDescent="0.25">
      <c r="A13" s="32" t="s">
        <v>21</v>
      </c>
      <c r="B13" s="74"/>
      <c r="C13" s="74"/>
      <c r="D13" s="75">
        <f>AD109</f>
        <v>13.551337120687265</v>
      </c>
      <c r="E13" s="76" t="s">
        <v>88</v>
      </c>
      <c r="F13" s="26"/>
      <c r="G13" s="80" t="s">
        <v>100</v>
      </c>
      <c r="H13" s="73"/>
      <c r="I13" s="73"/>
      <c r="J13" s="73"/>
      <c r="K13" s="79"/>
      <c r="L13" s="74"/>
      <c r="M13" s="73"/>
      <c r="N13" s="74"/>
      <c r="O13" s="79" t="str">
        <f>AB118</f>
        <v>42.0</v>
      </c>
      <c r="P13" s="76" t="s">
        <v>101</v>
      </c>
      <c r="S13" s="111"/>
      <c r="T13" s="111"/>
      <c r="AB13" s="117"/>
    </row>
    <row r="14" spans="1:32" ht="15" customHeight="1" x14ac:dyDescent="0.25">
      <c r="A14" s="32" t="s">
        <v>22</v>
      </c>
      <c r="B14" s="74"/>
      <c r="C14" s="74"/>
      <c r="D14" s="75">
        <f>AD110</f>
        <v>26.853263128723846</v>
      </c>
      <c r="E14" s="76" t="s">
        <v>88</v>
      </c>
      <c r="F14" s="26"/>
      <c r="G14" s="35" t="s">
        <v>186</v>
      </c>
      <c r="H14" s="74"/>
      <c r="I14" s="74"/>
      <c r="J14" s="74"/>
      <c r="K14" s="84"/>
      <c r="L14" s="74"/>
      <c r="M14" s="74"/>
      <c r="N14" s="74"/>
      <c r="O14" s="75">
        <f>AB38</f>
        <v>15.034899075646106</v>
      </c>
      <c r="P14" s="76" t="s">
        <v>88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thickBot="1" x14ac:dyDescent="0.3">
      <c r="A15" s="85" t="s">
        <v>23</v>
      </c>
      <c r="B15" s="37"/>
      <c r="C15" s="37"/>
      <c r="D15" s="86">
        <f>AD111</f>
        <v>40.543161978661495</v>
      </c>
      <c r="E15" s="87" t="s">
        <v>88</v>
      </c>
      <c r="F15" s="26"/>
      <c r="G15" s="88" t="s">
        <v>187</v>
      </c>
      <c r="H15" s="37"/>
      <c r="I15" s="37"/>
      <c r="J15" s="37"/>
      <c r="K15" s="38"/>
      <c r="L15" s="37"/>
      <c r="M15" s="37"/>
      <c r="N15" s="37"/>
      <c r="O15" s="86">
        <f>AB37</f>
        <v>84.965100924353891</v>
      </c>
      <c r="P15" s="39" t="s">
        <v>88</v>
      </c>
      <c r="S15" s="119" t="s">
        <v>64</v>
      </c>
      <c r="T15" s="119"/>
      <c r="U15" s="120"/>
      <c r="V15" s="120"/>
      <c r="W15" s="120"/>
      <c r="X15" s="120"/>
      <c r="Y15" s="116">
        <v>598</v>
      </c>
      <c r="Z15" s="116">
        <v>575</v>
      </c>
      <c r="AB15" s="121">
        <f t="shared" ref="AB15:AB34" si="2">IF(Z15="np",0,Z15/$Z$34)</f>
        <v>7.9739287200110948E-2</v>
      </c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S16" s="119" t="s">
        <v>65</v>
      </c>
      <c r="T16" s="119"/>
      <c r="U16" s="120"/>
      <c r="V16" s="120"/>
      <c r="W16" s="120"/>
      <c r="X16" s="120"/>
      <c r="Y16" s="116">
        <v>27</v>
      </c>
      <c r="Z16" s="116">
        <v>26</v>
      </c>
      <c r="AB16" s="121">
        <f t="shared" si="2"/>
        <v>3.6056025516571903E-3</v>
      </c>
    </row>
    <row r="17" spans="1:28" x14ac:dyDescent="0.25">
      <c r="A17" s="65" t="s">
        <v>8</v>
      </c>
      <c r="B17" s="65"/>
      <c r="C17" s="65"/>
      <c r="D17" s="65"/>
      <c r="E17" s="65"/>
      <c r="F17" s="65"/>
      <c r="G17" s="65" t="s">
        <v>9</v>
      </c>
      <c r="H17" s="65"/>
      <c r="I17" s="65"/>
      <c r="J17" s="65"/>
      <c r="K17" s="65"/>
      <c r="L17" s="65"/>
      <c r="M17" s="65"/>
      <c r="N17" s="65"/>
      <c r="O17" s="65"/>
      <c r="P17" s="65"/>
      <c r="S17" s="119" t="s">
        <v>66</v>
      </c>
      <c r="T17" s="119"/>
      <c r="U17" s="120"/>
      <c r="V17" s="120"/>
      <c r="W17" s="120"/>
      <c r="X17" s="120"/>
      <c r="Y17" s="116">
        <v>545</v>
      </c>
      <c r="Z17" s="116">
        <v>548</v>
      </c>
      <c r="AB17" s="121">
        <f t="shared" si="2"/>
        <v>7.5995007627236169E-2</v>
      </c>
    </row>
    <row r="18" spans="1:28" x14ac:dyDescent="0.25">
      <c r="A18" s="65" t="str">
        <f>$S$1&amp;" ("&amp;$V$2&amp;" to "&amp;$Z$2&amp;")"</f>
        <v>Derwent Valley (2014-15 to 2018-19)</v>
      </c>
      <c r="B18" s="65"/>
      <c r="C18" s="65"/>
      <c r="D18" s="65"/>
      <c r="E18" s="65"/>
      <c r="F18" s="65"/>
      <c r="G18" s="65" t="str">
        <f>$S$1&amp;" ("&amp;$V$2&amp;" to "&amp;$Z$2&amp;")"</f>
        <v>Derwent Valley (2014-15 to 2018-19)</v>
      </c>
      <c r="H18" s="65"/>
      <c r="I18" s="65"/>
      <c r="J18" s="65"/>
      <c r="K18" s="65"/>
      <c r="L18" s="65"/>
      <c r="M18" s="65"/>
      <c r="N18" s="65"/>
      <c r="O18" s="65"/>
      <c r="P18" s="65"/>
      <c r="S18" s="119" t="s">
        <v>67</v>
      </c>
      <c r="T18" s="119"/>
      <c r="U18" s="120"/>
      <c r="V18" s="120"/>
      <c r="W18" s="120"/>
      <c r="X18" s="120"/>
      <c r="Y18" s="116">
        <v>129</v>
      </c>
      <c r="Z18" s="116">
        <v>131</v>
      </c>
      <c r="AB18" s="121">
        <f t="shared" si="2"/>
        <v>1.8166689779503538E-2</v>
      </c>
    </row>
    <row r="19" spans="1:28" x14ac:dyDescent="0.25">
      <c r="S19" s="119" t="s">
        <v>68</v>
      </c>
      <c r="T19" s="119"/>
      <c r="U19" s="120"/>
      <c r="V19" s="120"/>
      <c r="W19" s="120"/>
      <c r="X19" s="120"/>
      <c r="Y19" s="116">
        <v>562</v>
      </c>
      <c r="Z19" s="116">
        <v>618</v>
      </c>
      <c r="AB19" s="121">
        <f t="shared" si="2"/>
        <v>8.5702399112467062E-2</v>
      </c>
    </row>
    <row r="20" spans="1:28" x14ac:dyDescent="0.25">
      <c r="S20" s="119" t="s">
        <v>69</v>
      </c>
      <c r="T20" s="119"/>
      <c r="U20" s="120"/>
      <c r="V20" s="120"/>
      <c r="W20" s="120"/>
      <c r="X20" s="120"/>
      <c r="Y20" s="116">
        <v>159</v>
      </c>
      <c r="Z20" s="116">
        <v>182</v>
      </c>
      <c r="AB20" s="121">
        <f t="shared" si="2"/>
        <v>2.5239217861600334E-2</v>
      </c>
    </row>
    <row r="21" spans="1:28" x14ac:dyDescent="0.25">
      <c r="S21" s="119" t="s">
        <v>70</v>
      </c>
      <c r="T21" s="119"/>
      <c r="U21" s="120"/>
      <c r="V21" s="120"/>
      <c r="W21" s="120"/>
      <c r="X21" s="120"/>
      <c r="Y21" s="116">
        <v>629</v>
      </c>
      <c r="Z21" s="116">
        <v>636</v>
      </c>
      <c r="AB21" s="121">
        <f t="shared" si="2"/>
        <v>8.8198585494383586E-2</v>
      </c>
    </row>
    <row r="22" spans="1:28" x14ac:dyDescent="0.25">
      <c r="S22" s="119" t="s">
        <v>71</v>
      </c>
      <c r="T22" s="119"/>
      <c r="U22" s="120"/>
      <c r="V22" s="120"/>
      <c r="W22" s="120"/>
      <c r="X22" s="120"/>
      <c r="Y22" s="116">
        <v>473</v>
      </c>
      <c r="Z22" s="116">
        <v>469</v>
      </c>
      <c r="AB22" s="121">
        <f t="shared" si="2"/>
        <v>6.5039522951047007E-2</v>
      </c>
    </row>
    <row r="23" spans="1:28" x14ac:dyDescent="0.25">
      <c r="S23" s="119" t="s">
        <v>72</v>
      </c>
      <c r="T23" s="119"/>
      <c r="U23" s="120"/>
      <c r="V23" s="120"/>
      <c r="W23" s="120"/>
      <c r="X23" s="120"/>
      <c r="Y23" s="116">
        <v>277</v>
      </c>
      <c r="Z23" s="116">
        <v>291</v>
      </c>
      <c r="AB23" s="121">
        <f t="shared" si="2"/>
        <v>4.0355013174317014E-2</v>
      </c>
    </row>
    <row r="24" spans="1:28" x14ac:dyDescent="0.25">
      <c r="S24" s="119" t="s">
        <v>73</v>
      </c>
      <c r="T24" s="119"/>
      <c r="U24" s="120"/>
      <c r="V24" s="120"/>
      <c r="W24" s="120"/>
      <c r="X24" s="120"/>
      <c r="Y24" s="116">
        <v>52</v>
      </c>
      <c r="Z24" s="116">
        <v>53</v>
      </c>
      <c r="AB24" s="121">
        <f t="shared" si="2"/>
        <v>7.3498821245319649E-3</v>
      </c>
    </row>
    <row r="25" spans="1:28" x14ac:dyDescent="0.25">
      <c r="S25" s="119" t="s">
        <v>74</v>
      </c>
      <c r="T25" s="119"/>
      <c r="U25" s="120"/>
      <c r="V25" s="120"/>
      <c r="W25" s="120"/>
      <c r="X25" s="120"/>
      <c r="Y25" s="116">
        <v>140</v>
      </c>
      <c r="Z25" s="116">
        <v>141</v>
      </c>
      <c r="AB25" s="121">
        <f t="shared" si="2"/>
        <v>1.955345999167938E-2</v>
      </c>
    </row>
    <row r="26" spans="1:28" x14ac:dyDescent="0.25">
      <c r="S26" s="119" t="s">
        <v>75</v>
      </c>
      <c r="T26" s="119"/>
      <c r="U26" s="120"/>
      <c r="V26" s="120"/>
      <c r="W26" s="120"/>
      <c r="X26" s="120"/>
      <c r="Y26" s="116">
        <v>97</v>
      </c>
      <c r="Z26" s="116">
        <v>108</v>
      </c>
      <c r="AB26" s="121">
        <f t="shared" si="2"/>
        <v>1.4977118291499098E-2</v>
      </c>
    </row>
    <row r="27" spans="1:28" x14ac:dyDescent="0.25">
      <c r="S27" s="119" t="s">
        <v>76</v>
      </c>
      <c r="T27" s="119"/>
      <c r="U27" s="120"/>
      <c r="V27" s="120"/>
      <c r="W27" s="120"/>
      <c r="X27" s="120"/>
      <c r="Y27" s="116">
        <v>255</v>
      </c>
      <c r="Z27" s="116">
        <v>251</v>
      </c>
      <c r="AB27" s="121">
        <f t="shared" si="2"/>
        <v>3.4807932325613647E-2</v>
      </c>
    </row>
    <row r="28" spans="1:28" x14ac:dyDescent="0.25">
      <c r="S28" s="119" t="s">
        <v>77</v>
      </c>
      <c r="T28" s="119"/>
      <c r="U28" s="120"/>
      <c r="V28" s="120"/>
      <c r="W28" s="120"/>
      <c r="X28" s="120"/>
      <c r="Y28" s="116">
        <v>548</v>
      </c>
      <c r="Z28" s="116">
        <v>586</v>
      </c>
      <c r="AB28" s="121">
        <f t="shared" si="2"/>
        <v>8.1264734433504363E-2</v>
      </c>
    </row>
    <row r="29" spans="1:28" x14ac:dyDescent="0.25">
      <c r="S29" s="119" t="s">
        <v>78</v>
      </c>
      <c r="T29" s="119"/>
      <c r="U29" s="120"/>
      <c r="V29" s="120"/>
      <c r="W29" s="120"/>
      <c r="X29" s="120"/>
      <c r="Y29" s="116">
        <v>401</v>
      </c>
      <c r="Z29" s="116">
        <v>440</v>
      </c>
      <c r="AB29" s="121">
        <f t="shared" si="2"/>
        <v>6.1017889335737069E-2</v>
      </c>
    </row>
    <row r="30" spans="1:28" x14ac:dyDescent="0.25">
      <c r="S30" s="119" t="s">
        <v>79</v>
      </c>
      <c r="T30" s="119"/>
      <c r="U30" s="120"/>
      <c r="V30" s="120"/>
      <c r="W30" s="120"/>
      <c r="X30" s="120"/>
      <c r="Y30" s="116">
        <v>406</v>
      </c>
      <c r="Z30" s="116">
        <v>421</v>
      </c>
      <c r="AB30" s="121">
        <f t="shared" si="2"/>
        <v>5.8383025932602965E-2</v>
      </c>
    </row>
    <row r="31" spans="1:28" ht="15.75" customHeight="1" x14ac:dyDescent="0.25">
      <c r="A31" s="65" t="str">
        <f>"Distribution of employee jobs per industry "&amp;"("&amp;Z2&amp;") *"</f>
        <v>Distribution of employee jobs per industry (2018-19) *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S31" s="119" t="s">
        <v>80</v>
      </c>
      <c r="T31" s="119"/>
      <c r="U31" s="120"/>
      <c r="V31" s="120"/>
      <c r="W31" s="120"/>
      <c r="X31" s="120"/>
      <c r="Y31" s="116">
        <v>915</v>
      </c>
      <c r="Z31" s="116">
        <v>978</v>
      </c>
      <c r="AB31" s="121">
        <f t="shared" si="2"/>
        <v>0.13562612675079738</v>
      </c>
    </row>
    <row r="32" spans="1:28" x14ac:dyDescent="0.25">
      <c r="S32" s="119" t="s">
        <v>81</v>
      </c>
      <c r="T32" s="119"/>
      <c r="U32" s="120"/>
      <c r="V32" s="120"/>
      <c r="W32" s="120"/>
      <c r="X32" s="120"/>
      <c r="Y32" s="116">
        <v>112</v>
      </c>
      <c r="Z32" s="116">
        <v>122</v>
      </c>
      <c r="AB32" s="121">
        <f t="shared" si="2"/>
        <v>1.691859658854528E-2</v>
      </c>
    </row>
    <row r="33" spans="2:32" x14ac:dyDescent="0.25">
      <c r="S33" s="119" t="s">
        <v>82</v>
      </c>
      <c r="T33" s="119"/>
      <c r="U33" s="120"/>
      <c r="V33" s="120"/>
      <c r="W33" s="120"/>
      <c r="X33" s="120"/>
      <c r="Y33" s="116">
        <v>304</v>
      </c>
      <c r="Z33" s="116">
        <v>315</v>
      </c>
      <c r="AB33" s="121">
        <f t="shared" si="2"/>
        <v>4.3683261683539039E-2</v>
      </c>
    </row>
    <row r="34" spans="2:32" x14ac:dyDescent="0.25">
      <c r="S34" s="122" t="s">
        <v>83</v>
      </c>
      <c r="T34" s="122"/>
      <c r="U34" s="123"/>
      <c r="V34" s="123"/>
      <c r="W34" s="123"/>
      <c r="X34" s="123"/>
      <c r="Y34" s="124">
        <v>7021</v>
      </c>
      <c r="Z34" s="124">
        <v>7211</v>
      </c>
      <c r="AA34" s="125"/>
      <c r="AB34" s="126">
        <f t="shared" si="2"/>
        <v>1</v>
      </c>
    </row>
    <row r="35" spans="2:32" x14ac:dyDescent="0.25">
      <c r="Y35" s="127"/>
      <c r="Z35" s="127"/>
      <c r="AB35" s="128"/>
      <c r="AC35" s="128"/>
      <c r="AD35" s="128"/>
      <c r="AE35" s="128"/>
      <c r="AF35" s="128"/>
    </row>
    <row r="36" spans="2:32" x14ac:dyDescent="0.25">
      <c r="S36" s="111" t="s">
        <v>91</v>
      </c>
      <c r="T36" s="111"/>
      <c r="AB36" s="129"/>
      <c r="AC36" s="110"/>
      <c r="AD36" s="110"/>
      <c r="AF36" s="110"/>
    </row>
    <row r="37" spans="2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4504</v>
      </c>
      <c r="AB37" s="136">
        <f>Z37/Z40*100</f>
        <v>84.965100924353891</v>
      </c>
      <c r="AD37" s="114"/>
      <c r="AF37" s="114"/>
    </row>
    <row r="38" spans="2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797</v>
      </c>
      <c r="AB38" s="136">
        <f>Z38/Z40*100</f>
        <v>15.034899075646106</v>
      </c>
      <c r="AD38" s="114"/>
      <c r="AF38" s="114"/>
    </row>
    <row r="39" spans="2:32" x14ac:dyDescent="0.25">
      <c r="S39" s="115" t="s">
        <v>12</v>
      </c>
      <c r="Y39" s="116"/>
      <c r="Z39" s="116"/>
      <c r="AB39" s="113"/>
      <c r="AD39" s="121"/>
      <c r="AF39" s="113"/>
    </row>
    <row r="40" spans="2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5301</v>
      </c>
      <c r="AB40" s="129"/>
      <c r="AC40" s="110"/>
      <c r="AD40" s="110"/>
      <c r="AE40" s="110"/>
      <c r="AF40" s="110"/>
    </row>
    <row r="41" spans="2:32" x14ac:dyDescent="0.25">
      <c r="AB41" s="130"/>
      <c r="AD41" s="131"/>
    </row>
    <row r="42" spans="2:32" x14ac:dyDescent="0.25">
      <c r="S42" s="118" t="s">
        <v>35</v>
      </c>
      <c r="T42" s="118"/>
      <c r="AB42" s="130"/>
      <c r="AD42" s="131"/>
    </row>
    <row r="43" spans="2:32" x14ac:dyDescent="0.25">
      <c r="S43" s="118" t="s">
        <v>36</v>
      </c>
      <c r="T43" s="118"/>
    </row>
    <row r="44" spans="2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5</v>
      </c>
      <c r="Y44" s="116">
        <v>2</v>
      </c>
      <c r="Z44" s="116">
        <v>5</v>
      </c>
    </row>
    <row r="45" spans="2:32" x14ac:dyDescent="0.25">
      <c r="S45" s="119" t="s">
        <v>38</v>
      </c>
      <c r="T45" s="119"/>
      <c r="U45" s="116"/>
      <c r="V45" s="116">
        <v>0</v>
      </c>
      <c r="W45" s="116">
        <v>55</v>
      </c>
      <c r="X45" s="116">
        <v>58</v>
      </c>
      <c r="Y45" s="116">
        <v>80</v>
      </c>
      <c r="Z45" s="116">
        <v>84</v>
      </c>
    </row>
    <row r="46" spans="2:32" x14ac:dyDescent="0.25">
      <c r="S46" s="119" t="s">
        <v>39</v>
      </c>
      <c r="T46" s="119"/>
      <c r="U46" s="116"/>
      <c r="V46" s="116">
        <v>0</v>
      </c>
      <c r="W46" s="116">
        <v>217</v>
      </c>
      <c r="X46" s="116">
        <v>194</v>
      </c>
      <c r="Y46" s="116">
        <v>217</v>
      </c>
      <c r="Z46" s="116">
        <v>207</v>
      </c>
    </row>
    <row r="47" spans="2:32" x14ac:dyDescent="0.25">
      <c r="S47" s="119" t="s">
        <v>40</v>
      </c>
      <c r="T47" s="119"/>
      <c r="U47" s="116"/>
      <c r="V47" s="116">
        <v>0</v>
      </c>
      <c r="W47" s="116">
        <v>271</v>
      </c>
      <c r="X47" s="116">
        <v>299</v>
      </c>
      <c r="Y47" s="116">
        <v>345</v>
      </c>
      <c r="Z47" s="116">
        <v>330</v>
      </c>
    </row>
    <row r="48" spans="2:32" ht="16.5" customHeight="1" x14ac:dyDescent="0.25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S48" s="119" t="s">
        <v>41</v>
      </c>
      <c r="T48" s="119"/>
      <c r="U48" s="116"/>
      <c r="V48" s="116">
        <v>0</v>
      </c>
      <c r="W48" s="116">
        <v>342</v>
      </c>
      <c r="X48" s="116">
        <v>365</v>
      </c>
      <c r="Y48" s="116">
        <v>389</v>
      </c>
      <c r="Z48" s="116">
        <v>420</v>
      </c>
    </row>
    <row r="49" spans="1:26" ht="15" customHeight="1" x14ac:dyDescent="0.25">
      <c r="A49" s="65" t="str">
        <f>"Number of jobs by age and sex of job holders in "&amp;S1&amp;" ("&amp;Z2&amp;") *"</f>
        <v>Number of jobs by age and sex of job holders in Derwent Valley (2018-19) *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S49" s="119" t="s">
        <v>42</v>
      </c>
      <c r="T49" s="119"/>
      <c r="U49" s="116"/>
      <c r="V49" s="116">
        <v>0</v>
      </c>
      <c r="W49" s="116">
        <v>357</v>
      </c>
      <c r="X49" s="116">
        <v>357</v>
      </c>
      <c r="Y49" s="116">
        <v>339</v>
      </c>
      <c r="Z49" s="116">
        <v>401</v>
      </c>
    </row>
    <row r="50" spans="1:26" ht="15" customHeight="1" x14ac:dyDescent="0.25">
      <c r="A50" s="2"/>
      <c r="S50" s="119" t="s">
        <v>43</v>
      </c>
      <c r="T50" s="119"/>
      <c r="U50" s="116"/>
      <c r="V50" s="116">
        <v>0</v>
      </c>
      <c r="W50" s="116">
        <v>323</v>
      </c>
      <c r="X50" s="116">
        <v>342</v>
      </c>
      <c r="Y50" s="116">
        <v>354</v>
      </c>
      <c r="Z50" s="116">
        <v>361</v>
      </c>
    </row>
    <row r="51" spans="1:26" ht="15" customHeight="1" x14ac:dyDescent="0.25">
      <c r="S51" s="119" t="s">
        <v>44</v>
      </c>
      <c r="T51" s="119"/>
      <c r="U51" s="116"/>
      <c r="V51" s="116">
        <v>0</v>
      </c>
      <c r="W51" s="116">
        <v>358</v>
      </c>
      <c r="X51" s="116">
        <v>388</v>
      </c>
      <c r="Y51" s="116">
        <v>440</v>
      </c>
      <c r="Z51" s="116">
        <v>367</v>
      </c>
    </row>
    <row r="52" spans="1:26" ht="15" customHeight="1" x14ac:dyDescent="0.25">
      <c r="A52" s="95"/>
      <c r="B52" s="95"/>
      <c r="C52" s="95"/>
      <c r="D52" s="96"/>
      <c r="E52" s="5"/>
      <c r="S52" s="119" t="s">
        <v>45</v>
      </c>
      <c r="T52" s="119"/>
      <c r="U52" s="116"/>
      <c r="V52" s="116">
        <v>0</v>
      </c>
      <c r="W52" s="116">
        <v>321</v>
      </c>
      <c r="X52" s="116">
        <v>367</v>
      </c>
      <c r="Y52" s="116">
        <v>370</v>
      </c>
      <c r="Z52" s="116">
        <v>382</v>
      </c>
    </row>
    <row r="53" spans="1:26" ht="15" customHeight="1" x14ac:dyDescent="0.25">
      <c r="A53" s="95"/>
      <c r="B53" s="95"/>
      <c r="C53" s="95"/>
      <c r="D53" s="96"/>
      <c r="E53" s="5"/>
      <c r="S53" s="119" t="s">
        <v>46</v>
      </c>
      <c r="T53" s="119"/>
      <c r="U53" s="116"/>
      <c r="V53" s="116">
        <v>0</v>
      </c>
      <c r="W53" s="116">
        <v>380</v>
      </c>
      <c r="X53" s="116">
        <v>338</v>
      </c>
      <c r="Y53" s="116">
        <v>336</v>
      </c>
      <c r="Z53" s="116">
        <v>323</v>
      </c>
    </row>
    <row r="54" spans="1:26" ht="15" customHeight="1" x14ac:dyDescent="0.25">
      <c r="A54" s="95"/>
      <c r="B54" s="95"/>
      <c r="C54" s="95"/>
      <c r="D54" s="96"/>
      <c r="E54" s="5"/>
      <c r="S54" s="119" t="s">
        <v>47</v>
      </c>
      <c r="T54" s="119"/>
      <c r="U54" s="116"/>
      <c r="V54" s="116">
        <v>0</v>
      </c>
      <c r="W54" s="116">
        <v>367</v>
      </c>
      <c r="X54" s="116">
        <v>418</v>
      </c>
      <c r="Y54" s="116">
        <v>395</v>
      </c>
      <c r="Z54" s="116">
        <v>417</v>
      </c>
    </row>
    <row r="55" spans="1:26" ht="15" customHeight="1" x14ac:dyDescent="0.25">
      <c r="S55" s="119" t="s">
        <v>48</v>
      </c>
      <c r="T55" s="119"/>
      <c r="U55" s="116"/>
      <c r="V55" s="116">
        <v>0</v>
      </c>
      <c r="W55" s="116">
        <v>221</v>
      </c>
      <c r="X55" s="116">
        <v>208</v>
      </c>
      <c r="Y55" s="116">
        <v>241</v>
      </c>
      <c r="Z55" s="116">
        <v>276</v>
      </c>
    </row>
    <row r="56" spans="1:26" ht="15" customHeight="1" x14ac:dyDescent="0.25">
      <c r="A56" s="2"/>
      <c r="B56" s="95"/>
      <c r="C56" s="95"/>
      <c r="D56" s="95"/>
      <c r="E56" s="95"/>
      <c r="S56" s="119" t="s">
        <v>49</v>
      </c>
      <c r="T56" s="119"/>
      <c r="U56" s="116"/>
      <c r="V56" s="116">
        <v>0</v>
      </c>
      <c r="W56" s="116">
        <v>91</v>
      </c>
      <c r="X56" s="116">
        <v>126</v>
      </c>
      <c r="Y56" s="116">
        <v>124</v>
      </c>
      <c r="Z56" s="116">
        <v>118</v>
      </c>
    </row>
    <row r="57" spans="1:26" ht="15" customHeight="1" x14ac:dyDescent="0.25">
      <c r="A57" s="95"/>
      <c r="B57" s="95"/>
      <c r="C57" s="95"/>
      <c r="D57" s="95"/>
      <c r="E57" s="95"/>
      <c r="S57" s="119" t="s">
        <v>50</v>
      </c>
      <c r="T57" s="119"/>
      <c r="U57" s="116"/>
      <c r="V57" s="116">
        <v>0</v>
      </c>
      <c r="W57" s="116">
        <v>50</v>
      </c>
      <c r="X57" s="116">
        <v>44</v>
      </c>
      <c r="Y57" s="116">
        <v>43</v>
      </c>
      <c r="Z57" s="116">
        <v>63</v>
      </c>
    </row>
    <row r="58" spans="1:26" ht="15" customHeight="1" x14ac:dyDescent="0.25">
      <c r="A58" s="95"/>
      <c r="B58" s="95"/>
      <c r="C58" s="95"/>
      <c r="D58" s="97"/>
      <c r="E58" s="5"/>
      <c r="S58" s="119" t="s">
        <v>51</v>
      </c>
      <c r="T58" s="119"/>
      <c r="U58" s="116"/>
      <c r="V58" s="116">
        <v>0</v>
      </c>
      <c r="W58" s="116">
        <v>13</v>
      </c>
      <c r="X58" s="116">
        <v>17</v>
      </c>
      <c r="Y58" s="116">
        <v>21</v>
      </c>
      <c r="Z58" s="116">
        <v>22</v>
      </c>
    </row>
    <row r="59" spans="1:26" ht="15" customHeight="1" x14ac:dyDescent="0.25">
      <c r="A59" s="95"/>
      <c r="B59" s="95"/>
      <c r="C59" s="95"/>
      <c r="D59" s="97"/>
      <c r="E59" s="5"/>
      <c r="S59" s="119" t="s">
        <v>52</v>
      </c>
      <c r="T59" s="119"/>
      <c r="U59" s="116"/>
      <c r="V59" s="116">
        <v>0</v>
      </c>
      <c r="W59" s="116">
        <v>7</v>
      </c>
      <c r="X59" s="116">
        <v>8</v>
      </c>
      <c r="Y59" s="116">
        <v>6</v>
      </c>
      <c r="Z59" s="116">
        <v>10</v>
      </c>
    </row>
    <row r="60" spans="1:26" ht="15" customHeight="1" x14ac:dyDescent="0.25">
      <c r="A60" s="95"/>
      <c r="B60" s="95"/>
      <c r="C60" s="95"/>
      <c r="D60" s="97"/>
      <c r="E60" s="5"/>
      <c r="S60" s="119" t="s">
        <v>53</v>
      </c>
      <c r="T60" s="119"/>
      <c r="U60" s="116"/>
      <c r="V60" s="116">
        <v>0</v>
      </c>
      <c r="W60" s="116">
        <v>0</v>
      </c>
      <c r="X60" s="116">
        <v>7</v>
      </c>
      <c r="Y60" s="116">
        <v>5</v>
      </c>
      <c r="Z60" s="116">
        <v>10</v>
      </c>
    </row>
    <row r="61" spans="1:26" ht="15" customHeight="1" x14ac:dyDescent="0.25">
      <c r="S61" s="122" t="s">
        <v>54</v>
      </c>
      <c r="T61" s="122"/>
      <c r="U61" s="116"/>
      <c r="V61" s="116">
        <v>0</v>
      </c>
      <c r="W61" s="116">
        <v>3375</v>
      </c>
      <c r="X61" s="116">
        <v>3534</v>
      </c>
      <c r="Y61" s="116">
        <v>3730</v>
      </c>
      <c r="Z61" s="116">
        <v>3793</v>
      </c>
    </row>
    <row r="62" spans="1:26" x14ac:dyDescent="0.25">
      <c r="S62" s="118" t="s">
        <v>55</v>
      </c>
      <c r="T62" s="118"/>
    </row>
    <row r="63" spans="1:26" ht="15.75" customHeight="1" x14ac:dyDescent="0.2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S63" s="119" t="s">
        <v>37</v>
      </c>
      <c r="T63" s="119"/>
      <c r="U63" s="116"/>
      <c r="V63" s="116">
        <v>0</v>
      </c>
      <c r="W63" s="116">
        <v>0</v>
      </c>
      <c r="X63" s="116">
        <v>3</v>
      </c>
      <c r="Y63" s="116">
        <v>11</v>
      </c>
      <c r="Z63" s="116">
        <v>4</v>
      </c>
    </row>
    <row r="64" spans="1:26" ht="15.75" customHeight="1" x14ac:dyDescent="0.25">
      <c r="A64" s="65" t="str">
        <f>"Number of employed persons per occupation of main job by sex in "&amp;S1&amp;" ("&amp;Z2&amp;") *"</f>
        <v>Number of employed persons per occupation of main job by sex in Derwent Valley (2018-19) *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S64" s="119" t="s">
        <v>38</v>
      </c>
      <c r="T64" s="119"/>
      <c r="U64" s="116"/>
      <c r="V64" s="116">
        <v>0</v>
      </c>
      <c r="W64" s="116">
        <v>76</v>
      </c>
      <c r="X64" s="116">
        <v>64</v>
      </c>
      <c r="Y64" s="116">
        <v>79</v>
      </c>
      <c r="Z64" s="116">
        <v>80</v>
      </c>
    </row>
    <row r="65" spans="19:26" x14ac:dyDescent="0.25">
      <c r="S65" s="119" t="s">
        <v>39</v>
      </c>
      <c r="T65" s="119"/>
      <c r="U65" s="116"/>
      <c r="V65" s="116">
        <v>0</v>
      </c>
      <c r="W65" s="116">
        <v>252</v>
      </c>
      <c r="X65" s="116">
        <v>236</v>
      </c>
      <c r="Y65" s="116">
        <v>241</v>
      </c>
      <c r="Z65" s="116">
        <v>219</v>
      </c>
    </row>
    <row r="66" spans="19:26" x14ac:dyDescent="0.25">
      <c r="S66" s="119" t="s">
        <v>40</v>
      </c>
      <c r="T66" s="119"/>
      <c r="U66" s="116"/>
      <c r="V66" s="116">
        <v>0</v>
      </c>
      <c r="W66" s="116">
        <v>241</v>
      </c>
      <c r="X66" s="116">
        <v>248</v>
      </c>
      <c r="Y66" s="116">
        <v>305</v>
      </c>
      <c r="Z66" s="116">
        <v>313</v>
      </c>
    </row>
    <row r="67" spans="19:26" x14ac:dyDescent="0.25">
      <c r="S67" s="119" t="s">
        <v>41</v>
      </c>
      <c r="T67" s="119"/>
      <c r="U67" s="116"/>
      <c r="V67" s="116">
        <v>0</v>
      </c>
      <c r="W67" s="116">
        <v>301</v>
      </c>
      <c r="X67" s="116">
        <v>359</v>
      </c>
      <c r="Y67" s="116">
        <v>344</v>
      </c>
      <c r="Z67" s="116">
        <v>357</v>
      </c>
    </row>
    <row r="68" spans="19:26" x14ac:dyDescent="0.25">
      <c r="S68" s="119" t="s">
        <v>42</v>
      </c>
      <c r="T68" s="119"/>
      <c r="U68" s="116"/>
      <c r="V68" s="116">
        <v>0</v>
      </c>
      <c r="W68" s="116">
        <v>269</v>
      </c>
      <c r="X68" s="116">
        <v>276</v>
      </c>
      <c r="Y68" s="116">
        <v>295</v>
      </c>
      <c r="Z68" s="116">
        <v>325</v>
      </c>
    </row>
    <row r="69" spans="19:26" x14ac:dyDescent="0.25">
      <c r="S69" s="119" t="s">
        <v>43</v>
      </c>
      <c r="T69" s="119"/>
      <c r="U69" s="116"/>
      <c r="V69" s="116">
        <v>0</v>
      </c>
      <c r="W69" s="116">
        <v>302</v>
      </c>
      <c r="X69" s="116">
        <v>299</v>
      </c>
      <c r="Y69" s="116">
        <v>332</v>
      </c>
      <c r="Z69" s="116">
        <v>374</v>
      </c>
    </row>
    <row r="70" spans="19:26" x14ac:dyDescent="0.25">
      <c r="S70" s="119" t="s">
        <v>44</v>
      </c>
      <c r="T70" s="119"/>
      <c r="U70" s="116"/>
      <c r="V70" s="116">
        <v>0</v>
      </c>
      <c r="W70" s="116">
        <v>317</v>
      </c>
      <c r="X70" s="116">
        <v>330</v>
      </c>
      <c r="Y70" s="116">
        <v>319</v>
      </c>
      <c r="Z70" s="116">
        <v>336</v>
      </c>
    </row>
    <row r="71" spans="19:26" x14ac:dyDescent="0.25">
      <c r="S71" s="119" t="s">
        <v>45</v>
      </c>
      <c r="T71" s="119"/>
      <c r="U71" s="116"/>
      <c r="V71" s="116">
        <v>0</v>
      </c>
      <c r="W71" s="116">
        <v>361</v>
      </c>
      <c r="X71" s="116">
        <v>343</v>
      </c>
      <c r="Y71" s="116">
        <v>361</v>
      </c>
      <c r="Z71" s="116">
        <v>365</v>
      </c>
    </row>
    <row r="72" spans="19:26" x14ac:dyDescent="0.25">
      <c r="S72" s="119" t="s">
        <v>46</v>
      </c>
      <c r="T72" s="119"/>
      <c r="U72" s="116"/>
      <c r="V72" s="116">
        <v>0</v>
      </c>
      <c r="W72" s="116">
        <v>346</v>
      </c>
      <c r="X72" s="116">
        <v>383</v>
      </c>
      <c r="Y72" s="116">
        <v>341</v>
      </c>
      <c r="Z72" s="116">
        <v>353</v>
      </c>
    </row>
    <row r="73" spans="19:26" x14ac:dyDescent="0.25">
      <c r="S73" s="119" t="s">
        <v>47</v>
      </c>
      <c r="T73" s="119"/>
      <c r="U73" s="116"/>
      <c r="V73" s="116">
        <v>0</v>
      </c>
      <c r="W73" s="116">
        <v>298</v>
      </c>
      <c r="X73" s="116">
        <v>294</v>
      </c>
      <c r="Y73" s="116">
        <v>323</v>
      </c>
      <c r="Z73" s="116">
        <v>344</v>
      </c>
    </row>
    <row r="74" spans="19:26" x14ac:dyDescent="0.25">
      <c r="S74" s="119" t="s">
        <v>48</v>
      </c>
      <c r="T74" s="119"/>
      <c r="U74" s="116"/>
      <c r="V74" s="116">
        <v>0</v>
      </c>
      <c r="W74" s="116">
        <v>178</v>
      </c>
      <c r="X74" s="116">
        <v>210</v>
      </c>
      <c r="Y74" s="116">
        <v>212</v>
      </c>
      <c r="Z74" s="116">
        <v>211</v>
      </c>
    </row>
    <row r="75" spans="19:26" x14ac:dyDescent="0.25">
      <c r="S75" s="119" t="s">
        <v>49</v>
      </c>
      <c r="T75" s="119"/>
      <c r="U75" s="116"/>
      <c r="V75" s="116">
        <v>0</v>
      </c>
      <c r="W75" s="116">
        <v>81</v>
      </c>
      <c r="X75" s="116">
        <v>69</v>
      </c>
      <c r="Y75" s="116">
        <v>83</v>
      </c>
      <c r="Z75" s="116">
        <v>90</v>
      </c>
    </row>
    <row r="76" spans="19:26" x14ac:dyDescent="0.25">
      <c r="S76" s="119" t="s">
        <v>50</v>
      </c>
      <c r="T76" s="119"/>
      <c r="U76" s="116"/>
      <c r="V76" s="116">
        <v>0</v>
      </c>
      <c r="W76" s="116">
        <v>27</v>
      </c>
      <c r="X76" s="116">
        <v>29</v>
      </c>
      <c r="Y76" s="116">
        <v>42</v>
      </c>
      <c r="Z76" s="116">
        <v>35</v>
      </c>
    </row>
    <row r="77" spans="19:26" x14ac:dyDescent="0.25">
      <c r="S77" s="119" t="s">
        <v>51</v>
      </c>
      <c r="T77" s="119"/>
      <c r="U77" s="116"/>
      <c r="V77" s="116">
        <v>0</v>
      </c>
      <c r="W77" s="116">
        <v>9</v>
      </c>
      <c r="X77" s="116">
        <v>9</v>
      </c>
      <c r="Y77" s="116">
        <v>9</v>
      </c>
      <c r="Z77" s="116">
        <v>11</v>
      </c>
    </row>
    <row r="78" spans="19:26" x14ac:dyDescent="0.25">
      <c r="S78" s="119" t="s">
        <v>52</v>
      </c>
      <c r="T78" s="119"/>
      <c r="U78" s="116"/>
      <c r="V78" s="116">
        <v>0</v>
      </c>
      <c r="W78" s="116">
        <v>5</v>
      </c>
      <c r="X78" s="116">
        <v>6</v>
      </c>
      <c r="Y78" s="116">
        <v>8</v>
      </c>
      <c r="Z78" s="116">
        <v>7</v>
      </c>
    </row>
    <row r="79" spans="19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5</v>
      </c>
      <c r="Y79" s="116">
        <v>0</v>
      </c>
      <c r="Z79" s="116">
        <v>4</v>
      </c>
    </row>
    <row r="80" spans="19:26" x14ac:dyDescent="0.25">
      <c r="S80" s="122" t="s">
        <v>54</v>
      </c>
      <c r="T80" s="122"/>
      <c r="U80" s="116"/>
      <c r="V80" s="116">
        <v>0</v>
      </c>
      <c r="W80" s="116">
        <v>3065</v>
      </c>
      <c r="X80" s="116">
        <v>3160</v>
      </c>
      <c r="Y80" s="116">
        <v>3290</v>
      </c>
      <c r="Z80" s="116">
        <v>3419</v>
      </c>
    </row>
    <row r="81" spans="1:30" x14ac:dyDescent="0.25">
      <c r="S81" s="132" t="s">
        <v>56</v>
      </c>
      <c r="T81" s="132"/>
      <c r="Y81" s="127"/>
      <c r="Z81" s="127"/>
    </row>
    <row r="82" spans="1:30" ht="15.75" customHeight="1" x14ac:dyDescent="0.25">
      <c r="A82" s="48"/>
      <c r="B82" s="48"/>
      <c r="C82" s="144" t="str">
        <f>S1</f>
        <v>Derwent Valley</v>
      </c>
      <c r="D82" s="144"/>
      <c r="E82" s="144"/>
      <c r="F82" s="144"/>
      <c r="G82" s="144"/>
      <c r="H82" s="49"/>
      <c r="I82" s="49"/>
      <c r="J82" s="145" t="str">
        <f>'State data for spotlight'!A1</f>
        <v>Tasmania</v>
      </c>
      <c r="K82" s="145"/>
      <c r="L82" s="145"/>
      <c r="M82" s="145"/>
      <c r="N82" s="145"/>
      <c r="O82" s="145"/>
      <c r="S82" s="133" t="s">
        <v>36</v>
      </c>
      <c r="T82" s="133"/>
    </row>
    <row r="83" spans="1:30" ht="15" customHeight="1" x14ac:dyDescent="0.25">
      <c r="A83" s="48"/>
      <c r="B83" s="48"/>
      <c r="C83" s="50"/>
      <c r="D83" s="139" t="s">
        <v>0</v>
      </c>
      <c r="E83" s="139"/>
      <c r="F83" s="139" t="s">
        <v>151</v>
      </c>
      <c r="G83" s="139"/>
      <c r="H83" s="50"/>
      <c r="I83" s="50"/>
      <c r="J83" s="50"/>
      <c r="K83" s="50"/>
      <c r="L83" s="139" t="s">
        <v>0</v>
      </c>
      <c r="M83" s="139"/>
      <c r="N83" s="139" t="s">
        <v>151</v>
      </c>
      <c r="O83" s="139"/>
      <c r="S83" s="119" t="s">
        <v>57</v>
      </c>
      <c r="T83" s="119"/>
      <c r="U83" s="116"/>
      <c r="V83" s="116">
        <v>0</v>
      </c>
      <c r="W83" s="116">
        <v>181</v>
      </c>
      <c r="X83" s="116">
        <v>186</v>
      </c>
      <c r="Y83" s="116">
        <v>193</v>
      </c>
      <c r="Z83" s="116">
        <v>214</v>
      </c>
      <c r="AD83" s="121"/>
    </row>
    <row r="84" spans="1:30" ht="15" customHeight="1" x14ac:dyDescent="0.25">
      <c r="A84" s="48"/>
      <c r="B84" s="48"/>
      <c r="C84" s="102" t="s">
        <v>1</v>
      </c>
      <c r="D84" s="139" t="s">
        <v>2</v>
      </c>
      <c r="E84" s="139"/>
      <c r="F84" s="139" t="str">
        <f>"since "&amp;$V$2</f>
        <v>since 2014-15</v>
      </c>
      <c r="G84" s="139"/>
      <c r="H84" s="50"/>
      <c r="I84" s="50"/>
      <c r="J84" s="50"/>
      <c r="K84" s="102" t="s">
        <v>1</v>
      </c>
      <c r="L84" s="139" t="s">
        <v>2</v>
      </c>
      <c r="M84" s="139"/>
      <c r="N84" s="139" t="str">
        <f>"since "&amp;$V$2</f>
        <v>since 2014-15</v>
      </c>
      <c r="O84" s="139"/>
      <c r="S84" s="119" t="s">
        <v>58</v>
      </c>
      <c r="T84" s="119"/>
      <c r="U84" s="116"/>
      <c r="V84" s="116">
        <v>0</v>
      </c>
      <c r="W84" s="116">
        <v>138</v>
      </c>
      <c r="X84" s="116">
        <v>143</v>
      </c>
      <c r="Y84" s="116">
        <v>150</v>
      </c>
      <c r="Z84" s="116">
        <v>149</v>
      </c>
    </row>
    <row r="85" spans="1:30" ht="15" customHeight="1" x14ac:dyDescent="0.25">
      <c r="A85" s="51" t="s">
        <v>3</v>
      </c>
      <c r="B85" s="51"/>
      <c r="C85" s="101" t="str">
        <f t="shared" ref="C85:C90" si="3">AB4</f>
        <v>7,217</v>
      </c>
      <c r="D85" s="98">
        <f t="shared" ref="D85:D90" si="4">AD4</f>
        <v>2.7769866135004317E-2</v>
      </c>
      <c r="E85" s="99">
        <f t="shared" ref="E85:E90" si="5">AD4</f>
        <v>2.7769866135004317E-2</v>
      </c>
      <c r="F85" s="98">
        <f t="shared" ref="F85:F90" si="6">AF4</f>
        <v>7.9419682919533274E-2</v>
      </c>
      <c r="G85" s="99">
        <f t="shared" ref="G85:G90" si="7">AF4</f>
        <v>7.9419682919533274E-2</v>
      </c>
      <c r="H85" s="101"/>
      <c r="I85" s="101"/>
      <c r="J85" s="140" t="str">
        <f>'State data for spotlight'!J4</f>
        <v>409,785</v>
      </c>
      <c r="K85" s="140"/>
      <c r="L85" s="98">
        <f>'State data for spotlight'!L4</f>
        <v>3.013338428046386E-2</v>
      </c>
      <c r="M85" s="99">
        <f>'State data for spotlight'!L4</f>
        <v>3.013338428046386E-2</v>
      </c>
      <c r="N85" s="98">
        <f>'State data for spotlight'!N4</f>
        <v>9.7856984024497828E-2</v>
      </c>
      <c r="O85" s="99">
        <f>'State data for spotlight'!N4</f>
        <v>9.7856984024497828E-2</v>
      </c>
      <c r="S85" s="119" t="s">
        <v>145</v>
      </c>
      <c r="T85" s="119"/>
      <c r="U85" s="116"/>
      <c r="V85" s="116">
        <v>0</v>
      </c>
      <c r="W85" s="116">
        <v>499</v>
      </c>
      <c r="X85" s="116">
        <v>542</v>
      </c>
      <c r="Y85" s="116">
        <v>587</v>
      </c>
      <c r="Z85" s="116">
        <v>630</v>
      </c>
    </row>
    <row r="86" spans="1:30" ht="15" customHeight="1" x14ac:dyDescent="0.25">
      <c r="A86" s="100" t="s">
        <v>4</v>
      </c>
      <c r="B86" s="51"/>
      <c r="C86" s="101" t="str">
        <f t="shared" si="3"/>
        <v>3,796</v>
      </c>
      <c r="D86" s="98">
        <f t="shared" si="4"/>
        <v>1.6604177825388255E-2</v>
      </c>
      <c r="E86" s="99">
        <f t="shared" si="5"/>
        <v>1.6604177825388255E-2</v>
      </c>
      <c r="F86" s="98">
        <f t="shared" si="6"/>
        <v>7.7490774907749138E-2</v>
      </c>
      <c r="G86" s="99">
        <f t="shared" si="7"/>
        <v>7.7490774907749138E-2</v>
      </c>
      <c r="H86" s="101"/>
      <c r="I86" s="101"/>
      <c r="J86" s="140" t="str">
        <f>'State data for spotlight'!J5</f>
        <v>208,012</v>
      </c>
      <c r="K86" s="140"/>
      <c r="L86" s="98">
        <f>'State data for spotlight'!L5</f>
        <v>2.4679559807292639E-2</v>
      </c>
      <c r="M86" s="99">
        <f>'State data for spotlight'!L5</f>
        <v>2.4679559807292639E-2</v>
      </c>
      <c r="N86" s="98">
        <f>'State data for spotlight'!N5</f>
        <v>8.9090871013005613E-2</v>
      </c>
      <c r="O86" s="99">
        <f>'State data for spotlight'!N5</f>
        <v>8.9090871013005613E-2</v>
      </c>
      <c r="S86" s="119" t="s">
        <v>146</v>
      </c>
      <c r="T86" s="119"/>
      <c r="U86" s="116"/>
      <c r="V86" s="116">
        <v>0</v>
      </c>
      <c r="W86" s="116">
        <v>162</v>
      </c>
      <c r="X86" s="116">
        <v>180</v>
      </c>
      <c r="Y86" s="116">
        <v>182</v>
      </c>
      <c r="Z86" s="116">
        <v>193</v>
      </c>
    </row>
    <row r="87" spans="1:30" ht="15" customHeight="1" x14ac:dyDescent="0.25">
      <c r="A87" s="100" t="s">
        <v>5</v>
      </c>
      <c r="B87" s="51"/>
      <c r="C87" s="101" t="str">
        <f t="shared" si="3"/>
        <v>3,421</v>
      </c>
      <c r="D87" s="98">
        <f t="shared" si="4"/>
        <v>3.8239757207890746E-2</v>
      </c>
      <c r="E87" s="99">
        <f t="shared" si="5"/>
        <v>3.8239757207890746E-2</v>
      </c>
      <c r="F87" s="98">
        <f t="shared" si="6"/>
        <v>8.0543272267845856E-2</v>
      </c>
      <c r="G87" s="99">
        <f t="shared" si="7"/>
        <v>8.0543272267845856E-2</v>
      </c>
      <c r="H87" s="101"/>
      <c r="I87" s="101"/>
      <c r="J87" s="140" t="str">
        <f>'State data for spotlight'!J6</f>
        <v>201,777</v>
      </c>
      <c r="K87" s="140"/>
      <c r="L87" s="98">
        <f>'State data for spotlight'!L6</f>
        <v>3.5864079962626638E-2</v>
      </c>
      <c r="M87" s="99">
        <f>'State data for spotlight'!L6</f>
        <v>3.5864079962626638E-2</v>
      </c>
      <c r="N87" s="98">
        <f>'State data for spotlight'!N6</f>
        <v>0.10708328761110497</v>
      </c>
      <c r="O87" s="99">
        <f>'State data for spotlight'!N6</f>
        <v>0.10708328761110497</v>
      </c>
      <c r="S87" s="119" t="s">
        <v>147</v>
      </c>
      <c r="T87" s="119"/>
      <c r="U87" s="116"/>
      <c r="V87" s="116">
        <v>0</v>
      </c>
      <c r="W87" s="116">
        <v>81</v>
      </c>
      <c r="X87" s="116">
        <v>81</v>
      </c>
      <c r="Y87" s="116">
        <v>87</v>
      </c>
      <c r="Z87" s="116">
        <v>94</v>
      </c>
    </row>
    <row r="88" spans="1:30" ht="15" customHeight="1" x14ac:dyDescent="0.25">
      <c r="A88" s="51" t="s">
        <v>6</v>
      </c>
      <c r="B88" s="51"/>
      <c r="C88" s="101" t="str">
        <f t="shared" si="3"/>
        <v>5,298</v>
      </c>
      <c r="D88" s="98">
        <f t="shared" si="4"/>
        <v>2.0219526285384148E-2</v>
      </c>
      <c r="E88" s="99">
        <f t="shared" si="5"/>
        <v>2.0219526285384148E-2</v>
      </c>
      <c r="F88" s="98">
        <f t="shared" si="6"/>
        <v>9.5080611823067374E-2</v>
      </c>
      <c r="G88" s="99">
        <f t="shared" si="7"/>
        <v>9.5080611823067374E-2</v>
      </c>
      <c r="H88" s="101"/>
      <c r="I88" s="101"/>
      <c r="J88" s="140" t="str">
        <f>'State data for spotlight'!J7</f>
        <v>289,906</v>
      </c>
      <c r="K88" s="140"/>
      <c r="L88" s="98">
        <f>'State data for spotlight'!L7</f>
        <v>3.1015167949926203E-2</v>
      </c>
      <c r="M88" s="99">
        <f>'State data for spotlight'!L7</f>
        <v>3.1015167949926203E-2</v>
      </c>
      <c r="N88" s="98">
        <f>'State data for spotlight'!N7</f>
        <v>8.3197889694700766E-2</v>
      </c>
      <c r="O88" s="99">
        <f>'State data for spotlight'!N7</f>
        <v>8.3197889694700766E-2</v>
      </c>
      <c r="S88" s="119" t="s">
        <v>148</v>
      </c>
      <c r="T88" s="119"/>
      <c r="U88" s="116"/>
      <c r="V88" s="116">
        <v>0</v>
      </c>
      <c r="W88" s="116">
        <v>98</v>
      </c>
      <c r="X88" s="116">
        <v>108</v>
      </c>
      <c r="Y88" s="116">
        <v>117</v>
      </c>
      <c r="Z88" s="116">
        <v>109</v>
      </c>
    </row>
    <row r="89" spans="1:30" ht="15" customHeight="1" x14ac:dyDescent="0.25">
      <c r="A89" s="51" t="s">
        <v>102</v>
      </c>
      <c r="B89" s="51"/>
      <c r="C89" s="101" t="str">
        <f t="shared" si="3"/>
        <v>$42,104</v>
      </c>
      <c r="D89" s="98">
        <f t="shared" si="4"/>
        <v>2.9555107203805164E-2</v>
      </c>
      <c r="E89" s="99">
        <f t="shared" si="5"/>
        <v>2.9555107203805164E-2</v>
      </c>
      <c r="F89" s="98">
        <f t="shared" si="6"/>
        <v>0.17658627916724878</v>
      </c>
      <c r="G89" s="99">
        <f t="shared" si="7"/>
        <v>0.17658627916724878</v>
      </c>
      <c r="H89" s="101"/>
      <c r="I89" s="101"/>
      <c r="J89" s="101"/>
      <c r="K89" s="101" t="str">
        <f>'State data for spotlight'!J8</f>
        <v>$39,926</v>
      </c>
      <c r="L89" s="98">
        <f>'State data for spotlight'!L8</f>
        <v>5.1189334664499375E-2</v>
      </c>
      <c r="M89" s="99">
        <f>'State data for spotlight'!L8</f>
        <v>5.1189334664499375E-2</v>
      </c>
      <c r="N89" s="98">
        <f>'State data for spotlight'!N8</f>
        <v>0.11279578583572558</v>
      </c>
      <c r="O89" s="99">
        <f>'State data for spotlight'!N8</f>
        <v>0.11279578583572558</v>
      </c>
      <c r="S89" s="119" t="s">
        <v>149</v>
      </c>
      <c r="T89" s="119"/>
      <c r="U89" s="116"/>
      <c r="V89" s="116">
        <v>0</v>
      </c>
      <c r="W89" s="116">
        <v>366</v>
      </c>
      <c r="X89" s="116">
        <v>390</v>
      </c>
      <c r="Y89" s="116">
        <v>402</v>
      </c>
      <c r="Z89" s="116">
        <v>426</v>
      </c>
    </row>
    <row r="90" spans="1:30" ht="15" customHeight="1" x14ac:dyDescent="0.25">
      <c r="A90" s="51" t="s">
        <v>7</v>
      </c>
      <c r="B90" s="51"/>
      <c r="C90" s="101" t="str">
        <f t="shared" si="3"/>
        <v>$265.8 mil</v>
      </c>
      <c r="D90" s="98">
        <f t="shared" si="4"/>
        <v>6.1778856054915954E-2</v>
      </c>
      <c r="E90" s="99">
        <f t="shared" si="5"/>
        <v>6.1778856054915954E-2</v>
      </c>
      <c r="F90" s="98">
        <f t="shared" si="6"/>
        <v>0.25242081604333277</v>
      </c>
      <c r="G90" s="99">
        <f t="shared" si="7"/>
        <v>0.25242081604333277</v>
      </c>
      <c r="H90" s="101"/>
      <c r="I90" s="101"/>
      <c r="J90" s="101"/>
      <c r="K90" s="101" t="str">
        <f>'State data for spotlight'!J9</f>
        <v>$15.3 bil</v>
      </c>
      <c r="L90" s="98">
        <f>'State data for spotlight'!L9</f>
        <v>6.3417085234562576E-2</v>
      </c>
      <c r="M90" s="99">
        <f>'State data for spotlight'!L9</f>
        <v>6.3417085234562576E-2</v>
      </c>
      <c r="N90" s="98">
        <f>'State data for spotlight'!N9</f>
        <v>0.19750725463992436</v>
      </c>
      <c r="O90" s="99">
        <f>'State data for spotlight'!N9</f>
        <v>0.19750725463992436</v>
      </c>
      <c r="S90" s="119" t="s">
        <v>59</v>
      </c>
      <c r="T90" s="119"/>
      <c r="U90" s="116"/>
      <c r="V90" s="116">
        <v>0</v>
      </c>
      <c r="W90" s="116">
        <v>491</v>
      </c>
      <c r="X90" s="116">
        <v>476</v>
      </c>
      <c r="Y90" s="116">
        <v>521</v>
      </c>
      <c r="Z90" s="116">
        <v>541</v>
      </c>
    </row>
    <row r="91" spans="1:30" ht="15" customHeight="1" x14ac:dyDescent="0.25">
      <c r="S91" s="122" t="s">
        <v>54</v>
      </c>
      <c r="T91" s="122"/>
      <c r="U91" s="116"/>
      <c r="V91" s="116">
        <v>0</v>
      </c>
      <c r="W91" s="116">
        <v>2551</v>
      </c>
      <c r="X91" s="116">
        <v>2635</v>
      </c>
      <c r="Y91" s="116">
        <v>2764</v>
      </c>
      <c r="Z91" s="116">
        <v>2797</v>
      </c>
    </row>
    <row r="92" spans="1:30" ht="15" customHeight="1" x14ac:dyDescent="0.25">
      <c r="A92" s="19" t="s">
        <v>152</v>
      </c>
      <c r="S92" s="133" t="s">
        <v>55</v>
      </c>
      <c r="T92" s="133"/>
    </row>
    <row r="93" spans="1:30" ht="15" customHeight="1" x14ac:dyDescent="0.25">
      <c r="A93" s="60" t="s">
        <v>153</v>
      </c>
      <c r="S93" s="119" t="s">
        <v>57</v>
      </c>
      <c r="T93" s="119"/>
      <c r="U93" s="116"/>
      <c r="V93" s="116">
        <v>0</v>
      </c>
      <c r="W93" s="116">
        <v>117</v>
      </c>
      <c r="X93" s="116">
        <v>140</v>
      </c>
      <c r="Y93" s="116">
        <v>159</v>
      </c>
      <c r="Z93" s="116">
        <v>169</v>
      </c>
    </row>
    <row r="94" spans="1:30" ht="15" customHeight="1" x14ac:dyDescent="0.25">
      <c r="S94" s="119" t="s">
        <v>58</v>
      </c>
      <c r="T94" s="119"/>
      <c r="U94" s="116"/>
      <c r="V94" s="116">
        <v>0</v>
      </c>
      <c r="W94" s="116">
        <v>260</v>
      </c>
      <c r="X94" s="116">
        <v>264</v>
      </c>
      <c r="Y94" s="116">
        <v>275</v>
      </c>
      <c r="Z94" s="116">
        <v>290</v>
      </c>
    </row>
    <row r="95" spans="1:30" ht="15" customHeight="1" x14ac:dyDescent="0.25">
      <c r="A95" s="19" t="s">
        <v>185</v>
      </c>
      <c r="S95" s="119" t="s">
        <v>145</v>
      </c>
      <c r="T95" s="119"/>
      <c r="U95" s="116"/>
      <c r="V95" s="116">
        <v>0</v>
      </c>
      <c r="W95" s="116">
        <v>97</v>
      </c>
      <c r="X95" s="116">
        <v>89</v>
      </c>
      <c r="Y95" s="116">
        <v>99</v>
      </c>
      <c r="Z95" s="116">
        <v>100</v>
      </c>
    </row>
    <row r="96" spans="1:30" ht="15" customHeight="1" x14ac:dyDescent="0.25">
      <c r="S96" s="119" t="s">
        <v>146</v>
      </c>
      <c r="T96" s="119"/>
      <c r="U96" s="116"/>
      <c r="V96" s="116">
        <v>0</v>
      </c>
      <c r="W96" s="116">
        <v>489</v>
      </c>
      <c r="X96" s="116">
        <v>529</v>
      </c>
      <c r="Y96" s="116">
        <v>570</v>
      </c>
      <c r="Z96" s="116">
        <v>597</v>
      </c>
    </row>
    <row r="97" spans="1:32" ht="15" customHeight="1" x14ac:dyDescent="0.25">
      <c r="S97" s="119" t="s">
        <v>147</v>
      </c>
      <c r="T97" s="119"/>
      <c r="U97" s="116"/>
      <c r="V97" s="116">
        <v>0</v>
      </c>
      <c r="W97" s="116">
        <v>348</v>
      </c>
      <c r="X97" s="116">
        <v>387</v>
      </c>
      <c r="Y97" s="116">
        <v>411</v>
      </c>
      <c r="Z97" s="116">
        <v>416</v>
      </c>
    </row>
    <row r="98" spans="1:32" ht="15" customHeight="1" x14ac:dyDescent="0.25">
      <c r="S98" s="119" t="s">
        <v>148</v>
      </c>
      <c r="T98" s="119"/>
      <c r="U98" s="116"/>
      <c r="V98" s="116">
        <v>0</v>
      </c>
      <c r="W98" s="116">
        <v>295</v>
      </c>
      <c r="X98" s="116">
        <v>293</v>
      </c>
      <c r="Y98" s="116">
        <v>313</v>
      </c>
      <c r="Z98" s="116">
        <v>310</v>
      </c>
    </row>
    <row r="99" spans="1:32" ht="15" customHeight="1" x14ac:dyDescent="0.25">
      <c r="S99" s="119" t="s">
        <v>149</v>
      </c>
      <c r="T99" s="119"/>
      <c r="U99" s="116"/>
      <c r="V99" s="116">
        <v>0</v>
      </c>
      <c r="W99" s="116">
        <v>23</v>
      </c>
      <c r="X99" s="116">
        <v>25</v>
      </c>
      <c r="Y99" s="116">
        <v>21</v>
      </c>
      <c r="Z99" s="116">
        <v>19</v>
      </c>
    </row>
    <row r="100" spans="1:32" x14ac:dyDescent="0.25">
      <c r="A100" s="20"/>
      <c r="S100" s="119" t="s">
        <v>59</v>
      </c>
      <c r="T100" s="119"/>
      <c r="U100" s="116"/>
      <c r="V100" s="116">
        <v>0</v>
      </c>
      <c r="W100" s="116">
        <v>235</v>
      </c>
      <c r="X100" s="116">
        <v>228</v>
      </c>
      <c r="Y100" s="116">
        <v>262</v>
      </c>
      <c r="Z100" s="116">
        <v>252</v>
      </c>
    </row>
    <row r="101" spans="1:32" x14ac:dyDescent="0.25">
      <c r="S101" s="122" t="s">
        <v>54</v>
      </c>
      <c r="T101" s="122"/>
      <c r="U101" s="116"/>
      <c r="V101" s="116">
        <v>0</v>
      </c>
      <c r="W101" s="116">
        <v>2282</v>
      </c>
      <c r="X101" s="116">
        <v>2320</v>
      </c>
      <c r="Y101" s="116">
        <v>2432</v>
      </c>
      <c r="Z101" s="116">
        <v>2502</v>
      </c>
    </row>
    <row r="102" spans="1:32" x14ac:dyDescent="0.25">
      <c r="A102" s="21"/>
      <c r="S102" s="119"/>
      <c r="T102" s="119"/>
      <c r="Y102" s="127"/>
      <c r="Z102" s="127"/>
    </row>
    <row r="103" spans="1:32" x14ac:dyDescent="0.25">
      <c r="A103" s="22"/>
      <c r="S103" s="132" t="s">
        <v>14</v>
      </c>
      <c r="T103" s="132"/>
      <c r="U103" s="110"/>
      <c r="V103" s="110" t="s">
        <v>63</v>
      </c>
      <c r="W103" s="110" t="s">
        <v>60</v>
      </c>
      <c r="X103" s="110" t="s">
        <v>94</v>
      </c>
      <c r="Y103" s="110" t="s">
        <v>144</v>
      </c>
      <c r="Z103" s="110" t="s">
        <v>154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S104" s="119" t="s">
        <v>15</v>
      </c>
      <c r="T104" s="119"/>
      <c r="U104" s="116"/>
      <c r="V104" s="116">
        <v>0</v>
      </c>
      <c r="W104" s="116">
        <v>4594</v>
      </c>
      <c r="X104" s="116">
        <v>4960</v>
      </c>
      <c r="Y104" s="116">
        <v>5244</v>
      </c>
      <c r="Z104" s="116">
        <v>5448</v>
      </c>
      <c r="AB104" s="113" t="str">
        <f>TEXT(Z104,"###,###")</f>
        <v>5,448</v>
      </c>
      <c r="AD104" s="134">
        <f>Z104/($Z$4)*100</f>
        <v>75.488430095607598</v>
      </c>
      <c r="AF104" s="113"/>
    </row>
    <row r="105" spans="1:32" x14ac:dyDescent="0.25">
      <c r="S105" s="119" t="s">
        <v>18</v>
      </c>
      <c r="T105" s="119"/>
      <c r="U105" s="116"/>
      <c r="V105" s="116">
        <v>0</v>
      </c>
      <c r="W105" s="116">
        <v>1175</v>
      </c>
      <c r="X105" s="116">
        <v>1158</v>
      </c>
      <c r="Y105" s="116">
        <v>1191</v>
      </c>
      <c r="Z105" s="116">
        <v>1240</v>
      </c>
      <c r="AB105" s="113" t="str">
        <f>TEXT(Z105,"###,###")</f>
        <v>1,240</v>
      </c>
      <c r="AD105" s="134">
        <f>Z105/($Z$4)*100</f>
        <v>17.181654427047249</v>
      </c>
      <c r="AF105" s="113"/>
    </row>
    <row r="106" spans="1:32" x14ac:dyDescent="0.25">
      <c r="S106" s="122" t="s">
        <v>54</v>
      </c>
      <c r="T106" s="122"/>
      <c r="U106" s="124"/>
      <c r="V106" s="124">
        <v>0</v>
      </c>
      <c r="W106" s="124">
        <v>5769</v>
      </c>
      <c r="X106" s="124">
        <v>6118</v>
      </c>
      <c r="Y106" s="124">
        <v>6435</v>
      </c>
      <c r="Z106" s="124">
        <v>6688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617</v>
      </c>
      <c r="X108" s="116">
        <v>761</v>
      </c>
      <c r="Y108" s="116">
        <v>904</v>
      </c>
      <c r="Z108" s="116">
        <v>847</v>
      </c>
      <c r="AB108" s="113" t="str">
        <f>TEXT(Z108,"###,###")</f>
        <v>847</v>
      </c>
      <c r="AD108" s="134">
        <f>Z108/($Z$4)*100</f>
        <v>11.736178467507274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1007</v>
      </c>
      <c r="X109" s="116">
        <v>1017</v>
      </c>
      <c r="Y109" s="116">
        <v>1013</v>
      </c>
      <c r="Z109" s="116">
        <v>978</v>
      </c>
      <c r="AB109" s="113" t="str">
        <f>TEXT(Z109,"###,###")</f>
        <v>978</v>
      </c>
      <c r="AD109" s="134">
        <f>Z109/($Z$4)*100</f>
        <v>13.551337120687265</v>
      </c>
      <c r="AF109" s="113"/>
    </row>
    <row r="110" spans="1:32" x14ac:dyDescent="0.25">
      <c r="S110" s="119" t="s">
        <v>22</v>
      </c>
      <c r="T110" s="119"/>
      <c r="U110" s="116"/>
      <c r="V110" s="116">
        <v>0</v>
      </c>
      <c r="W110" s="116">
        <v>1637</v>
      </c>
      <c r="X110" s="116">
        <v>1724</v>
      </c>
      <c r="Y110" s="116">
        <v>1763</v>
      </c>
      <c r="Z110" s="116">
        <v>1938</v>
      </c>
      <c r="AB110" s="113" t="str">
        <f>TEXT(Z110,"###,###")</f>
        <v>1,938</v>
      </c>
      <c r="AD110" s="134">
        <f>Z110/($Z$4)*100</f>
        <v>26.853263128723846</v>
      </c>
      <c r="AF110" s="113"/>
    </row>
    <row r="111" spans="1:32" x14ac:dyDescent="0.25">
      <c r="S111" s="119" t="s">
        <v>23</v>
      </c>
      <c r="T111" s="119"/>
      <c r="U111" s="116"/>
      <c r="V111" s="116">
        <v>0</v>
      </c>
      <c r="W111" s="116">
        <v>2503</v>
      </c>
      <c r="X111" s="116">
        <v>2616</v>
      </c>
      <c r="Y111" s="116">
        <v>2746</v>
      </c>
      <c r="Z111" s="116">
        <v>2926</v>
      </c>
      <c r="AB111" s="113" t="str">
        <f>TEXT(Z111,"###,###")</f>
        <v>2,926</v>
      </c>
      <c r="AD111" s="134">
        <f>Z111/($Z$4)*100</f>
        <v>40.543161978661495</v>
      </c>
      <c r="AF111" s="113"/>
    </row>
    <row r="112" spans="1:32" x14ac:dyDescent="0.25">
      <c r="S112" s="122" t="s">
        <v>54</v>
      </c>
      <c r="T112" s="122"/>
      <c r="U112" s="116"/>
      <c r="V112" s="116">
        <v>0</v>
      </c>
      <c r="W112" s="116">
        <v>6435</v>
      </c>
      <c r="X112" s="116">
        <v>6694</v>
      </c>
      <c r="Y112" s="116">
        <v>7025</v>
      </c>
      <c r="Z112" s="116">
        <v>7214</v>
      </c>
    </row>
    <row r="113" spans="19:32" x14ac:dyDescent="0.25">
      <c r="AB113" s="129" t="s">
        <v>25</v>
      </c>
      <c r="AC113" s="110"/>
      <c r="AD113" s="110" t="s">
        <v>142</v>
      </c>
      <c r="AF113" s="110" t="s">
        <v>143</v>
      </c>
    </row>
    <row r="114" spans="19:32" x14ac:dyDescent="0.25">
      <c r="S114" s="119" t="s">
        <v>92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93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103</v>
      </c>
      <c r="T118" s="135"/>
      <c r="U118" s="135"/>
      <c r="V118" s="135">
        <v>43.12</v>
      </c>
      <c r="W118" s="135">
        <v>40.130000000000003</v>
      </c>
      <c r="X118" s="135">
        <v>42.16</v>
      </c>
      <c r="Y118" s="135">
        <v>42.12</v>
      </c>
      <c r="Z118" s="135">
        <v>42.03</v>
      </c>
      <c r="AB118" s="113" t="str">
        <f>TEXT(Z118,"##.0")</f>
        <v>42.0</v>
      </c>
    </row>
    <row r="120" spans="19:32" x14ac:dyDescent="0.25">
      <c r="S120" s="105" t="s">
        <v>104</v>
      </c>
      <c r="T120" s="116"/>
      <c r="U120" s="116"/>
      <c r="V120" s="116">
        <v>4139</v>
      </c>
      <c r="W120" s="116">
        <v>4146</v>
      </c>
      <c r="X120" s="116">
        <v>4266</v>
      </c>
      <c r="Y120" s="116">
        <v>4490</v>
      </c>
      <c r="Z120" s="116">
        <v>4646</v>
      </c>
      <c r="AB120" s="113" t="str">
        <f>TEXT(Z120,"###,###")</f>
        <v>4,646</v>
      </c>
    </row>
    <row r="121" spans="19:32" x14ac:dyDescent="0.25">
      <c r="S121" s="105" t="s">
        <v>105</v>
      </c>
      <c r="T121" s="116"/>
      <c r="U121" s="116"/>
      <c r="V121" s="116">
        <v>384</v>
      </c>
      <c r="W121" s="116">
        <v>373</v>
      </c>
      <c r="X121" s="116">
        <v>379</v>
      </c>
      <c r="Y121" s="116">
        <v>371</v>
      </c>
      <c r="Z121" s="116">
        <v>347</v>
      </c>
      <c r="AB121" s="113" t="str">
        <f>TEXT(Z121,"###,###")</f>
        <v>347</v>
      </c>
    </row>
    <row r="122" spans="19:32" x14ac:dyDescent="0.25">
      <c r="S122" s="105" t="s">
        <v>106</v>
      </c>
      <c r="T122" s="116"/>
      <c r="U122" s="116"/>
      <c r="V122" s="116">
        <v>319</v>
      </c>
      <c r="W122" s="116">
        <v>312</v>
      </c>
      <c r="X122" s="116">
        <v>310</v>
      </c>
      <c r="Y122" s="116">
        <v>335</v>
      </c>
      <c r="Z122" s="116">
        <v>306</v>
      </c>
      <c r="AB122" s="113" t="str">
        <f>TEXT(Z122,"###,###")</f>
        <v>306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107</v>
      </c>
      <c r="T124" s="116"/>
      <c r="U124" s="116"/>
      <c r="V124" s="116">
        <v>4458</v>
      </c>
      <c r="W124" s="116">
        <v>4458</v>
      </c>
      <c r="X124" s="116">
        <v>4576</v>
      </c>
      <c r="Y124" s="116">
        <v>4825</v>
      </c>
      <c r="Z124" s="116">
        <v>4952</v>
      </c>
      <c r="AB124" s="113" t="str">
        <f>TEXT(Z124,"###,###")</f>
        <v>4,952</v>
      </c>
      <c r="AD124" s="131">
        <f>Z124/$Z$7*100</f>
        <v>93.46923367308419</v>
      </c>
    </row>
    <row r="125" spans="19:32" x14ac:dyDescent="0.25">
      <c r="S125" s="105" t="s">
        <v>108</v>
      </c>
      <c r="T125" s="116"/>
      <c r="U125" s="116"/>
      <c r="V125" s="116">
        <v>703</v>
      </c>
      <c r="W125" s="116">
        <v>685</v>
      </c>
      <c r="X125" s="116">
        <v>689</v>
      </c>
      <c r="Y125" s="116">
        <v>706</v>
      </c>
      <c r="Z125" s="116">
        <v>653</v>
      </c>
      <c r="AB125" s="113" t="str">
        <f>TEXT(Z125,"###,###")</f>
        <v>653</v>
      </c>
      <c r="AD125" s="131">
        <f>Z125/$Z$7*100</f>
        <v>12.325405813514534</v>
      </c>
    </row>
    <row r="127" spans="19:32" x14ac:dyDescent="0.25">
      <c r="S127" s="105" t="s">
        <v>109</v>
      </c>
      <c r="T127" s="116"/>
      <c r="U127" s="116"/>
      <c r="V127" s="116">
        <v>2565</v>
      </c>
      <c r="W127" s="116">
        <v>2553</v>
      </c>
      <c r="X127" s="116">
        <v>2635</v>
      </c>
      <c r="Y127" s="116">
        <v>2767</v>
      </c>
      <c r="Z127" s="116">
        <v>2796</v>
      </c>
      <c r="AB127" s="113" t="str">
        <f>TEXT(Z127,"###,###")</f>
        <v>2,796</v>
      </c>
      <c r="AD127" s="131">
        <f>Z127/$Z$7*100</f>
        <v>52.774631936579844</v>
      </c>
    </row>
    <row r="128" spans="19:32" x14ac:dyDescent="0.25">
      <c r="S128" s="105" t="s">
        <v>110</v>
      </c>
      <c r="T128" s="116"/>
      <c r="U128" s="116"/>
      <c r="V128" s="116">
        <v>2273</v>
      </c>
      <c r="W128" s="116">
        <v>2276</v>
      </c>
      <c r="X128" s="116">
        <v>2320</v>
      </c>
      <c r="Y128" s="116">
        <v>2431</v>
      </c>
      <c r="Z128" s="116">
        <v>2501</v>
      </c>
      <c r="AB128" s="113" t="str">
        <f>TEXT(Z128,"###,###")</f>
        <v>2,501</v>
      </c>
      <c r="AD128" s="131">
        <f>Z128/$Z$7*100</f>
        <v>47.206493016232542</v>
      </c>
    </row>
  </sheetData>
  <sheetProtection selectLockedCells="1"/>
  <mergeCells count="16">
    <mergeCell ref="J87:K87"/>
    <mergeCell ref="J88:K88"/>
    <mergeCell ref="D84:E84"/>
    <mergeCell ref="F84:G84"/>
    <mergeCell ref="L84:M84"/>
    <mergeCell ref="N84:O84"/>
    <mergeCell ref="J85:K85"/>
    <mergeCell ref="J86:K86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0144FE7-730E-4D6F-A49B-F7BF5526B1A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" id="{9D993272-6E34-4284-A287-83F0DDE5EB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" id="{2002CAA9-EE88-403C-96A9-0DBD160B3A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" id="{5ED439A5-9B92-4691-A308-1FBDD59D90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2021-10-22T04:54:19Z</cp:lastPrinted>
  <dcterms:created xsi:type="dcterms:W3CDTF">2019-07-02T01:38:47Z</dcterms:created>
  <dcterms:modified xsi:type="dcterms:W3CDTF">2021-10-22T04:54:56Z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